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4\CÔNG KHAI\DU TOAN HĐND THÔNG QUA\BO SUNG DOT 1\"/>
    </mc:Choice>
  </mc:AlternateContent>
  <bookViews>
    <workbookView xWindow="-115" yWindow="-115" windowWidth="19446" windowHeight="11635"/>
  </bookViews>
  <sheets>
    <sheet name="Sheet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J8" i="1" l="1"/>
  <c r="D9" i="1" l="1"/>
  <c r="D10" i="1"/>
  <c r="D11" i="1"/>
  <c r="D12" i="1"/>
  <c r="D13" i="1"/>
  <c r="D14" i="1"/>
  <c r="D15" i="1"/>
  <c r="D16" i="1"/>
  <c r="D17" i="1"/>
  <c r="D18" i="1"/>
  <c r="D19" i="1"/>
  <c r="H8" i="1" l="1"/>
  <c r="I8" i="1"/>
  <c r="E8" i="1" l="1"/>
  <c r="G8" i="1"/>
  <c r="F8" i="1"/>
  <c r="D8" i="1"/>
</calcChain>
</file>

<file path=xl/sharedStrings.xml><?xml version="1.0" encoding="utf-8"?>
<sst xmlns="http://schemas.openxmlformats.org/spreadsheetml/2006/main" count="29" uniqueCount="29">
  <si>
    <t>Đơn vị: Triệu đồng</t>
  </si>
  <si>
    <t>STT</t>
  </si>
  <si>
    <t>TỔNG SỐ</t>
  </si>
  <si>
    <t>Tên đơn vị</t>
  </si>
  <si>
    <t>Tổng số</t>
  </si>
  <si>
    <t>Chia ra</t>
  </si>
  <si>
    <t>Thu ngân sách huyện hưởng 100%</t>
  </si>
  <si>
    <t>UBND TỈNH ĐỒNG NAI</t>
  </si>
  <si>
    <t>Thành phố Biên Hòa</t>
  </si>
  <si>
    <t>Huyện Vĩnh Cửu</t>
  </si>
  <si>
    <t>Huyện Trảng Bom</t>
  </si>
  <si>
    <t>Huyện Thống Nhất</t>
  </si>
  <si>
    <t>Huyện Định Quán</t>
  </si>
  <si>
    <t>Huyện Tân Phú</t>
  </si>
  <si>
    <t>Thành phố Long Khánh</t>
  </si>
  <si>
    <t>Huyện Xuân Lộc</t>
  </si>
  <si>
    <t>Huyện Cẩm Mỹ</t>
  </si>
  <si>
    <t>Huyện Long Thành</t>
  </si>
  <si>
    <t>Huyện Nhơn Trạch</t>
  </si>
  <si>
    <t>Thu ngân sách huyện hưởng từ các khoản thu phân chia</t>
  </si>
  <si>
    <t>Biểu số 55/CK-NSNN</t>
  </si>
  <si>
    <t>DỰ TOÁN THU, SỐ BỔ SUNG VÀ DỰ TOÁN CHI CÂN ĐỐI NGÂN SÁCH TỪNG HUYỆN 
ĐIỀU CHỈNH, BỔ SUNG ĐỢT 1 NĂM 2024</t>
  </si>
  <si>
    <t>Thu ngân sách huyện được hưởng theo phân cấp sau điều chỉnh</t>
  </si>
  <si>
    <t>Tổng thu NSNN trên địa bàn sau điều chỉnh</t>
  </si>
  <si>
    <t>Số bổ sung cân đối từ ngân sách cấp tỉnh sau điều chỉnh</t>
  </si>
  <si>
    <t>Tổng chi cân đối ngân sách huyện sau điều chỉnh</t>
  </si>
  <si>
    <t>(Đính kèm Quyết định số                  /QĐ-UBND ngày             /         /2024 của UBND tỉnh Đồng Nai)</t>
  </si>
  <si>
    <t>Số bổ sung có mục tiêu từ ngân sách tỉnh sau điều chỉnh</t>
  </si>
  <si>
    <t>Số bổ sung có mục tiêu từ nguồn xổ số kiến thiết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</si>
</sst>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5" fillId="0" borderId="0"/>
    <xf numFmtId="0" fontId="10" fillId="0" borderId="0"/>
    <xf numFmtId="0" fontId="13" fillId="0" borderId="0"/>
    <xf numFmtId="0" fontId="1" fillId="0" borderId="0"/>
    <xf numFmtId="43" fontId="16" fillId="0" borderId="0" applyFont="0" applyFill="0" applyBorder="0" applyAlignment="0" applyProtection="0"/>
  </cellStyleXfs>
  <cellXfs count="40">
    <xf numFmtId="0" fontId="0" fillId="0" borderId="0" xfId="0"/>
    <xf numFmtId="0" fontId="9" fillId="0" borderId="0" xfId="4" applyFont="1" applyFill="1"/>
    <xf numFmtId="0" fontId="3" fillId="0" borderId="0" xfId="4" applyFont="1" applyFill="1"/>
    <xf numFmtId="0" fontId="7" fillId="0" borderId="0" xfId="4" applyFont="1" applyFill="1" applyAlignment="1">
      <alignment horizontal="left"/>
    </xf>
    <xf numFmtId="0" fontId="6" fillId="0" borderId="0" xfId="4" applyFont="1" applyFill="1"/>
    <xf numFmtId="0" fontId="4" fillId="0" borderId="0" xfId="0" applyFont="1" applyFill="1" applyAlignment="1"/>
    <xf numFmtId="0" fontId="5" fillId="0" borderId="0" xfId="0" applyNumberFormat="1" applyFont="1" applyFill="1" applyAlignment="1">
      <alignment vertical="center" wrapText="1"/>
    </xf>
    <xf numFmtId="165" fontId="3" fillId="0" borderId="0" xfId="11" applyNumberFormat="1" applyFont="1" applyFill="1" applyAlignment="1">
      <alignment horizontal="center"/>
    </xf>
    <xf numFmtId="165" fontId="3" fillId="0" borderId="0" xfId="11" applyNumberFormat="1" applyFont="1" applyFill="1" applyAlignment="1">
      <alignment horizontal="right"/>
    </xf>
    <xf numFmtId="165" fontId="3" fillId="0" borderId="0" xfId="11" applyNumberFormat="1" applyFont="1" applyFill="1" applyAlignment="1">
      <alignment horizontal="centerContinuous"/>
    </xf>
    <xf numFmtId="165" fontId="4" fillId="0" borderId="0" xfId="11" applyNumberFormat="1" applyFont="1" applyFill="1" applyAlignment="1">
      <alignment horizontal="right"/>
    </xf>
    <xf numFmtId="165" fontId="9" fillId="0" borderId="0" xfId="11" applyNumberFormat="1" applyFont="1" applyFill="1"/>
    <xf numFmtId="165" fontId="14" fillId="0" borderId="0" xfId="11" applyNumberFormat="1" applyFont="1" applyFill="1" applyBorder="1" applyAlignment="1">
      <alignment horizontal="right"/>
    </xf>
    <xf numFmtId="165" fontId="3" fillId="0" borderId="1" xfId="11" applyNumberFormat="1" applyFont="1" applyFill="1" applyBorder="1" applyAlignment="1">
      <alignment horizontal="center" vertical="center" wrapText="1"/>
    </xf>
    <xf numFmtId="165" fontId="3" fillId="0" borderId="0" xfId="11" applyNumberFormat="1" applyFont="1" applyFill="1"/>
    <xf numFmtId="0" fontId="17" fillId="0" borderId="9" xfId="0" applyFont="1" applyBorder="1" applyAlignment="1">
      <alignment horizontal="center" vertical="center" wrapText="1"/>
    </xf>
    <xf numFmtId="0" fontId="3" fillId="0" borderId="9" xfId="6" applyNumberFormat="1" applyFont="1" applyBorder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0" fontId="3" fillId="0" borderId="10" xfId="6" applyNumberFormat="1" applyFont="1" applyBorder="1" applyAlignment="1">
      <alignment vertical="center"/>
    </xf>
    <xf numFmtId="165" fontId="3" fillId="0" borderId="9" xfId="11" applyNumberFormat="1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vertical="center"/>
    </xf>
    <xf numFmtId="165" fontId="4" fillId="0" borderId="8" xfId="11" applyNumberFormat="1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165" fontId="3" fillId="0" borderId="10" xfId="11" applyNumberFormat="1" applyFont="1" applyFill="1" applyBorder="1" applyAlignment="1">
      <alignment vertical="center"/>
    </xf>
    <xf numFmtId="165" fontId="9" fillId="0" borderId="0" xfId="4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4" applyFont="1" applyFill="1" applyAlignment="1">
      <alignment horizont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1" xfId="4" quotePrefix="1" applyFont="1" applyFill="1" applyBorder="1" applyAlignment="1">
      <alignment horizontal="center" vertical="center"/>
    </xf>
    <xf numFmtId="0" fontId="4" fillId="0" borderId="2" xfId="4" quotePrefix="1" applyFont="1" applyFill="1" applyBorder="1" applyAlignment="1">
      <alignment horizontal="center" vertical="center"/>
    </xf>
    <xf numFmtId="165" fontId="4" fillId="0" borderId="1" xfId="11" applyNumberFormat="1" applyFont="1" applyFill="1" applyBorder="1" applyAlignment="1">
      <alignment horizontal="center" vertical="center" wrapText="1"/>
    </xf>
    <xf numFmtId="165" fontId="4" fillId="0" borderId="2" xfId="11" applyNumberFormat="1" applyFont="1" applyFill="1" applyBorder="1" applyAlignment="1">
      <alignment horizontal="center" vertical="center" wrapText="1"/>
    </xf>
    <xf numFmtId="165" fontId="4" fillId="0" borderId="3" xfId="11" applyNumberFormat="1" applyFont="1" applyFill="1" applyBorder="1" applyAlignment="1">
      <alignment horizontal="center" vertical="center" wrapText="1"/>
    </xf>
    <xf numFmtId="165" fontId="4" fillId="0" borderId="4" xfId="11" applyNumberFormat="1" applyFont="1" applyFill="1" applyBorder="1" applyAlignment="1">
      <alignment horizontal="center" vertical="center" wrapText="1"/>
    </xf>
    <xf numFmtId="165" fontId="4" fillId="0" borderId="5" xfId="11" applyNumberFormat="1" applyFont="1" applyFill="1" applyBorder="1" applyAlignment="1">
      <alignment horizontal="center" vertical="center" wrapText="1"/>
    </xf>
    <xf numFmtId="165" fontId="3" fillId="0" borderId="6" xfId="11" applyNumberFormat="1" applyFont="1" applyFill="1" applyBorder="1" applyAlignment="1">
      <alignment horizontal="center" vertical="center"/>
    </xf>
    <xf numFmtId="165" fontId="3" fillId="0" borderId="7" xfId="11" applyNumberFormat="1" applyFont="1" applyFill="1" applyBorder="1" applyAlignment="1">
      <alignment horizontal="center" vertical="center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PL_DuToan_2024_Do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30"/>
      <sheetName val="33"/>
      <sheetName val="36"/>
      <sheetName val="37T"/>
      <sheetName val="42"/>
      <sheetName val="I - Thu"/>
      <sheetName val="IIA"/>
      <sheetName val="IIB"/>
      <sheetName val="IIICĐ Ng"/>
      <sheetName val="IV-Chi"/>
      <sheetName val="V"/>
      <sheetName val="VI"/>
      <sheetName val="ThuyetM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C8">
            <v>89474</v>
          </cell>
        </row>
        <row r="9">
          <cell r="C9">
            <v>84815</v>
          </cell>
        </row>
        <row r="10">
          <cell r="C10">
            <v>154748</v>
          </cell>
        </row>
        <row r="11">
          <cell r="C11">
            <v>63816</v>
          </cell>
        </row>
        <row r="12">
          <cell r="C12">
            <v>145033</v>
          </cell>
        </row>
        <row r="13">
          <cell r="C13">
            <v>123235</v>
          </cell>
        </row>
        <row r="14">
          <cell r="C14">
            <v>108632</v>
          </cell>
        </row>
        <row r="15">
          <cell r="D15">
            <v>44148</v>
          </cell>
        </row>
        <row r="16">
          <cell r="D16">
            <v>44821</v>
          </cell>
        </row>
        <row r="17">
          <cell r="D17">
            <v>79920</v>
          </cell>
        </row>
        <row r="18">
          <cell r="C18">
            <v>21013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4" zoomScaleNormal="100" workbookViewId="0">
      <selection activeCell="F10" sqref="F10"/>
    </sheetView>
  </sheetViews>
  <sheetFormatPr defaultColWidth="12.8984375" defaultRowHeight="15.55" x14ac:dyDescent="0.3"/>
  <cols>
    <col min="1" max="1" width="3" style="2" customWidth="1"/>
    <col min="2" max="2" width="21.59765625" style="2" customWidth="1"/>
    <col min="3" max="3" width="11.8984375" style="14" customWidth="1"/>
    <col min="4" max="4" width="12.19921875" style="14" customWidth="1"/>
    <col min="5" max="5" width="12" style="14" customWidth="1"/>
    <col min="6" max="6" width="12.8984375" style="14" customWidth="1"/>
    <col min="7" max="8" width="12" style="14" customWidth="1"/>
    <col min="9" max="9" width="11" style="14" customWidth="1"/>
    <col min="10" max="10" width="13.59765625" style="14" customWidth="1"/>
    <col min="11" max="11" width="13.3984375" style="2" bestFit="1" customWidth="1"/>
    <col min="12" max="16384" width="12.8984375" style="2"/>
  </cols>
  <sheetData>
    <row r="1" spans="1:14" ht="20.9" customHeight="1" x14ac:dyDescent="0.3">
      <c r="A1" s="26" t="s">
        <v>7</v>
      </c>
      <c r="B1" s="26"/>
      <c r="C1" s="7"/>
      <c r="D1" s="8"/>
      <c r="E1" s="8"/>
      <c r="F1" s="9"/>
      <c r="G1" s="9"/>
      <c r="H1" s="9"/>
      <c r="I1" s="9"/>
      <c r="J1" s="10" t="s">
        <v>20</v>
      </c>
      <c r="K1" s="5"/>
      <c r="L1" s="5"/>
    </row>
    <row r="2" spans="1:14" ht="38.6" customHeight="1" x14ac:dyDescent="0.3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</row>
    <row r="3" spans="1:14" ht="23.5" customHeight="1" x14ac:dyDescent="0.3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6"/>
      <c r="L3" s="6"/>
      <c r="M3" s="6"/>
      <c r="N3" s="6"/>
    </row>
    <row r="4" spans="1:14" ht="19.45" customHeight="1" x14ac:dyDescent="0.35">
      <c r="A4" s="3"/>
      <c r="B4" s="3"/>
      <c r="C4" s="11"/>
      <c r="D4" s="11"/>
      <c r="E4" s="11"/>
      <c r="F4" s="11"/>
      <c r="G4" s="11"/>
      <c r="H4" s="11"/>
      <c r="I4" s="11"/>
      <c r="J4" s="12" t="s">
        <v>0</v>
      </c>
    </row>
    <row r="5" spans="1:14" s="4" customFormat="1" ht="29.95" customHeight="1" x14ac:dyDescent="0.35">
      <c r="A5" s="29" t="s">
        <v>1</v>
      </c>
      <c r="B5" s="31" t="s">
        <v>3</v>
      </c>
      <c r="C5" s="33" t="s">
        <v>23</v>
      </c>
      <c r="D5" s="35" t="s">
        <v>22</v>
      </c>
      <c r="E5" s="36"/>
      <c r="F5" s="37"/>
      <c r="G5" s="33" t="s">
        <v>24</v>
      </c>
      <c r="H5" s="33" t="s">
        <v>28</v>
      </c>
      <c r="I5" s="33" t="s">
        <v>27</v>
      </c>
      <c r="J5" s="33" t="s">
        <v>25</v>
      </c>
    </row>
    <row r="6" spans="1:14" s="4" customFormat="1" ht="20.9" customHeight="1" x14ac:dyDescent="0.35">
      <c r="A6" s="30"/>
      <c r="B6" s="32"/>
      <c r="C6" s="34"/>
      <c r="D6" s="34" t="s">
        <v>4</v>
      </c>
      <c r="E6" s="38" t="s">
        <v>5</v>
      </c>
      <c r="F6" s="39"/>
      <c r="G6" s="34"/>
      <c r="H6" s="34"/>
      <c r="I6" s="34"/>
      <c r="J6" s="34"/>
    </row>
    <row r="7" spans="1:14" s="4" customFormat="1" ht="80.25" customHeight="1" x14ac:dyDescent="0.35">
      <c r="A7" s="30"/>
      <c r="B7" s="32"/>
      <c r="C7" s="34"/>
      <c r="D7" s="34"/>
      <c r="E7" s="13" t="s">
        <v>6</v>
      </c>
      <c r="F7" s="13" t="s">
        <v>19</v>
      </c>
      <c r="G7" s="34"/>
      <c r="H7" s="34"/>
      <c r="I7" s="34"/>
      <c r="J7" s="34"/>
    </row>
    <row r="8" spans="1:14" s="23" customFormat="1" ht="29.25" customHeight="1" x14ac:dyDescent="0.3">
      <c r="A8" s="20"/>
      <c r="B8" s="21" t="s">
        <v>2</v>
      </c>
      <c r="C8" s="22">
        <f>SUM(C9:C19)</f>
        <v>5931570</v>
      </c>
      <c r="D8" s="22">
        <f t="shared" ref="D8:I8" si="0">SUM(D9:D19)</f>
        <v>3604770</v>
      </c>
      <c r="E8" s="22">
        <f t="shared" si="0"/>
        <v>1465050</v>
      </c>
      <c r="F8" s="22">
        <f t="shared" si="0"/>
        <v>2139720</v>
      </c>
      <c r="G8" s="22">
        <f t="shared" si="0"/>
        <v>8002128.9999999991</v>
      </c>
      <c r="H8" s="22">
        <f t="shared" si="0"/>
        <v>769000</v>
      </c>
      <c r="I8" s="22">
        <f t="shared" si="0"/>
        <v>959655</v>
      </c>
      <c r="J8" s="22">
        <f>SUM(J9:J19)</f>
        <v>14862504.000000002</v>
      </c>
      <c r="K8" s="25"/>
    </row>
    <row r="9" spans="1:14" s="1" customFormat="1" ht="33.15" customHeight="1" x14ac:dyDescent="0.35">
      <c r="A9" s="15">
        <v>1</v>
      </c>
      <c r="B9" s="16" t="s">
        <v>8</v>
      </c>
      <c r="C9" s="19">
        <v>2674000</v>
      </c>
      <c r="D9" s="19">
        <f>+E9+F9</f>
        <v>1594000</v>
      </c>
      <c r="E9" s="19">
        <v>559000</v>
      </c>
      <c r="F9" s="19">
        <v>1035000</v>
      </c>
      <c r="G9" s="19">
        <v>1047431.7679999997</v>
      </c>
      <c r="H9" s="19">
        <v>91610</v>
      </c>
      <c r="I9" s="19">
        <f>+'[1]42'!$C$8</f>
        <v>89474</v>
      </c>
      <c r="J9" s="19">
        <f>3161054.768+I9</f>
        <v>3250528.7680000002</v>
      </c>
    </row>
    <row r="10" spans="1:14" s="1" customFormat="1" ht="33.15" customHeight="1" x14ac:dyDescent="0.35">
      <c r="A10" s="15">
        <v>2</v>
      </c>
      <c r="B10" s="16" t="s">
        <v>9</v>
      </c>
      <c r="C10" s="19">
        <v>370000</v>
      </c>
      <c r="D10" s="19">
        <f t="shared" ref="D10:D19" si="1">+E10+F10</f>
        <v>228700</v>
      </c>
      <c r="E10" s="19">
        <v>98700</v>
      </c>
      <c r="F10" s="19">
        <v>130000</v>
      </c>
      <c r="G10" s="19">
        <v>514838.19999999995</v>
      </c>
      <c r="H10" s="19">
        <v>61055</v>
      </c>
      <c r="I10" s="19">
        <f>+'[1]42'!$C$9</f>
        <v>84815</v>
      </c>
      <c r="J10" s="19">
        <f>876862.2+I10</f>
        <v>961677.2</v>
      </c>
    </row>
    <row r="11" spans="1:14" s="1" customFormat="1" ht="33.15" customHeight="1" x14ac:dyDescent="0.35">
      <c r="A11" s="15">
        <v>3</v>
      </c>
      <c r="B11" s="16" t="s">
        <v>10</v>
      </c>
      <c r="C11" s="19">
        <v>569000</v>
      </c>
      <c r="D11" s="19">
        <f t="shared" si="1"/>
        <v>394850</v>
      </c>
      <c r="E11" s="19">
        <v>237600</v>
      </c>
      <c r="F11" s="19">
        <v>157250</v>
      </c>
      <c r="G11" s="19">
        <v>663224.48400000017</v>
      </c>
      <c r="H11" s="19">
        <v>55008</v>
      </c>
      <c r="I11" s="19">
        <f>+'[1]42'!$C$10</f>
        <v>154748</v>
      </c>
      <c r="J11" s="19">
        <f>1317665.484+I11</f>
        <v>1472413.4839999999</v>
      </c>
    </row>
    <row r="12" spans="1:14" s="1" customFormat="1" ht="33.15" customHeight="1" x14ac:dyDescent="0.35">
      <c r="A12" s="15">
        <v>4</v>
      </c>
      <c r="B12" s="16" t="s">
        <v>11</v>
      </c>
      <c r="C12" s="19">
        <v>152820</v>
      </c>
      <c r="D12" s="19">
        <f t="shared" si="1"/>
        <v>95320</v>
      </c>
      <c r="E12" s="19">
        <v>44820</v>
      </c>
      <c r="F12" s="19">
        <v>50500</v>
      </c>
      <c r="G12" s="19">
        <v>646938.33600000001</v>
      </c>
      <c r="H12" s="19">
        <v>54479</v>
      </c>
      <c r="I12" s="19">
        <f>+'[1]42'!$C$11</f>
        <v>63816</v>
      </c>
      <c r="J12" s="19">
        <f>875279.336+I12</f>
        <v>939095.33600000001</v>
      </c>
    </row>
    <row r="13" spans="1:14" s="1" customFormat="1" ht="33.15" customHeight="1" x14ac:dyDescent="0.35">
      <c r="A13" s="15">
        <v>5</v>
      </c>
      <c r="B13" s="16" t="s">
        <v>12</v>
      </c>
      <c r="C13" s="19">
        <v>193800</v>
      </c>
      <c r="D13" s="19">
        <f t="shared" si="1"/>
        <v>114535</v>
      </c>
      <c r="E13" s="19">
        <v>47450</v>
      </c>
      <c r="F13" s="19">
        <v>67085</v>
      </c>
      <c r="G13" s="19">
        <v>933508.58400000003</v>
      </c>
      <c r="H13" s="19">
        <v>68280</v>
      </c>
      <c r="I13" s="19">
        <f>+'[1]42'!$C$12</f>
        <v>145033</v>
      </c>
      <c r="J13" s="19">
        <f>1221261.584+I13</f>
        <v>1366294.584</v>
      </c>
    </row>
    <row r="14" spans="1:14" s="1" customFormat="1" ht="33.15" customHeight="1" x14ac:dyDescent="0.35">
      <c r="A14" s="15">
        <v>6</v>
      </c>
      <c r="B14" s="16" t="s">
        <v>13</v>
      </c>
      <c r="C14" s="19">
        <v>82000</v>
      </c>
      <c r="D14" s="19">
        <f t="shared" si="1"/>
        <v>50450</v>
      </c>
      <c r="E14" s="19">
        <v>25000</v>
      </c>
      <c r="F14" s="19">
        <v>25450</v>
      </c>
      <c r="G14" s="19">
        <v>940524.60000000009</v>
      </c>
      <c r="H14" s="19">
        <v>72469</v>
      </c>
      <c r="I14" s="19">
        <f>+'[1]42'!$C$13</f>
        <v>123235</v>
      </c>
      <c r="J14" s="19">
        <f>1131631.6+I14</f>
        <v>1254866.6000000001</v>
      </c>
    </row>
    <row r="15" spans="1:14" s="1" customFormat="1" ht="33.15" customHeight="1" x14ac:dyDescent="0.35">
      <c r="A15" s="15">
        <v>7</v>
      </c>
      <c r="B15" s="16" t="s">
        <v>14</v>
      </c>
      <c r="C15" s="19">
        <v>304500</v>
      </c>
      <c r="D15" s="19">
        <f t="shared" si="1"/>
        <v>194050</v>
      </c>
      <c r="E15" s="19">
        <v>112300</v>
      </c>
      <c r="F15" s="19">
        <v>81750</v>
      </c>
      <c r="G15" s="19">
        <v>592543</v>
      </c>
      <c r="H15" s="19">
        <v>57071</v>
      </c>
      <c r="I15" s="19">
        <f>+'[1]42'!$C$14</f>
        <v>108632</v>
      </c>
      <c r="J15" s="19">
        <f>941359+I15</f>
        <v>1049991</v>
      </c>
    </row>
    <row r="16" spans="1:14" s="1" customFormat="1" ht="33.15" customHeight="1" x14ac:dyDescent="0.35">
      <c r="A16" s="15">
        <v>8</v>
      </c>
      <c r="B16" s="16" t="s">
        <v>15</v>
      </c>
      <c r="C16" s="19">
        <v>294500</v>
      </c>
      <c r="D16" s="19">
        <f t="shared" si="1"/>
        <v>173050</v>
      </c>
      <c r="E16" s="19">
        <v>66300</v>
      </c>
      <c r="F16" s="19">
        <v>106750</v>
      </c>
      <c r="G16" s="19">
        <v>886512.8</v>
      </c>
      <c r="H16" s="19">
        <v>93513</v>
      </c>
      <c r="I16" s="19">
        <f>+'[1]42'!$D$15</f>
        <v>44148</v>
      </c>
      <c r="J16" s="19">
        <f>1245923.8+I16</f>
        <v>1290071.8</v>
      </c>
    </row>
    <row r="17" spans="1:10" s="1" customFormat="1" ht="33.15" customHeight="1" x14ac:dyDescent="0.35">
      <c r="A17" s="15">
        <v>9</v>
      </c>
      <c r="B17" s="16" t="s">
        <v>16</v>
      </c>
      <c r="C17" s="19">
        <v>124500</v>
      </c>
      <c r="D17" s="19">
        <f t="shared" si="1"/>
        <v>78865</v>
      </c>
      <c r="E17" s="19">
        <v>38930</v>
      </c>
      <c r="F17" s="19">
        <v>39935</v>
      </c>
      <c r="G17" s="19">
        <v>766463.228</v>
      </c>
      <c r="H17" s="19">
        <v>104653</v>
      </c>
      <c r="I17" s="19">
        <f>+'[1]42'!$D$16</f>
        <v>44821</v>
      </c>
      <c r="J17" s="19">
        <f>1024524.228+I17</f>
        <v>1069345.2280000001</v>
      </c>
    </row>
    <row r="18" spans="1:10" s="1" customFormat="1" ht="33.15" customHeight="1" x14ac:dyDescent="0.35">
      <c r="A18" s="15">
        <v>10</v>
      </c>
      <c r="B18" s="16" t="s">
        <v>17</v>
      </c>
      <c r="C18" s="19">
        <v>692300</v>
      </c>
      <c r="D18" s="19">
        <f t="shared" si="1"/>
        <v>406875</v>
      </c>
      <c r="E18" s="19">
        <v>145550</v>
      </c>
      <c r="F18" s="19">
        <v>261325</v>
      </c>
      <c r="G18" s="19">
        <v>455964</v>
      </c>
      <c r="H18" s="19">
        <v>55854</v>
      </c>
      <c r="I18" s="19">
        <f>+'[1]42'!$D$17</f>
        <v>79920</v>
      </c>
      <c r="J18" s="19">
        <f>1150093+I18</f>
        <v>1230013</v>
      </c>
    </row>
    <row r="19" spans="1:10" s="1" customFormat="1" ht="33.15" customHeight="1" x14ac:dyDescent="0.35">
      <c r="A19" s="17">
        <v>11</v>
      </c>
      <c r="B19" s="18" t="s">
        <v>18</v>
      </c>
      <c r="C19" s="24">
        <v>474150</v>
      </c>
      <c r="D19" s="24">
        <f t="shared" si="1"/>
        <v>274075</v>
      </c>
      <c r="E19" s="24">
        <v>89400</v>
      </c>
      <c r="F19" s="24">
        <v>184675</v>
      </c>
      <c r="G19" s="24">
        <v>554180</v>
      </c>
      <c r="H19" s="24">
        <v>55008</v>
      </c>
      <c r="I19" s="24">
        <f>+'[1]42'!$C$18</f>
        <v>21013</v>
      </c>
      <c r="J19" s="24">
        <f>957194+I19</f>
        <v>978207</v>
      </c>
    </row>
    <row r="20" spans="1:10" ht="17.850000000000001" x14ac:dyDescent="0.35">
      <c r="A20" s="1"/>
      <c r="B20" s="1"/>
      <c r="C20" s="11"/>
      <c r="D20" s="11"/>
      <c r="E20" s="11"/>
      <c r="F20" s="11"/>
      <c r="G20" s="11"/>
      <c r="H20" s="11"/>
      <c r="I20" s="11"/>
      <c r="J20" s="11"/>
    </row>
    <row r="21" spans="1:10" ht="17.850000000000001" x14ac:dyDescent="0.35">
      <c r="A21" s="1"/>
      <c r="B21" s="1"/>
      <c r="C21" s="11"/>
      <c r="D21" s="11"/>
      <c r="E21" s="11"/>
      <c r="F21" s="11"/>
      <c r="G21" s="11"/>
      <c r="H21" s="11"/>
      <c r="I21" s="11"/>
      <c r="J21" s="11"/>
    </row>
    <row r="22" spans="1:10" ht="17.850000000000001" x14ac:dyDescent="0.35">
      <c r="A22" s="1"/>
      <c r="B22" s="1"/>
      <c r="C22" s="11"/>
      <c r="D22" s="11"/>
      <c r="E22" s="11"/>
      <c r="F22" s="11"/>
      <c r="G22" s="11"/>
      <c r="H22" s="11"/>
      <c r="I22" s="11"/>
      <c r="J22" s="11"/>
    </row>
    <row r="23" spans="1:10" ht="17.850000000000001" x14ac:dyDescent="0.35">
      <c r="A23" s="1"/>
      <c r="B23" s="1"/>
      <c r="C23" s="11"/>
      <c r="D23" s="11"/>
      <c r="E23" s="11"/>
      <c r="F23" s="11"/>
      <c r="G23" s="11"/>
      <c r="H23" s="11"/>
      <c r="I23" s="11"/>
      <c r="J23" s="11"/>
    </row>
    <row r="24" spans="1:10" ht="17.850000000000001" x14ac:dyDescent="0.35">
      <c r="A24" s="1"/>
      <c r="B24" s="1"/>
      <c r="C24" s="11"/>
      <c r="D24" s="11"/>
      <c r="E24" s="11"/>
      <c r="F24" s="11"/>
      <c r="G24" s="11"/>
      <c r="H24" s="11"/>
      <c r="I24" s="11"/>
      <c r="J24" s="11"/>
    </row>
    <row r="25" spans="1:10" ht="22.65" customHeight="1" x14ac:dyDescent="0.35">
      <c r="A25" s="1"/>
      <c r="B25" s="1"/>
      <c r="C25" s="11"/>
      <c r="D25" s="11"/>
      <c r="E25" s="11"/>
      <c r="F25" s="11"/>
      <c r="G25" s="11"/>
      <c r="H25" s="11"/>
      <c r="I25" s="11"/>
      <c r="J25" s="11"/>
    </row>
    <row r="26" spans="1:10" ht="17.850000000000001" x14ac:dyDescent="0.35">
      <c r="A26" s="1"/>
      <c r="B26" s="1"/>
      <c r="C26" s="11"/>
      <c r="D26" s="11"/>
      <c r="E26" s="11"/>
      <c r="F26" s="11"/>
      <c r="G26" s="11"/>
      <c r="H26" s="11"/>
      <c r="I26" s="11"/>
      <c r="J26" s="11"/>
    </row>
    <row r="27" spans="1:10" ht="17.850000000000001" x14ac:dyDescent="0.35">
      <c r="A27" s="1"/>
      <c r="B27" s="1"/>
      <c r="C27" s="11"/>
      <c r="D27" s="11"/>
      <c r="E27" s="11"/>
      <c r="F27" s="11"/>
      <c r="G27" s="11"/>
      <c r="H27" s="11"/>
      <c r="I27" s="11"/>
      <c r="J27" s="11"/>
    </row>
    <row r="28" spans="1:10" ht="17.850000000000001" x14ac:dyDescent="0.35">
      <c r="A28" s="1"/>
      <c r="B28" s="1"/>
      <c r="C28" s="11"/>
      <c r="D28" s="11"/>
      <c r="E28" s="11"/>
      <c r="F28" s="11"/>
      <c r="G28" s="11"/>
      <c r="H28" s="11"/>
      <c r="I28" s="11"/>
      <c r="J28" s="11"/>
    </row>
    <row r="29" spans="1:10" ht="17.850000000000001" x14ac:dyDescent="0.35">
      <c r="A29" s="1"/>
      <c r="B29" s="1"/>
      <c r="C29" s="11"/>
      <c r="D29" s="11"/>
      <c r="E29" s="11"/>
      <c r="F29" s="11"/>
      <c r="G29" s="11"/>
      <c r="H29" s="11"/>
      <c r="I29" s="11"/>
      <c r="J29" s="11"/>
    </row>
  </sheetData>
  <mergeCells count="13">
    <mergeCell ref="A1:B1"/>
    <mergeCell ref="A2:J2"/>
    <mergeCell ref="A3:J3"/>
    <mergeCell ref="A5:A7"/>
    <mergeCell ref="B5:B7"/>
    <mergeCell ref="C5:C7"/>
    <mergeCell ref="D5:F5"/>
    <mergeCell ref="G5:G7"/>
    <mergeCell ref="H5:H7"/>
    <mergeCell ref="I5:I7"/>
    <mergeCell ref="J5:J7"/>
    <mergeCell ref="D6:D7"/>
    <mergeCell ref="E6:F6"/>
  </mergeCells>
  <printOptions horizontalCentered="1"/>
  <pageMargins left="0.2" right="0" top="0.75" bottom="0.5" header="0.3" footer="0.3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1272B0-B529-4F84-B820-ADF040E44814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8F0CC44-5742-4317-9509-AA6C0D652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AAC337-7B76-4450-930E-33A7FD0BE0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2024-07-23T09:16:07Z</cp:lastPrinted>
  <dcterms:created xsi:type="dcterms:W3CDTF">2018-08-22T07:49:45Z</dcterms:created>
  <dcterms:modified xsi:type="dcterms:W3CDTF">2024-07-31T04:42:05Z</dcterms:modified>
</cp:coreProperties>
</file>