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y Drive\NĂM 2024\CÔNG KHAI\DU TOAN HĐND THÔNG QUA\BO SUNG DOT 1\"/>
    </mc:Choice>
  </mc:AlternateContent>
  <bookViews>
    <workbookView xWindow="0" yWindow="0" windowWidth="22118" windowHeight="8329"/>
  </bookViews>
  <sheets>
    <sheet name="Sheet1" sheetId="1" r:id="rId1"/>
  </sheets>
  <definedNames>
    <definedName name="_xlnm.Print_Titles" localSheetId="0">Sheet1!$6:$7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D9" i="1"/>
  <c r="J51" i="1"/>
  <c r="H51" i="1"/>
  <c r="J50" i="1"/>
  <c r="H50" i="1"/>
  <c r="I49" i="1"/>
  <c r="H49" i="1"/>
  <c r="I48" i="1"/>
  <c r="H48" i="1"/>
  <c r="I47" i="1"/>
  <c r="H47" i="1"/>
  <c r="I46" i="1"/>
  <c r="H46" i="1"/>
  <c r="H45" i="1" s="1"/>
  <c r="I45" i="1"/>
  <c r="F45" i="1"/>
  <c r="I44" i="1"/>
  <c r="H44" i="1" s="1"/>
  <c r="I43" i="1"/>
  <c r="I42" i="1" s="1"/>
  <c r="I41" i="1" s="1"/>
  <c r="C43" i="1"/>
  <c r="F42" i="1"/>
  <c r="J41" i="1"/>
  <c r="G41" i="1"/>
  <c r="F41" i="1"/>
  <c r="H40" i="1"/>
  <c r="C40" i="1"/>
  <c r="H39" i="1"/>
  <c r="C39" i="1"/>
  <c r="C37" i="1" s="1"/>
  <c r="C36" i="1" s="1"/>
  <c r="C35" i="1" s="1"/>
  <c r="I38" i="1"/>
  <c r="H38" i="1"/>
  <c r="H37" i="1" s="1"/>
  <c r="H36" i="1" s="1"/>
  <c r="H35" i="1" s="1"/>
  <c r="C38" i="1"/>
  <c r="I37" i="1"/>
  <c r="D37" i="1"/>
  <c r="I36" i="1"/>
  <c r="I35" i="1" s="1"/>
  <c r="D36" i="1"/>
  <c r="D35" i="1" s="1"/>
  <c r="F35" i="1"/>
  <c r="I34" i="1"/>
  <c r="H34" i="1"/>
  <c r="J33" i="1"/>
  <c r="I33" i="1"/>
  <c r="H33" i="1" s="1"/>
  <c r="C33" i="1"/>
  <c r="H32" i="1"/>
  <c r="C32" i="1"/>
  <c r="H31" i="1"/>
  <c r="C31" i="1"/>
  <c r="J30" i="1"/>
  <c r="I30" i="1"/>
  <c r="H30" i="1" s="1"/>
  <c r="F30" i="1"/>
  <c r="C30" i="1"/>
  <c r="I29" i="1"/>
  <c r="H29" i="1" s="1"/>
  <c r="F29" i="1"/>
  <c r="C29" i="1"/>
  <c r="I28" i="1"/>
  <c r="H28" i="1" s="1"/>
  <c r="D28" i="1"/>
  <c r="C28" i="1" s="1"/>
  <c r="C27" i="1" s="1"/>
  <c r="J27" i="1"/>
  <c r="G27" i="1"/>
  <c r="F27" i="1"/>
  <c r="E27" i="1"/>
  <c r="D27" i="1"/>
  <c r="I26" i="1"/>
  <c r="H26" i="1" s="1"/>
  <c r="D26" i="1"/>
  <c r="C26" i="1" s="1"/>
  <c r="I25" i="1"/>
  <c r="H25" i="1" s="1"/>
  <c r="D25" i="1"/>
  <c r="C25" i="1" s="1"/>
  <c r="H24" i="1"/>
  <c r="C24" i="1"/>
  <c r="H23" i="1"/>
  <c r="C23" i="1"/>
  <c r="I22" i="1"/>
  <c r="H22" i="1" s="1"/>
  <c r="H21" i="1" s="1"/>
  <c r="C22" i="1"/>
  <c r="C21" i="1" s="1"/>
  <c r="C20" i="1" s="1"/>
  <c r="F21" i="1"/>
  <c r="F20" i="1" s="1"/>
  <c r="F10" i="1" s="1"/>
  <c r="F9" i="1" s="1"/>
  <c r="F8" i="1" s="1"/>
  <c r="D21" i="1"/>
  <c r="D20" i="1" s="1"/>
  <c r="D10" i="1" s="1"/>
  <c r="D8" i="1" s="1"/>
  <c r="J20" i="1"/>
  <c r="E20" i="1"/>
  <c r="E10" i="1" s="1"/>
  <c r="E9" i="1" s="1"/>
  <c r="E8" i="1" s="1"/>
  <c r="H19" i="1"/>
  <c r="C19" i="1"/>
  <c r="J18" i="1"/>
  <c r="H18" i="1"/>
  <c r="E18" i="1"/>
  <c r="C18" i="1"/>
  <c r="C11" i="1" s="1"/>
  <c r="J17" i="1"/>
  <c r="I17" i="1"/>
  <c r="H17" i="1" s="1"/>
  <c r="J16" i="1"/>
  <c r="H16" i="1" s="1"/>
  <c r="I16" i="1"/>
  <c r="C16" i="1"/>
  <c r="J15" i="1"/>
  <c r="H15" i="1" s="1"/>
  <c r="I15" i="1"/>
  <c r="I14" i="1"/>
  <c r="H14" i="1"/>
  <c r="C14" i="1"/>
  <c r="H13" i="1"/>
  <c r="H12" i="1" s="1"/>
  <c r="H11" i="1" s="1"/>
  <c r="C13" i="1"/>
  <c r="I12" i="1"/>
  <c r="I11" i="1" s="1"/>
  <c r="G12" i="1"/>
  <c r="G11" i="1" s="1"/>
  <c r="G10" i="1" s="1"/>
  <c r="G9" i="1" s="1"/>
  <c r="G8" i="1" s="1"/>
  <c r="F12" i="1"/>
  <c r="D12" i="1"/>
  <c r="C12" i="1"/>
  <c r="F11" i="1"/>
  <c r="E11" i="1"/>
  <c r="H20" i="1" l="1"/>
  <c r="H10" i="1" s="1"/>
  <c r="H9" i="1" s="1"/>
  <c r="H8" i="1" s="1"/>
  <c r="C10" i="1"/>
  <c r="C9" i="1" s="1"/>
  <c r="C8" i="1" s="1"/>
  <c r="H27" i="1"/>
  <c r="I10" i="1"/>
  <c r="I9" i="1" s="1"/>
  <c r="I8" i="1" s="1"/>
  <c r="I21" i="1"/>
  <c r="I20" i="1" s="1"/>
  <c r="H43" i="1"/>
  <c r="H42" i="1" s="1"/>
  <c r="H41" i="1" s="1"/>
  <c r="J11" i="1"/>
  <c r="J10" i="1" s="1"/>
  <c r="J9" i="1" s="1"/>
  <c r="J8" i="1" s="1"/>
  <c r="I27" i="1"/>
</calcChain>
</file>

<file path=xl/sharedStrings.xml><?xml version="1.0" encoding="utf-8"?>
<sst xmlns="http://schemas.openxmlformats.org/spreadsheetml/2006/main" count="80" uniqueCount="67">
  <si>
    <t>TT</t>
  </si>
  <si>
    <t>Nguồn vốn</t>
  </si>
  <si>
    <t>Kế hoạch năm 2024</t>
  </si>
  <si>
    <t>Điều chỉnh/bổ sung vốn tỉnh</t>
  </si>
  <si>
    <t>Điều chỉnh/bổ sung vốn phân cấp cho huyện</t>
  </si>
  <si>
    <t>Kế hoạch năm 2024 sau điều chỉnh</t>
  </si>
  <si>
    <t>Tổng số</t>
  </si>
  <si>
    <t>Nguồn vốn NST</t>
  </si>
  <si>
    <t>Nguồn vốn NSH</t>
  </si>
  <si>
    <t>TỔNG CỘNG</t>
  </si>
  <si>
    <t>KẾ HOẠCH NĂM 2024 (A+B)</t>
  </si>
  <si>
    <t>A</t>
  </si>
  <si>
    <t>Vốn đầu tư trong cân đối ngân sách địa phương</t>
  </si>
  <si>
    <t>I</t>
  </si>
  <si>
    <t>Vốn ngân sách tập trung</t>
  </si>
  <si>
    <t>Ngân sách tỉnh</t>
  </si>
  <si>
    <t>a</t>
  </si>
  <si>
    <t xml:space="preserve">Do UBND tỉnh trực tiếp giao chỉ tiêu </t>
  </si>
  <si>
    <t>b</t>
  </si>
  <si>
    <t>Kết dư năm 2021-2022</t>
  </si>
  <si>
    <t>c</t>
  </si>
  <si>
    <t>Hỗ trợ có mục tiêu cho cấp huyện từ nguồn kết dư năm 2023</t>
  </si>
  <si>
    <t>d</t>
  </si>
  <si>
    <t>Hỗ trợ các dự án xã hội hóa</t>
  </si>
  <si>
    <t>e</t>
  </si>
  <si>
    <t>Vốn huyện nộp trả từ nguồn trung ương thưởng thu vượt năm 2021</t>
  </si>
  <si>
    <t>Hình thành nguồn vốn đầu tư phân cấp đối với cấp huyện</t>
  </si>
  <si>
    <t>Phân cấp cho UBND cấp huyện giao chỉ tiêu</t>
  </si>
  <si>
    <t>II</t>
  </si>
  <si>
    <t>Đầu tư từ nguồn thu tiền sử dụng đất</t>
  </si>
  <si>
    <t>Hình thành nguồn vốn đầu tư từ nguồn khai thác quỹ đất (ngoài kế hoạch TW thông báo)</t>
  </si>
  <si>
    <t>Phân bổ chi tiết</t>
  </si>
  <si>
    <t>Dự phòng ngân sách tỉnh theo Luật Ngân sách nhà nước (2% cho tổng các nguồn kết dư, thu vượt, khai thác quỹ đất)</t>
  </si>
  <si>
    <t>Hình thành nguồn thu tại ngân sách tỉnh</t>
  </si>
  <si>
    <t>Nguồn thu tiền sử dụng đất nộp quỹ theo NQ của HĐND tỉnh</t>
  </si>
  <si>
    <t>III</t>
  </si>
  <si>
    <t>Đầu tư từ nguồn thu xổ số kiến thiết</t>
  </si>
  <si>
    <t>Do UBND tỉnh trực tiếp giao chỉ tiêu</t>
  </si>
  <si>
    <t>Nguồn xổ số kiến thiết thu vượt năm 2022-2023</t>
  </si>
  <si>
    <t>Kết dư năm 2021- 2023</t>
  </si>
  <si>
    <t xml:space="preserve">Hình thành nguồn vốn đầu tư phân cấp đối với cấp huyện </t>
  </si>
  <si>
    <t>Hỗ trợ có mục tiêu cho cấp huyện</t>
  </si>
  <si>
    <t xml:space="preserve">IV </t>
  </si>
  <si>
    <t>Đầu tư từ nguồn Quỹ sắp xếp doanh nghiệp năm 2023</t>
  </si>
  <si>
    <t>B</t>
  </si>
  <si>
    <t>Vốn ngân sách Trung ương</t>
  </si>
  <si>
    <t>Vốn trong nước (đầu tư theo ngành, lĩnh vực)</t>
  </si>
  <si>
    <t>Vốn đầu tư theo ngành, lĩnh vực</t>
  </si>
  <si>
    <t>Đầu tư dự án quan trọng quốc gia</t>
  </si>
  <si>
    <t>Đầu tư các dự án kết nối, có tác động liên vùng có ý nghĩa thúc đẩy phát triển kinh tế - xã hội nhanh, bền vững</t>
  </si>
  <si>
    <t>Hỗ trợ có mục tiêu</t>
  </si>
  <si>
    <t>KẾ HOẠCH NĂM 2023 KÉO DÀI SANG NĂM 2024 (I+II+III)</t>
  </si>
  <si>
    <t>Nguồn dự phòng ngân sách trung ương năm 2023</t>
  </si>
  <si>
    <t>Vốn chương trình phục hồi và phát triển kinh tế - xã hội</t>
  </si>
  <si>
    <t>Vốn tỉnh kéo dài</t>
  </si>
  <si>
    <t>Nguồn ngân sách tập trung</t>
  </si>
  <si>
    <t>Nguồn thu sử dụng đất</t>
  </si>
  <si>
    <t>Nguồn vốn kết dư năm 2022 ngân sách tập trung</t>
  </si>
  <si>
    <t>Nguồn Xổ số kiến thiết</t>
  </si>
  <si>
    <t>Vốn huyện kéo dài</t>
  </si>
  <si>
    <t>IV</t>
  </si>
  <si>
    <t>Vốn xã kéo dài</t>
  </si>
  <si>
    <t>ỦY BAN NHÂN DÂN TỈNH ĐỒNG NAI</t>
  </si>
  <si>
    <t>DANH MỤC CÁC CHƯƠNG TRÌNH, DỰ ÁN SỬ DỤNG VỐN NGÂN SÁCH NHÀ NƯỚC ĐIỀU CHỈNH, BỔ SUNG NĂM 2024
(TỔNG HỢP KẾ HOẠCH ĐẦU TƯ CÔNG ĐIỀU CHỈNH, BỔ SUNG NĂM 2024)</t>
  </si>
  <si>
    <t>(Đính kèm Quyết định số              /QĐ-UBND ngày         /       /2024 của UBND tỉnh Đồng Nai)</t>
  </si>
  <si>
    <t>Đơn vị tính: Triệu đồng</t>
  </si>
  <si>
    <t>Biểu 58/CK-NSNN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</si>
</sst>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_);_(@_)"/>
  </numFmts>
  <fonts count="11" x14ac:knownFonts="1">
    <font>
      <sz val="11"/>
      <color theme="1"/>
      <name val="Calibri"/>
      <family val="2"/>
      <scheme val="minor"/>
    </font>
    <font>
      <b/>
      <sz val="12"/>
      <name val="Times New Roman"/>
      <family val="1"/>
    </font>
    <font>
      <sz val="14"/>
      <name val="Times New Roman"/>
      <family val="1"/>
    </font>
    <font>
      <sz val="12"/>
      <name val="Times New Roman"/>
      <family val="1"/>
    </font>
    <font>
      <sz val="10"/>
      <name val="Arial"/>
      <family val="2"/>
    </font>
    <font>
      <sz val="11"/>
      <color theme="1"/>
      <name val="Times New Roman"/>
      <family val="1"/>
    </font>
    <font>
      <sz val="12"/>
      <color theme="1"/>
      <name val="Times New Roman"/>
      <family val="1"/>
    </font>
    <font>
      <i/>
      <sz val="12"/>
      <color theme="1"/>
      <name val="Times New Roman"/>
      <family val="1"/>
    </font>
    <font>
      <b/>
      <sz val="13"/>
      <color theme="1"/>
      <name val="Times New Roman"/>
      <family val="1"/>
    </font>
    <font>
      <sz val="13"/>
      <color theme="1"/>
      <name val="Times New Roman"/>
      <family val="1"/>
    </font>
    <font>
      <i/>
      <sz val="13"/>
      <color theme="1"/>
      <name val="Times New Roman"/>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43" fontId="4" fillId="0" borderId="0" applyFont="0" applyFill="0" applyBorder="0" applyAlignment="0" applyProtection="0"/>
    <xf numFmtId="0" fontId="4" fillId="0" borderId="0"/>
  </cellStyleXfs>
  <cellXfs count="28">
    <xf numFmtId="0" fontId="0" fillId="0" borderId="0" xfId="0"/>
    <xf numFmtId="0" fontId="1" fillId="2" borderId="1" xfId="1"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right" vertical="center" wrapText="1"/>
    </xf>
    <xf numFmtId="37" fontId="1" fillId="2" borderId="1" xfId="0" applyNumberFormat="1" applyFont="1" applyFill="1" applyBorder="1" applyAlignment="1">
      <alignment horizontal="right" vertical="center" wrapText="1"/>
    </xf>
    <xf numFmtId="0" fontId="1" fillId="2" borderId="1" xfId="0" applyFont="1" applyFill="1" applyBorder="1" applyAlignment="1">
      <alignment vertical="center" wrapText="1"/>
    </xf>
    <xf numFmtId="0" fontId="3" fillId="2" borderId="1" xfId="0" applyFont="1" applyFill="1" applyBorder="1" applyAlignment="1">
      <alignment vertical="center" wrapText="1"/>
    </xf>
    <xf numFmtId="3" fontId="3" fillId="2" borderId="1" xfId="0" applyNumberFormat="1" applyFont="1" applyFill="1" applyBorder="1" applyAlignment="1">
      <alignment horizontal="right" vertical="center" wrapText="1"/>
    </xf>
    <xf numFmtId="37" fontId="3" fillId="2" borderId="1" xfId="0" applyNumberFormat="1" applyFont="1" applyFill="1" applyBorder="1" applyAlignment="1">
      <alignment horizontal="right" vertical="center" wrapText="1"/>
    </xf>
    <xf numFmtId="164" fontId="3" fillId="2" borderId="1" xfId="2" applyNumberFormat="1" applyFont="1" applyFill="1" applyBorder="1" applyAlignment="1">
      <alignment horizontal="right" vertical="center" wrapText="1"/>
    </xf>
    <xf numFmtId="37" fontId="3" fillId="2" borderId="1" xfId="2" applyNumberFormat="1" applyFont="1" applyFill="1" applyBorder="1" applyAlignment="1">
      <alignment horizontal="right" vertical="center" wrapText="1"/>
    </xf>
    <xf numFmtId="0" fontId="3" fillId="2" borderId="1" xfId="0" applyFont="1" applyFill="1" applyBorder="1" applyAlignment="1">
      <alignment horizontal="left" vertical="center" wrapText="1"/>
    </xf>
    <xf numFmtId="164" fontId="1" fillId="2" borderId="1" xfId="2" applyNumberFormat="1" applyFont="1" applyFill="1" applyBorder="1" applyAlignment="1">
      <alignment horizontal="right" vertical="center" wrapText="1"/>
    </xf>
    <xf numFmtId="37" fontId="1" fillId="2" borderId="1" xfId="2" applyNumberFormat="1" applyFont="1" applyFill="1" applyBorder="1" applyAlignment="1">
      <alignment horizontal="right" vertical="center" wrapText="1"/>
    </xf>
    <xf numFmtId="49" fontId="1" fillId="2" borderId="1" xfId="3" quotePrefix="1" applyNumberFormat="1" applyFont="1" applyFill="1" applyBorder="1" applyAlignment="1">
      <alignment vertical="center" wrapText="1"/>
    </xf>
    <xf numFmtId="49" fontId="3" fillId="2" borderId="1" xfId="3" quotePrefix="1" applyNumberFormat="1" applyFont="1" applyFill="1" applyBorder="1" applyAlignment="1">
      <alignment vertical="center" wrapText="1"/>
    </xf>
    <xf numFmtId="49" fontId="3" fillId="2" borderId="1" xfId="3" applyNumberFormat="1" applyFont="1" applyFill="1" applyBorder="1" applyAlignment="1">
      <alignment vertical="center" wrapText="1"/>
    </xf>
    <xf numFmtId="0" fontId="5" fillId="0" borderId="0" xfId="0" applyFont="1"/>
    <xf numFmtId="0" fontId="6" fillId="0" borderId="0" xfId="0" applyFont="1"/>
    <xf numFmtId="0" fontId="3" fillId="2" borderId="1" xfId="0" applyFont="1" applyFill="1" applyBorder="1" applyAlignment="1">
      <alignment horizontal="center" vertical="center" wrapText="1"/>
    </xf>
    <xf numFmtId="0" fontId="7" fillId="0" borderId="0" xfId="0" applyFont="1" applyBorder="1" applyAlignment="1">
      <alignment horizontal="center"/>
    </xf>
    <xf numFmtId="0" fontId="1" fillId="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37" fontId="1" fillId="2" borderId="1" xfId="0" applyNumberFormat="1" applyFont="1" applyFill="1" applyBorder="1" applyAlignment="1">
      <alignment horizontal="center" vertical="center" wrapText="1"/>
    </xf>
    <xf numFmtId="0" fontId="8" fillId="0" borderId="0" xfId="0" applyFont="1" applyAlignment="1">
      <alignment horizontal="center"/>
    </xf>
    <xf numFmtId="0" fontId="9" fillId="0" borderId="0" xfId="0" applyFont="1"/>
    <xf numFmtId="0" fontId="8" fillId="0" borderId="0" xfId="0" applyFont="1" applyAlignment="1">
      <alignment horizontal="center" vertical="center" wrapText="1"/>
    </xf>
    <xf numFmtId="0" fontId="10" fillId="0" borderId="0" xfId="0" applyFont="1" applyAlignment="1">
      <alignment horizontal="center"/>
    </xf>
  </cellXfs>
  <cellStyles count="4">
    <cellStyle name="Comma 3 2" xfId="2"/>
    <cellStyle name="Normal" xfId="0" builtinId="0"/>
    <cellStyle name="Normal 13 3" xfId="3"/>
    <cellStyle name="Normal_BIEU  BAO CAO THANG- THACH"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view="pageLayout" zoomScaleNormal="100" workbookViewId="0">
      <selection activeCell="A3" sqref="A3:J3"/>
    </sheetView>
  </sheetViews>
  <sheetFormatPr defaultRowHeight="14.4" x14ac:dyDescent="0.3"/>
  <cols>
    <col min="1" max="1" width="3.5" style="17" customWidth="1"/>
    <col min="2" max="2" width="38.59765625" style="17" customWidth="1"/>
    <col min="3" max="4" width="10.69921875" style="17" bestFit="1" customWidth="1"/>
    <col min="5" max="5" width="10.59765625" style="17" bestFit="1" customWidth="1"/>
    <col min="6" max="6" width="13.19921875" style="17" customWidth="1"/>
    <col min="7" max="7" width="14" style="17" customWidth="1"/>
    <col min="8" max="9" width="10.69921875" style="17" bestFit="1" customWidth="1"/>
    <col min="10" max="10" width="12" style="17" customWidth="1"/>
    <col min="11" max="16384" width="8.796875" style="17"/>
  </cols>
  <sheetData>
    <row r="1" spans="1:10" ht="20.2" customHeight="1" x14ac:dyDescent="0.35">
      <c r="A1" s="24" t="s">
        <v>62</v>
      </c>
      <c r="B1" s="24"/>
      <c r="C1" s="25"/>
      <c r="D1" s="25"/>
      <c r="E1" s="25"/>
      <c r="F1" s="25"/>
      <c r="G1" s="25"/>
      <c r="H1" s="24" t="s">
        <v>66</v>
      </c>
      <c r="I1" s="24"/>
      <c r="J1" s="24"/>
    </row>
    <row r="2" spans="1:10" ht="42.05" customHeight="1" x14ac:dyDescent="0.3">
      <c r="A2" s="26" t="s">
        <v>63</v>
      </c>
      <c r="B2" s="26"/>
      <c r="C2" s="26"/>
      <c r="D2" s="26"/>
      <c r="E2" s="26"/>
      <c r="F2" s="26"/>
      <c r="G2" s="26"/>
      <c r="H2" s="26"/>
      <c r="I2" s="26"/>
      <c r="J2" s="26"/>
    </row>
    <row r="3" spans="1:10" ht="17.850000000000001" customHeight="1" x14ac:dyDescent="0.35">
      <c r="A3" s="27" t="s">
        <v>64</v>
      </c>
      <c r="B3" s="27"/>
      <c r="C3" s="27"/>
      <c r="D3" s="27"/>
      <c r="E3" s="27"/>
      <c r="F3" s="27"/>
      <c r="G3" s="27"/>
      <c r="H3" s="27"/>
      <c r="I3" s="27"/>
      <c r="J3" s="27"/>
    </row>
    <row r="4" spans="1:10" ht="15.55" x14ac:dyDescent="0.3">
      <c r="A4" s="18"/>
      <c r="B4" s="18"/>
      <c r="C4" s="18"/>
      <c r="D4" s="18"/>
      <c r="E4" s="18"/>
      <c r="F4" s="18"/>
      <c r="G4" s="18"/>
      <c r="H4" s="18"/>
      <c r="I4" s="18"/>
      <c r="J4" s="18"/>
    </row>
    <row r="5" spans="1:10" ht="17.850000000000001" customHeight="1" x14ac:dyDescent="0.3">
      <c r="A5" s="18"/>
      <c r="B5" s="18"/>
      <c r="C5" s="18"/>
      <c r="D5" s="18"/>
      <c r="E5" s="18"/>
      <c r="F5" s="18"/>
      <c r="G5" s="18"/>
      <c r="H5" s="20" t="s">
        <v>65</v>
      </c>
      <c r="I5" s="20"/>
      <c r="J5" s="20"/>
    </row>
    <row r="6" spans="1:10" ht="21.35" customHeight="1" x14ac:dyDescent="0.3">
      <c r="A6" s="21" t="s">
        <v>0</v>
      </c>
      <c r="B6" s="21" t="s">
        <v>1</v>
      </c>
      <c r="C6" s="22" t="s">
        <v>2</v>
      </c>
      <c r="D6" s="22"/>
      <c r="E6" s="22"/>
      <c r="F6" s="23" t="s">
        <v>3</v>
      </c>
      <c r="G6" s="23" t="s">
        <v>4</v>
      </c>
      <c r="H6" s="22" t="s">
        <v>5</v>
      </c>
      <c r="I6" s="22"/>
      <c r="J6" s="22"/>
    </row>
    <row r="7" spans="1:10" ht="49" customHeight="1" x14ac:dyDescent="0.3">
      <c r="A7" s="21"/>
      <c r="B7" s="21"/>
      <c r="C7" s="1" t="s">
        <v>6</v>
      </c>
      <c r="D7" s="1" t="s">
        <v>7</v>
      </c>
      <c r="E7" s="1" t="s">
        <v>8</v>
      </c>
      <c r="F7" s="23"/>
      <c r="G7" s="23"/>
      <c r="H7" s="1" t="s">
        <v>6</v>
      </c>
      <c r="I7" s="1" t="s">
        <v>7</v>
      </c>
      <c r="J7" s="1" t="s">
        <v>8</v>
      </c>
    </row>
    <row r="8" spans="1:10" ht="18.45" customHeight="1" x14ac:dyDescent="0.3">
      <c r="A8" s="2"/>
      <c r="B8" s="2" t="s">
        <v>9</v>
      </c>
      <c r="C8" s="3">
        <f t="shared" ref="C8:J8" si="0">SUBTOTAL(9,C9:C52)</f>
        <v>15023119</v>
      </c>
      <c r="D8" s="3">
        <f t="shared" si="0"/>
        <v>11542019</v>
      </c>
      <c r="E8" s="3">
        <f t="shared" si="0"/>
        <v>3481100</v>
      </c>
      <c r="F8" s="4">
        <f>SUBTOTAL(9,F9:F52)</f>
        <v>4964560.4264869997</v>
      </c>
      <c r="G8" s="4">
        <f t="shared" si="0"/>
        <v>711251.95654599997</v>
      </c>
      <c r="H8" s="3">
        <f>SUBTOTAL(9,H9:H52)</f>
        <v>20698931.383032996</v>
      </c>
      <c r="I8" s="3">
        <f>SUBTOTAL(9,I9:I52)</f>
        <v>16506579.426486999</v>
      </c>
      <c r="J8" s="3">
        <f t="shared" si="0"/>
        <v>4192351.9565460002</v>
      </c>
    </row>
    <row r="9" spans="1:10" ht="21.45" customHeight="1" x14ac:dyDescent="0.3">
      <c r="A9" s="2"/>
      <c r="B9" s="2" t="s">
        <v>10</v>
      </c>
      <c r="C9" s="3">
        <f t="shared" ref="C9:J9" si="1">SUBTOTAL(9,C10:C40)</f>
        <v>15023119</v>
      </c>
      <c r="D9" s="3">
        <f>SUBTOTAL(9,D10:D40)</f>
        <v>11542019</v>
      </c>
      <c r="E9" s="3">
        <f t="shared" si="1"/>
        <v>3481100</v>
      </c>
      <c r="F9" s="4">
        <f t="shared" si="1"/>
        <v>830534</v>
      </c>
      <c r="G9" s="4">
        <f t="shared" si="1"/>
        <v>426908</v>
      </c>
      <c r="H9" s="3">
        <f t="shared" si="1"/>
        <v>16280561</v>
      </c>
      <c r="I9" s="3">
        <f t="shared" si="1"/>
        <v>12372553</v>
      </c>
      <c r="J9" s="3">
        <f t="shared" si="1"/>
        <v>3908008</v>
      </c>
    </row>
    <row r="10" spans="1:10" ht="34" customHeight="1" x14ac:dyDescent="0.3">
      <c r="A10" s="2" t="s">
        <v>11</v>
      </c>
      <c r="B10" s="5" t="s">
        <v>12</v>
      </c>
      <c r="C10" s="3">
        <f t="shared" ref="C10:J10" si="2">SUBTOTAL(9,C11:C34)</f>
        <v>12664119</v>
      </c>
      <c r="D10" s="3">
        <f t="shared" si="2"/>
        <v>9183019</v>
      </c>
      <c r="E10" s="3">
        <f t="shared" si="2"/>
        <v>3481100</v>
      </c>
      <c r="F10" s="4">
        <f>SUBTOTAL(9,F11:F34)</f>
        <v>680534</v>
      </c>
      <c r="G10" s="4">
        <f>SUBTOTAL(9,G11:G34)</f>
        <v>426908</v>
      </c>
      <c r="H10" s="3">
        <f t="shared" si="2"/>
        <v>13771561</v>
      </c>
      <c r="I10" s="3">
        <f t="shared" si="2"/>
        <v>9863553</v>
      </c>
      <c r="J10" s="3">
        <f t="shared" si="2"/>
        <v>3908008</v>
      </c>
    </row>
    <row r="11" spans="1:10" ht="17.850000000000001" customHeight="1" x14ac:dyDescent="0.3">
      <c r="A11" s="2" t="s">
        <v>13</v>
      </c>
      <c r="B11" s="5" t="s">
        <v>14</v>
      </c>
      <c r="C11" s="3">
        <f t="shared" ref="C11:J11" si="3">SUBTOTAL(9,C12:C19)</f>
        <v>4533405</v>
      </c>
      <c r="D11" s="3">
        <f>SUBTOTAL(9,D12:D19)</f>
        <v>2726105</v>
      </c>
      <c r="E11" s="3">
        <f t="shared" si="3"/>
        <v>1807300</v>
      </c>
      <c r="F11" s="4">
        <f t="shared" si="3"/>
        <v>-100000</v>
      </c>
      <c r="G11" s="4">
        <f t="shared" si="3"/>
        <v>199832</v>
      </c>
      <c r="H11" s="3">
        <f t="shared" si="3"/>
        <v>4633237</v>
      </c>
      <c r="I11" s="3">
        <f t="shared" si="3"/>
        <v>2626105</v>
      </c>
      <c r="J11" s="3">
        <f t="shared" si="3"/>
        <v>2007132</v>
      </c>
    </row>
    <row r="12" spans="1:10" ht="15.55" x14ac:dyDescent="0.3">
      <c r="A12" s="19">
        <v>1</v>
      </c>
      <c r="B12" s="6" t="s">
        <v>15</v>
      </c>
      <c r="C12" s="7">
        <f>SUBTOTAL(9,C13:C16)</f>
        <v>2726105</v>
      </c>
      <c r="D12" s="7">
        <f>SUBTOTAL(9,D13:D16)</f>
        <v>2726105</v>
      </c>
      <c r="E12" s="7"/>
      <c r="F12" s="8">
        <f>SUBTOTAL(9,F13:F16)</f>
        <v>-100000</v>
      </c>
      <c r="G12" s="8">
        <f>SUBTOTAL(9,G13:G16)</f>
        <v>130289</v>
      </c>
      <c r="H12" s="7">
        <f>SUBTOTAL(9,H13:H16)</f>
        <v>2756394</v>
      </c>
      <c r="I12" s="7">
        <f>SUBTOTAL(9,I13:I16)</f>
        <v>2626105</v>
      </c>
      <c r="J12" s="7"/>
    </row>
    <row r="13" spans="1:10" ht="15.55" x14ac:dyDescent="0.3">
      <c r="A13" s="19" t="s">
        <v>16</v>
      </c>
      <c r="B13" s="6" t="s">
        <v>17</v>
      </c>
      <c r="C13" s="7">
        <f>D13+E13</f>
        <v>2611105</v>
      </c>
      <c r="D13" s="9">
        <v>2611105</v>
      </c>
      <c r="E13" s="9"/>
      <c r="F13" s="10"/>
      <c r="G13" s="10"/>
      <c r="H13" s="7">
        <f>I13+J13</f>
        <v>2611105</v>
      </c>
      <c r="I13" s="9">
        <v>2611105</v>
      </c>
      <c r="J13" s="9"/>
    </row>
    <row r="14" spans="1:10" ht="15.55" x14ac:dyDescent="0.3">
      <c r="A14" s="19" t="s">
        <v>18</v>
      </c>
      <c r="B14" s="6" t="s">
        <v>19</v>
      </c>
      <c r="C14" s="7">
        <f>D14+E14</f>
        <v>15000</v>
      </c>
      <c r="D14" s="9">
        <v>15000</v>
      </c>
      <c r="E14" s="9"/>
      <c r="F14" s="10"/>
      <c r="G14" s="10"/>
      <c r="H14" s="7">
        <f>I14+J14</f>
        <v>15000</v>
      </c>
      <c r="I14" s="9">
        <f>D14+F14</f>
        <v>15000</v>
      </c>
      <c r="J14" s="9"/>
    </row>
    <row r="15" spans="1:10" ht="31.1" x14ac:dyDescent="0.3">
      <c r="A15" s="19" t="s">
        <v>20</v>
      </c>
      <c r="B15" s="6" t="s">
        <v>21</v>
      </c>
      <c r="C15" s="7"/>
      <c r="D15" s="9"/>
      <c r="E15" s="9"/>
      <c r="F15" s="10"/>
      <c r="G15" s="10">
        <v>30289</v>
      </c>
      <c r="H15" s="7">
        <f>I15+J15</f>
        <v>30289</v>
      </c>
      <c r="I15" s="9">
        <f>D15+F15</f>
        <v>0</v>
      </c>
      <c r="J15" s="9">
        <f>E15+G15</f>
        <v>30289</v>
      </c>
    </row>
    <row r="16" spans="1:10" ht="15.55" x14ac:dyDescent="0.3">
      <c r="A16" s="19" t="s">
        <v>22</v>
      </c>
      <c r="B16" s="6" t="s">
        <v>23</v>
      </c>
      <c r="C16" s="7">
        <f>D16+E16</f>
        <v>100000</v>
      </c>
      <c r="D16" s="9">
        <v>100000</v>
      </c>
      <c r="E16" s="9"/>
      <c r="F16" s="10">
        <v>-100000</v>
      </c>
      <c r="G16" s="10">
        <v>100000</v>
      </c>
      <c r="H16" s="7">
        <f>I16+J16</f>
        <v>100000</v>
      </c>
      <c r="I16" s="9">
        <f>D16+F16</f>
        <v>0</v>
      </c>
      <c r="J16" s="9">
        <f>E16+G16</f>
        <v>100000</v>
      </c>
    </row>
    <row r="17" spans="1:10" ht="31.1" x14ac:dyDescent="0.3">
      <c r="A17" s="19" t="s">
        <v>24</v>
      </c>
      <c r="B17" s="6" t="s">
        <v>25</v>
      </c>
      <c r="C17" s="7"/>
      <c r="D17" s="9"/>
      <c r="E17" s="9"/>
      <c r="F17" s="10"/>
      <c r="G17" s="10">
        <v>69543</v>
      </c>
      <c r="H17" s="7">
        <f>I17+J17</f>
        <v>69543</v>
      </c>
      <c r="I17" s="9">
        <f>D17+F17</f>
        <v>0</v>
      </c>
      <c r="J17" s="9">
        <f>E17+G17</f>
        <v>69543</v>
      </c>
    </row>
    <row r="18" spans="1:10" ht="31.1" x14ac:dyDescent="0.3">
      <c r="A18" s="19">
        <v>2</v>
      </c>
      <c r="B18" s="6" t="s">
        <v>26</v>
      </c>
      <c r="C18" s="7">
        <f>SUBTOTAL(9,C19:C19)</f>
        <v>1807300</v>
      </c>
      <c r="D18" s="7"/>
      <c r="E18" s="7">
        <f>SUBTOTAL(9,E19:E19)</f>
        <v>1807300</v>
      </c>
      <c r="F18" s="8"/>
      <c r="G18" s="8"/>
      <c r="H18" s="7">
        <f>SUBTOTAL(9,H19:H19)</f>
        <v>1807300</v>
      </c>
      <c r="I18" s="7"/>
      <c r="J18" s="7">
        <f>SUBTOTAL(9,J19:J19)</f>
        <v>1807300</v>
      </c>
    </row>
    <row r="19" spans="1:10" ht="15.55" x14ac:dyDescent="0.3">
      <c r="A19" s="19" t="s">
        <v>16</v>
      </c>
      <c r="B19" s="6" t="s">
        <v>27</v>
      </c>
      <c r="C19" s="7">
        <f>D19+E19</f>
        <v>1807300</v>
      </c>
      <c r="D19" s="9"/>
      <c r="E19" s="9">
        <v>1807300</v>
      </c>
      <c r="F19" s="10"/>
      <c r="G19" s="10"/>
      <c r="H19" s="7">
        <f>I19+J19</f>
        <v>1807300</v>
      </c>
      <c r="I19" s="9"/>
      <c r="J19" s="9">
        <v>1807300</v>
      </c>
    </row>
    <row r="20" spans="1:10" ht="15.55" x14ac:dyDescent="0.3">
      <c r="A20" s="2" t="s">
        <v>28</v>
      </c>
      <c r="B20" s="5" t="s">
        <v>29</v>
      </c>
      <c r="C20" s="3">
        <f>SUBTOTAL(9,C21:C26)</f>
        <v>5640816</v>
      </c>
      <c r="D20" s="3">
        <f>SUBTOTAL(9,D21:D26)</f>
        <v>4736016</v>
      </c>
      <c r="E20" s="3">
        <f>SUBTOTAL(9,E21:E26)</f>
        <v>904800</v>
      </c>
      <c r="F20" s="4">
        <f>SUBTOTAL(9,F21:F26)</f>
        <v>61488</v>
      </c>
      <c r="G20" s="4"/>
      <c r="H20" s="3">
        <f>SUBTOTAL(9,H21:H26)</f>
        <v>5702304</v>
      </c>
      <c r="I20" s="3">
        <f>SUBTOTAL(9,I21:I26)</f>
        <v>4797504</v>
      </c>
      <c r="J20" s="3">
        <f>SUBTOTAL(9,J21:J26)</f>
        <v>904800</v>
      </c>
    </row>
    <row r="21" spans="1:10" ht="31.1" x14ac:dyDescent="0.3">
      <c r="A21" s="19">
        <v>1</v>
      </c>
      <c r="B21" s="6" t="s">
        <v>30</v>
      </c>
      <c r="C21" s="7">
        <f>SUBTOTAL(9,C22:C23)</f>
        <v>2040816</v>
      </c>
      <c r="D21" s="7">
        <f>SUBTOTAL(9,D22:D23)</f>
        <v>2040816</v>
      </c>
      <c r="E21" s="9"/>
      <c r="F21" s="8">
        <f>SUBTOTAL(9,F22:F23)</f>
        <v>61488</v>
      </c>
      <c r="G21" s="8"/>
      <c r="H21" s="7">
        <f>SUBTOTAL(9,H22:H23)</f>
        <v>2102304</v>
      </c>
      <c r="I21" s="7">
        <f>SUBTOTAL(9,I22:I23)</f>
        <v>2102304</v>
      </c>
      <c r="J21" s="9"/>
    </row>
    <row r="22" spans="1:10" ht="15.55" x14ac:dyDescent="0.3">
      <c r="A22" s="19" t="s">
        <v>16</v>
      </c>
      <c r="B22" s="6" t="s">
        <v>31</v>
      </c>
      <c r="C22" s="7">
        <f>D22+E22</f>
        <v>1987302</v>
      </c>
      <c r="D22" s="9">
        <v>1987302</v>
      </c>
      <c r="E22" s="9"/>
      <c r="F22" s="10">
        <v>61488</v>
      </c>
      <c r="G22" s="10"/>
      <c r="H22" s="7">
        <f>I22+J22</f>
        <v>2048790</v>
      </c>
      <c r="I22" s="9">
        <f>D22+F22</f>
        <v>2048790</v>
      </c>
      <c r="J22" s="9"/>
    </row>
    <row r="23" spans="1:10" ht="46.65" x14ac:dyDescent="0.3">
      <c r="A23" s="19" t="s">
        <v>18</v>
      </c>
      <c r="B23" s="6" t="s">
        <v>32</v>
      </c>
      <c r="C23" s="7">
        <f>D23+E23</f>
        <v>53514</v>
      </c>
      <c r="D23" s="9">
        <v>53514</v>
      </c>
      <c r="E23" s="9"/>
      <c r="F23" s="10"/>
      <c r="G23" s="10"/>
      <c r="H23" s="7">
        <f>I23+J23</f>
        <v>53514</v>
      </c>
      <c r="I23" s="9">
        <v>53514</v>
      </c>
      <c r="J23" s="9"/>
    </row>
    <row r="24" spans="1:10" ht="31.1" x14ac:dyDescent="0.3">
      <c r="A24" s="19">
        <v>2</v>
      </c>
      <c r="B24" s="6" t="s">
        <v>26</v>
      </c>
      <c r="C24" s="7">
        <f>SUM(D24:E24)</f>
        <v>904800</v>
      </c>
      <c r="D24" s="9"/>
      <c r="E24" s="9">
        <v>904800</v>
      </c>
      <c r="F24" s="10"/>
      <c r="G24" s="10"/>
      <c r="H24" s="7">
        <f>SUM(I24:J24)</f>
        <v>904800</v>
      </c>
      <c r="I24" s="9"/>
      <c r="J24" s="9">
        <v>904800</v>
      </c>
    </row>
    <row r="25" spans="1:10" ht="15.55" x14ac:dyDescent="0.3">
      <c r="A25" s="19">
        <v>3</v>
      </c>
      <c r="B25" s="11" t="s">
        <v>33</v>
      </c>
      <c r="C25" s="7">
        <f>SUM(D25:E25)</f>
        <v>2092000</v>
      </c>
      <c r="D25" s="7">
        <f>3600000-1508000</f>
        <v>2092000</v>
      </c>
      <c r="E25" s="7"/>
      <c r="F25" s="8"/>
      <c r="G25" s="8"/>
      <c r="H25" s="7">
        <f>SUM(I25:J25)</f>
        <v>2092000</v>
      </c>
      <c r="I25" s="7">
        <f>3600000-1508000</f>
        <v>2092000</v>
      </c>
      <c r="J25" s="7"/>
    </row>
    <row r="26" spans="1:10" ht="31.1" x14ac:dyDescent="0.3">
      <c r="A26" s="19">
        <v>4</v>
      </c>
      <c r="B26" s="11" t="s">
        <v>34</v>
      </c>
      <c r="C26" s="7">
        <f>D26</f>
        <v>603200</v>
      </c>
      <c r="D26" s="7">
        <f>603200</f>
        <v>603200</v>
      </c>
      <c r="E26" s="7"/>
      <c r="F26" s="8"/>
      <c r="G26" s="8"/>
      <c r="H26" s="7">
        <f>I26</f>
        <v>603200</v>
      </c>
      <c r="I26" s="7">
        <f>603200</f>
        <v>603200</v>
      </c>
      <c r="J26" s="7"/>
    </row>
    <row r="27" spans="1:10" ht="15.55" x14ac:dyDescent="0.3">
      <c r="A27" s="2" t="s">
        <v>35</v>
      </c>
      <c r="B27" s="5" t="s">
        <v>36</v>
      </c>
      <c r="C27" s="3">
        <f t="shared" ref="C27:J27" si="4">SUBTOTAL(9,C28:C33)</f>
        <v>2489898</v>
      </c>
      <c r="D27" s="3">
        <f t="shared" si="4"/>
        <v>1720898</v>
      </c>
      <c r="E27" s="3">
        <f t="shared" si="4"/>
        <v>769000</v>
      </c>
      <c r="F27" s="3">
        <f t="shared" si="4"/>
        <v>335776</v>
      </c>
      <c r="G27" s="3">
        <f t="shared" si="4"/>
        <v>227076</v>
      </c>
      <c r="H27" s="3">
        <f t="shared" si="4"/>
        <v>3052750</v>
      </c>
      <c r="I27" s="3">
        <f t="shared" si="4"/>
        <v>2056674</v>
      </c>
      <c r="J27" s="3">
        <f t="shared" si="4"/>
        <v>996076</v>
      </c>
    </row>
    <row r="28" spans="1:10" ht="15.55" x14ac:dyDescent="0.3">
      <c r="A28" s="19">
        <v>1</v>
      </c>
      <c r="B28" s="6" t="s">
        <v>37</v>
      </c>
      <c r="C28" s="7">
        <f t="shared" ref="C28:C33" si="5">D28+E28</f>
        <v>1001000</v>
      </c>
      <c r="D28" s="9">
        <f>1870000-692000-77000-100000</f>
        <v>1001000</v>
      </c>
      <c r="E28" s="9"/>
      <c r="F28" s="10"/>
      <c r="G28" s="10"/>
      <c r="H28" s="7">
        <f t="shared" ref="H28:H34" si="6">I28+J28</f>
        <v>1001000</v>
      </c>
      <c r="I28" s="9">
        <f>1870000-692000-77000-100000</f>
        <v>1001000</v>
      </c>
      <c r="J28" s="9"/>
    </row>
    <row r="29" spans="1:10" ht="31.1" x14ac:dyDescent="0.3">
      <c r="A29" s="19">
        <v>2</v>
      </c>
      <c r="B29" s="6" t="s">
        <v>38</v>
      </c>
      <c r="C29" s="7">
        <f t="shared" si="5"/>
        <v>454440</v>
      </c>
      <c r="D29" s="9">
        <v>454440</v>
      </c>
      <c r="E29" s="9"/>
      <c r="F29" s="10">
        <f>427853-117076</f>
        <v>310777</v>
      </c>
      <c r="G29" s="10">
        <v>117076</v>
      </c>
      <c r="H29" s="7">
        <f t="shared" si="6"/>
        <v>882293</v>
      </c>
      <c r="I29" s="9">
        <f>D29+310777</f>
        <v>765217</v>
      </c>
      <c r="J29" s="9">
        <v>117076</v>
      </c>
    </row>
    <row r="30" spans="1:10" ht="15.55" x14ac:dyDescent="0.3">
      <c r="A30" s="19">
        <v>3</v>
      </c>
      <c r="B30" s="6" t="s">
        <v>39</v>
      </c>
      <c r="C30" s="7">
        <f t="shared" si="5"/>
        <v>165458</v>
      </c>
      <c r="D30" s="9">
        <v>165458</v>
      </c>
      <c r="E30" s="9"/>
      <c r="F30" s="10">
        <f>134999-10000</f>
        <v>124999</v>
      </c>
      <c r="G30" s="10">
        <v>10000</v>
      </c>
      <c r="H30" s="7">
        <f t="shared" si="6"/>
        <v>300457</v>
      </c>
      <c r="I30" s="9">
        <f>D30+F30</f>
        <v>290457</v>
      </c>
      <c r="J30" s="9">
        <f>E30+G30</f>
        <v>10000</v>
      </c>
    </row>
    <row r="31" spans="1:10" ht="31.1" x14ac:dyDescent="0.3">
      <c r="A31" s="19">
        <v>4</v>
      </c>
      <c r="B31" s="6" t="s">
        <v>40</v>
      </c>
      <c r="C31" s="7">
        <f t="shared" si="5"/>
        <v>692000</v>
      </c>
      <c r="D31" s="9"/>
      <c r="E31" s="9">
        <v>692000</v>
      </c>
      <c r="F31" s="10"/>
      <c r="G31" s="10"/>
      <c r="H31" s="7">
        <f t="shared" si="6"/>
        <v>692000</v>
      </c>
      <c r="I31" s="9"/>
      <c r="J31" s="9">
        <v>692000</v>
      </c>
    </row>
    <row r="32" spans="1:10" ht="15.55" x14ac:dyDescent="0.3">
      <c r="A32" s="19">
        <v>5</v>
      </c>
      <c r="B32" s="6" t="s">
        <v>41</v>
      </c>
      <c r="C32" s="7">
        <f t="shared" si="5"/>
        <v>77000</v>
      </c>
      <c r="D32" s="9"/>
      <c r="E32" s="9">
        <v>77000</v>
      </c>
      <c r="F32" s="10"/>
      <c r="G32" s="10"/>
      <c r="H32" s="7">
        <f t="shared" si="6"/>
        <v>77000</v>
      </c>
      <c r="I32" s="9"/>
      <c r="J32" s="9">
        <v>77000</v>
      </c>
    </row>
    <row r="33" spans="1:10" ht="15.55" x14ac:dyDescent="0.3">
      <c r="A33" s="19">
        <v>6</v>
      </c>
      <c r="B33" s="6" t="s">
        <v>23</v>
      </c>
      <c r="C33" s="7">
        <f t="shared" si="5"/>
        <v>100000</v>
      </c>
      <c r="D33" s="9">
        <v>100000</v>
      </c>
      <c r="E33" s="9"/>
      <c r="F33" s="10">
        <v>-100000</v>
      </c>
      <c r="G33" s="10">
        <v>100000</v>
      </c>
      <c r="H33" s="7">
        <f t="shared" si="6"/>
        <v>100000</v>
      </c>
      <c r="I33" s="9">
        <f>D33+F33</f>
        <v>0</v>
      </c>
      <c r="J33" s="9">
        <f>E33+G33</f>
        <v>100000</v>
      </c>
    </row>
    <row r="34" spans="1:10" ht="31.1" x14ac:dyDescent="0.3">
      <c r="A34" s="2" t="s">
        <v>42</v>
      </c>
      <c r="B34" s="5" t="s">
        <v>43</v>
      </c>
      <c r="C34" s="3"/>
      <c r="D34" s="12"/>
      <c r="E34" s="12"/>
      <c r="F34" s="13">
        <v>383270</v>
      </c>
      <c r="G34" s="13"/>
      <c r="H34" s="12">
        <f t="shared" si="6"/>
        <v>383270</v>
      </c>
      <c r="I34" s="12">
        <f>D34+F34</f>
        <v>383270</v>
      </c>
      <c r="J34" s="12"/>
    </row>
    <row r="35" spans="1:10" ht="15.55" x14ac:dyDescent="0.3">
      <c r="A35" s="2" t="s">
        <v>44</v>
      </c>
      <c r="B35" s="5" t="s">
        <v>45</v>
      </c>
      <c r="C35" s="3">
        <f>SUBTOTAL(9,C36:C40)</f>
        <v>2359000</v>
      </c>
      <c r="D35" s="3">
        <f>SUBTOTAL(9,D36:D40)</f>
        <v>2359000</v>
      </c>
      <c r="E35" s="3"/>
      <c r="F35" s="4">
        <f>SUBTOTAL(9,F36:F40)</f>
        <v>150000</v>
      </c>
      <c r="G35" s="4"/>
      <c r="H35" s="3">
        <f>SUBTOTAL(9,H36:H40)</f>
        <v>2509000</v>
      </c>
      <c r="I35" s="3">
        <f>SUBTOTAL(9,I36:I40)</f>
        <v>2509000</v>
      </c>
      <c r="J35" s="3"/>
    </row>
    <row r="36" spans="1:10" ht="31.1" x14ac:dyDescent="0.3">
      <c r="A36" s="2" t="s">
        <v>13</v>
      </c>
      <c r="B36" s="5" t="s">
        <v>46</v>
      </c>
      <c r="C36" s="3">
        <f>SUBTOTAL(9,C37:C40)</f>
        <v>2359000</v>
      </c>
      <c r="D36" s="3">
        <f>SUBTOTAL(9,D37:D40)</f>
        <v>2359000</v>
      </c>
      <c r="E36" s="3"/>
      <c r="F36" s="4"/>
      <c r="G36" s="4"/>
      <c r="H36" s="3">
        <f>SUBTOTAL(9,H37:H40)</f>
        <v>2509000</v>
      </c>
      <c r="I36" s="3">
        <f>SUBTOTAL(9,I37:I40)</f>
        <v>2509000</v>
      </c>
      <c r="J36" s="3"/>
    </row>
    <row r="37" spans="1:10" ht="15.55" x14ac:dyDescent="0.3">
      <c r="A37" s="2"/>
      <c r="B37" s="14" t="s">
        <v>47</v>
      </c>
      <c r="C37" s="3">
        <f>SUBTOTAL(9,C38:C40)</f>
        <v>2359000</v>
      </c>
      <c r="D37" s="3">
        <f>SUBTOTAL(9,D38:D40)</f>
        <v>2359000</v>
      </c>
      <c r="E37" s="3"/>
      <c r="F37" s="4"/>
      <c r="G37" s="4"/>
      <c r="H37" s="3">
        <f>SUBTOTAL(9,H38:H40)</f>
        <v>2509000</v>
      </c>
      <c r="I37" s="3">
        <f>SUBTOTAL(9,I38:I40)</f>
        <v>2509000</v>
      </c>
      <c r="J37" s="3"/>
    </row>
    <row r="38" spans="1:10" ht="15.55" x14ac:dyDescent="0.3">
      <c r="A38" s="19">
        <v>1</v>
      </c>
      <c r="B38" s="15" t="s">
        <v>48</v>
      </c>
      <c r="C38" s="7">
        <f>D38+E38</f>
        <v>2109000</v>
      </c>
      <c r="D38" s="7">
        <v>2109000</v>
      </c>
      <c r="E38" s="3"/>
      <c r="F38" s="8">
        <v>150000</v>
      </c>
      <c r="G38" s="8"/>
      <c r="H38" s="7">
        <f>I38+J38</f>
        <v>2259000</v>
      </c>
      <c r="I38" s="7">
        <f>D38+F38</f>
        <v>2259000</v>
      </c>
      <c r="J38" s="3"/>
    </row>
    <row r="39" spans="1:10" ht="46.65" x14ac:dyDescent="0.3">
      <c r="A39" s="19">
        <v>2</v>
      </c>
      <c r="B39" s="15" t="s">
        <v>49</v>
      </c>
      <c r="C39" s="7">
        <f>D39+E39</f>
        <v>5000</v>
      </c>
      <c r="D39" s="9">
        <v>5000</v>
      </c>
      <c r="E39" s="7"/>
      <c r="F39" s="8"/>
      <c r="G39" s="8"/>
      <c r="H39" s="7">
        <f>I39+J39</f>
        <v>5000</v>
      </c>
      <c r="I39" s="9">
        <v>5000</v>
      </c>
      <c r="J39" s="7"/>
    </row>
    <row r="40" spans="1:10" ht="15.55" x14ac:dyDescent="0.3">
      <c r="A40" s="19">
        <v>3</v>
      </c>
      <c r="B40" s="15" t="s">
        <v>50</v>
      </c>
      <c r="C40" s="7">
        <f>D40+E40</f>
        <v>245000</v>
      </c>
      <c r="D40" s="9">
        <v>245000</v>
      </c>
      <c r="E40" s="7"/>
      <c r="F40" s="8"/>
      <c r="G40" s="8"/>
      <c r="H40" s="7">
        <f>I40+J40</f>
        <v>245000</v>
      </c>
      <c r="I40" s="9">
        <v>245000</v>
      </c>
      <c r="J40" s="7"/>
    </row>
    <row r="41" spans="1:10" ht="31.1" x14ac:dyDescent="0.3">
      <c r="A41" s="19"/>
      <c r="B41" s="2" t="s">
        <v>51</v>
      </c>
      <c r="C41" s="7"/>
      <c r="D41" s="9"/>
      <c r="E41" s="7"/>
      <c r="F41" s="4">
        <f>SUBTOTAL(9,F42:F52)</f>
        <v>4134026.4264870002</v>
      </c>
      <c r="G41" s="4">
        <f>SUBTOTAL(9,G42:G52)</f>
        <v>284343.95654599997</v>
      </c>
      <c r="H41" s="3">
        <f>SUBTOTAL(9,H42:H52)</f>
        <v>4418370.3830329999</v>
      </c>
      <c r="I41" s="3">
        <f>SUBTOTAL(9,I42:I52)</f>
        <v>4134026.4264870002</v>
      </c>
      <c r="J41" s="3">
        <f>SUBTOTAL(9,J42:J52)</f>
        <v>284343.95654599997</v>
      </c>
    </row>
    <row r="42" spans="1:10" ht="15.55" x14ac:dyDescent="0.3">
      <c r="A42" s="2" t="s">
        <v>13</v>
      </c>
      <c r="B42" s="14" t="s">
        <v>45</v>
      </c>
      <c r="C42" s="3"/>
      <c r="D42" s="12"/>
      <c r="E42" s="3"/>
      <c r="F42" s="13">
        <f>SUBTOTAL(9,F43:F44)</f>
        <v>3203021.5284159998</v>
      </c>
      <c r="G42" s="13"/>
      <c r="H42" s="12">
        <f>SUBTOTAL(9,H43:H44)</f>
        <v>3203021.5284159998</v>
      </c>
      <c r="I42" s="12">
        <f>SUBTOTAL(9,I43:I44)</f>
        <v>3203021.5284159998</v>
      </c>
      <c r="J42" s="3"/>
    </row>
    <row r="43" spans="1:10" ht="31.1" x14ac:dyDescent="0.3">
      <c r="A43" s="19">
        <v>1</v>
      </c>
      <c r="B43" s="15" t="s">
        <v>52</v>
      </c>
      <c r="C43" s="7">
        <f>D43+E43</f>
        <v>0</v>
      </c>
      <c r="D43" s="9"/>
      <c r="E43" s="7"/>
      <c r="F43" s="10">
        <v>2510372</v>
      </c>
      <c r="G43" s="10"/>
      <c r="H43" s="9">
        <f>I43+J43</f>
        <v>2510372</v>
      </c>
      <c r="I43" s="9">
        <f>D43+F43</f>
        <v>2510372</v>
      </c>
      <c r="J43" s="7"/>
    </row>
    <row r="44" spans="1:10" ht="31.1" x14ac:dyDescent="0.3">
      <c r="A44" s="19">
        <v>2</v>
      </c>
      <c r="B44" s="16" t="s">
        <v>53</v>
      </c>
      <c r="C44" s="7"/>
      <c r="D44" s="9"/>
      <c r="E44" s="7"/>
      <c r="F44" s="8">
        <v>692649.52841599996</v>
      </c>
      <c r="G44" s="8"/>
      <c r="H44" s="7">
        <f>I44+J44</f>
        <v>692649.52841599996</v>
      </c>
      <c r="I44" s="9">
        <f>D44+F44</f>
        <v>692649.52841599996</v>
      </c>
      <c r="J44" s="7"/>
    </row>
    <row r="45" spans="1:10" ht="15.55" x14ac:dyDescent="0.3">
      <c r="A45" s="2" t="s">
        <v>35</v>
      </c>
      <c r="B45" s="14" t="s">
        <v>54</v>
      </c>
      <c r="C45" s="3"/>
      <c r="D45" s="12"/>
      <c r="E45" s="3"/>
      <c r="F45" s="4">
        <f>SUBTOTAL(9,F46:F49)</f>
        <v>931004.89807099989</v>
      </c>
      <c r="G45" s="4"/>
      <c r="H45" s="3">
        <f>SUBTOTAL(9,H46:H49)</f>
        <v>931004.89807099989</v>
      </c>
      <c r="I45" s="3">
        <f>SUBTOTAL(9,I46:I49)</f>
        <v>931004.89807099989</v>
      </c>
      <c r="J45" s="3"/>
    </row>
    <row r="46" spans="1:10" ht="15.55" x14ac:dyDescent="0.3">
      <c r="A46" s="19">
        <v>1</v>
      </c>
      <c r="B46" s="15" t="s">
        <v>55</v>
      </c>
      <c r="C46" s="7"/>
      <c r="D46" s="9"/>
      <c r="E46" s="7"/>
      <c r="F46" s="8">
        <v>545458.254571</v>
      </c>
      <c r="G46" s="8"/>
      <c r="H46" s="7">
        <f t="shared" ref="H46:H51" si="7">I46+J46</f>
        <v>545458.254571</v>
      </c>
      <c r="I46" s="9">
        <f>D46+F46</f>
        <v>545458.254571</v>
      </c>
      <c r="J46" s="7"/>
    </row>
    <row r="47" spans="1:10" ht="15.55" x14ac:dyDescent="0.3">
      <c r="A47" s="19">
        <v>2</v>
      </c>
      <c r="B47" s="15" t="s">
        <v>56</v>
      </c>
      <c r="C47" s="7"/>
      <c r="D47" s="9"/>
      <c r="E47" s="7"/>
      <c r="F47" s="8">
        <v>64344.654000000002</v>
      </c>
      <c r="G47" s="8"/>
      <c r="H47" s="7">
        <f t="shared" si="7"/>
        <v>64344.654000000002</v>
      </c>
      <c r="I47" s="9">
        <f>D47+F47</f>
        <v>64344.654000000002</v>
      </c>
      <c r="J47" s="7"/>
    </row>
    <row r="48" spans="1:10" ht="31.1" x14ac:dyDescent="0.3">
      <c r="A48" s="19">
        <v>3</v>
      </c>
      <c r="B48" s="15" t="s">
        <v>57</v>
      </c>
      <c r="C48" s="7"/>
      <c r="D48" s="9"/>
      <c r="E48" s="7"/>
      <c r="F48" s="8">
        <v>5185.83</v>
      </c>
      <c r="G48" s="8"/>
      <c r="H48" s="7">
        <f t="shared" si="7"/>
        <v>5185.83</v>
      </c>
      <c r="I48" s="9">
        <f>D48+F48</f>
        <v>5185.83</v>
      </c>
      <c r="J48" s="7"/>
    </row>
    <row r="49" spans="1:10" ht="15.55" x14ac:dyDescent="0.3">
      <c r="A49" s="19">
        <v>4</v>
      </c>
      <c r="B49" s="15" t="s">
        <v>58</v>
      </c>
      <c r="C49" s="7"/>
      <c r="D49" s="9"/>
      <c r="E49" s="7"/>
      <c r="F49" s="8">
        <v>316016.15950000001</v>
      </c>
      <c r="G49" s="8"/>
      <c r="H49" s="7">
        <f t="shared" si="7"/>
        <v>316016.15950000001</v>
      </c>
      <c r="I49" s="9">
        <f>D49+F49</f>
        <v>316016.15950000001</v>
      </c>
      <c r="J49" s="7"/>
    </row>
    <row r="50" spans="1:10" ht="15.55" x14ac:dyDescent="0.3">
      <c r="A50" s="2" t="s">
        <v>35</v>
      </c>
      <c r="B50" s="14" t="s">
        <v>59</v>
      </c>
      <c r="C50" s="3"/>
      <c r="D50" s="12"/>
      <c r="E50" s="3"/>
      <c r="F50" s="4"/>
      <c r="G50" s="4">
        <v>269503.94792399998</v>
      </c>
      <c r="H50" s="3">
        <f t="shared" si="7"/>
        <v>269503.94792399998</v>
      </c>
      <c r="I50" s="12"/>
      <c r="J50" s="3">
        <f>E50+G50</f>
        <v>269503.94792399998</v>
      </c>
    </row>
    <row r="51" spans="1:10" ht="15.55" x14ac:dyDescent="0.3">
      <c r="A51" s="2" t="s">
        <v>60</v>
      </c>
      <c r="B51" s="14" t="s">
        <v>61</v>
      </c>
      <c r="C51" s="3"/>
      <c r="D51" s="12"/>
      <c r="E51" s="3"/>
      <c r="F51" s="4"/>
      <c r="G51" s="4">
        <v>14840.008621999999</v>
      </c>
      <c r="H51" s="3">
        <f t="shared" si="7"/>
        <v>14840.008621999999</v>
      </c>
      <c r="I51" s="12"/>
      <c r="J51" s="3">
        <f>E51+G51</f>
        <v>14840.008621999999</v>
      </c>
    </row>
    <row r="52" spans="1:10" ht="15.55" x14ac:dyDescent="0.3">
      <c r="A52" s="19"/>
      <c r="B52" s="15"/>
      <c r="C52" s="7"/>
      <c r="D52" s="9"/>
      <c r="E52" s="7"/>
      <c r="F52" s="8"/>
      <c r="G52" s="8"/>
      <c r="H52" s="7"/>
      <c r="I52" s="9"/>
      <c r="J52" s="7"/>
    </row>
  </sheetData>
  <mergeCells count="11">
    <mergeCell ref="A1:B1"/>
    <mergeCell ref="A2:J2"/>
    <mergeCell ref="A3:J3"/>
    <mergeCell ref="H5:J5"/>
    <mergeCell ref="A6:A7"/>
    <mergeCell ref="B6:B7"/>
    <mergeCell ref="C6:E6"/>
    <mergeCell ref="F6:F7"/>
    <mergeCell ref="G6:G7"/>
    <mergeCell ref="H6:J6"/>
    <mergeCell ref="H1:J1"/>
  </mergeCells>
  <printOptions horizontalCentered="1"/>
  <pageMargins left="0.45" right="0.45" top="0.5" bottom="0.5" header="0.3" footer="0.3"/>
  <pageSetup paperSize="9" orientation="landscape" r:id="rId1"/>
  <headerFooter differentFirst="1">
    <oddHeade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F6628B-5AB0-429C-A53C-F53882038882}"/>
</file>

<file path=customXml/itemProps2.xml><?xml version="1.0" encoding="utf-8"?>
<ds:datastoreItem xmlns:ds="http://schemas.openxmlformats.org/officeDocument/2006/customXml" ds:itemID="{1E205644-F66E-48C5-9991-379C77142B7B}"/>
</file>

<file path=customXml/itemProps3.xml><?xml version="1.0" encoding="utf-8"?>
<ds:datastoreItem xmlns:ds="http://schemas.openxmlformats.org/officeDocument/2006/customXml" ds:itemID="{181DB5AC-2055-482D-A553-4B1A38144B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2024-07-31T09:23:59Z</cp:lastPrinted>
  <dcterms:created xsi:type="dcterms:W3CDTF">2024-07-31T09:06:09Z</dcterms:created>
  <dcterms:modified xsi:type="dcterms:W3CDTF">2024-07-31T09:24:23Z</dcterms:modified>
</cp:coreProperties>
</file>