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My Drive\NĂM 2025\CONG KHAI NGAN SACH\DU TOAN TRINH HĐND TINH\"/>
    </mc:Choice>
  </mc:AlternateContent>
  <bookViews>
    <workbookView xWindow="0" yWindow="0" windowWidth="11520" windowHeight="12361"/>
  </bookViews>
  <sheets>
    <sheet name="Sheet1" sheetId="1" r:id="rId1"/>
  </sheets>
  <externalReferences>
    <externalReference r:id="rId2"/>
  </externalReferences>
  <definedNames>
    <definedName name="_xlnm.Print_Area" localSheetId="0">Sheet1!$A$1:$H$43</definedName>
    <definedName name="_xlnm.Print_Titles" localSheetId="0">Sheet1!$6:$8</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42" i="1" l="1"/>
  <c r="C42" i="1"/>
  <c r="G29" i="1" l="1"/>
  <c r="H29" i="1"/>
  <c r="D20" i="1" l="1"/>
  <c r="E36" i="1" l="1"/>
  <c r="C36" i="1"/>
  <c r="C20" i="1"/>
  <c r="F20" i="1"/>
  <c r="E20" i="1"/>
  <c r="H25" i="1" l="1"/>
  <c r="G25" i="1"/>
  <c r="E16" i="1"/>
  <c r="E10" i="1" s="1"/>
  <c r="E9" i="1" s="1"/>
  <c r="H31" i="1"/>
  <c r="H32" i="1"/>
  <c r="H33" i="1"/>
  <c r="H34" i="1"/>
  <c r="G31" i="1"/>
  <c r="G32" i="1"/>
  <c r="G33" i="1"/>
  <c r="G34" i="1"/>
  <c r="G36" i="1"/>
  <c r="G37" i="1"/>
  <c r="G38" i="1"/>
  <c r="G39" i="1"/>
  <c r="G40" i="1"/>
  <c r="G41" i="1"/>
  <c r="G11" i="1" l="1"/>
  <c r="G12" i="1"/>
  <c r="G19" i="1"/>
  <c r="H11" i="1"/>
  <c r="G14" i="1"/>
  <c r="D16" i="1"/>
  <c r="D10" i="1" s="1"/>
  <c r="D9" i="1" s="1"/>
  <c r="H19" i="1"/>
  <c r="H20" i="1"/>
  <c r="G26" i="1"/>
  <c r="G28" i="1"/>
  <c r="G30" i="1"/>
  <c r="H12" i="1"/>
  <c r="H15" i="1"/>
  <c r="H26" i="1"/>
  <c r="H27" i="1"/>
  <c r="H28" i="1"/>
  <c r="H30" i="1"/>
  <c r="G21" i="1"/>
  <c r="G20" i="1"/>
  <c r="G27" i="1"/>
  <c r="H14" i="1"/>
  <c r="G22" i="1"/>
  <c r="F16" i="1"/>
  <c r="F10" i="1" s="1"/>
  <c r="G17" i="1"/>
  <c r="C16" i="1"/>
  <c r="C10" i="1" s="1"/>
  <c r="C9" i="1" s="1"/>
  <c r="G15" i="1"/>
  <c r="H13" i="1"/>
  <c r="G13" i="1"/>
  <c r="G9" i="1" l="1"/>
  <c r="H10" i="1"/>
  <c r="G10" i="1"/>
  <c r="F9" i="1"/>
  <c r="H9" i="1" s="1"/>
  <c r="G16" i="1"/>
  <c r="H16" i="1"/>
  <c r="A38" i="1"/>
  <c r="A39" i="1"/>
  <c r="A40" i="1"/>
  <c r="A12" i="1"/>
  <c r="A13" i="1" s="1"/>
  <c r="A14" i="1" s="1"/>
  <c r="A15" i="1" s="1"/>
  <c r="A16" i="1" s="1"/>
  <c r="A19" i="1" s="1"/>
  <c r="A20" i="1" s="1"/>
  <c r="A25" i="1" s="1"/>
  <c r="A26" i="1" s="1"/>
  <c r="A27" i="1" s="1"/>
  <c r="A28" i="1" s="1"/>
  <c r="A29" i="1" s="1"/>
</calcChain>
</file>

<file path=xl/sharedStrings.xml><?xml version="1.0" encoding="utf-8"?>
<sst xmlns="http://schemas.openxmlformats.org/spreadsheetml/2006/main" count="62" uniqueCount="53">
  <si>
    <t>STT</t>
  </si>
  <si>
    <t>NỘI DUNG</t>
  </si>
  <si>
    <t>I</t>
  </si>
  <si>
    <t>II</t>
  </si>
  <si>
    <t>III</t>
  </si>
  <si>
    <t>IV</t>
  </si>
  <si>
    <t>-</t>
  </si>
  <si>
    <t>Biểu số 35/CK-NSNN</t>
  </si>
  <si>
    <t>SO SÁNH (%)</t>
  </si>
  <si>
    <t>TỔNG THU NGÂN SÁCH NHÀ NƯỚC</t>
  </si>
  <si>
    <t>Thu nội địa</t>
  </si>
  <si>
    <t>Thu từ khu vực DNNN do Trung ương quản lý</t>
  </si>
  <si>
    <t>Thu từ khu vực DNNN do địa phương quản lý</t>
  </si>
  <si>
    <t xml:space="preserve">Thu từ khu vực doanh nghiệp có vốn đầu tư nước ngoài </t>
  </si>
  <si>
    <t>Thu từ khu vực kinh tế ngoài quốc doanh</t>
  </si>
  <si>
    <t>Thuế thu nhập cá nhân</t>
  </si>
  <si>
    <t>Thuế bảo vệ môi trường</t>
  </si>
  <si>
    <t>Thuế  BVMT thu từ hàng hóa sản xuất, kinh doanh trong nước</t>
  </si>
  <si>
    <t>Thuế  BVMT thu từ hàng hóa nhập khẩu</t>
  </si>
  <si>
    <t>Lệ phí trước bạ</t>
  </si>
  <si>
    <t xml:space="preserve">Thu phí, lệ phí </t>
  </si>
  <si>
    <t xml:space="preserve"> Phí và lệ phí trung ương</t>
  </si>
  <si>
    <t xml:space="preserve"> Phí và lệ phí địa phương</t>
  </si>
  <si>
    <t xml:space="preserve"> Phí và lệ phí huyện</t>
  </si>
  <si>
    <t xml:space="preserve"> Phí và lệ phí xã, phường</t>
  </si>
  <si>
    <t>Thuế sử dụng đất nông nghiệp</t>
  </si>
  <si>
    <t>Thuế sử dụng đất phi nông nghiệp</t>
  </si>
  <si>
    <t>Tiền cho thuê đất, thuê mặt nước</t>
  </si>
  <si>
    <t>Thu tiền sử dụng đất</t>
  </si>
  <si>
    <t>Tiền cho thuê và tiền bán nhà ở thuộc sở hữu nhà nước</t>
  </si>
  <si>
    <t>Thu từ hoạt động xổ số kiến thiết</t>
  </si>
  <si>
    <t>Thu tiền cấp quyền khai thác khoáng sản</t>
  </si>
  <si>
    <t>Thu khác ngân sách</t>
  </si>
  <si>
    <t>Thu từ quỹ đất công ích, hoa lợi công sản khác</t>
  </si>
  <si>
    <t>Thu hồi vốn, thu cổ tức, lợi nhuận được chia của Nhà nước và lợi nhuận sau thuế còn lại sau khi trích lập các quỹ của doanh nghiệp nhà nước</t>
  </si>
  <si>
    <t xml:space="preserve">Thu từ dầu thô </t>
  </si>
  <si>
    <t>Thu từ hoạt động xuất, nhập khẩu</t>
  </si>
  <si>
    <t>Thuế giá trị gia tăng thu từ hàng hóa nhập khẩu</t>
  </si>
  <si>
    <t>Thuế xuất khẩu</t>
  </si>
  <si>
    <t>Thuế nhập khẩu</t>
  </si>
  <si>
    <t>Thuế tiêu thụ đặc biệt thu từ hàng hóa nhập khẩu</t>
  </si>
  <si>
    <t>Thu khác</t>
  </si>
  <si>
    <t>Thu viện trợ</t>
  </si>
  <si>
    <t>TỔNG THU
NSNN</t>
  </si>
  <si>
    <t>Thuế bảo vệ môi trường thu từ hàng hóa nhập khẩu</t>
  </si>
  <si>
    <t>UBND TỈNH ĐỒNG NAI</t>
  </si>
  <si>
    <t>THU
NSĐP</t>
  </si>
  <si>
    <t>Đơn vị: Triệu đồng</t>
  </si>
  <si>
    <t>SỞ TÀI CHÍNH</t>
  </si>
  <si>
    <t>DỰ TOÁN THU NGÂN SÁCH NHÀ NƯỚC NĂM 2025</t>
  </si>
  <si>
    <t>ƯỚC THỰC HIỆN 
NĂM 2024</t>
  </si>
  <si>
    <t>DỰ TOÁN NĂM 2025</t>
  </si>
  <si>
    <t>(Đính kèm công văn số              /STC-NSNN ngày         /        /2024 của Sở Tài chính)</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</si>
</sst>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_(&quot;$&quot;* \(#,##0.00\);_(&quot;$&quot;* &quot;-&quot;??_);_(@_)"/>
    <numFmt numFmtId="43" formatCode="_(* #,##0.00_);_(* \(#,##0.00\);_(* &quot;-&quot;??_);_(@_)"/>
    <numFmt numFmtId="164" formatCode="#,###;\-#,###;&quot;&quot;;_(@_)"/>
    <numFmt numFmtId="165" formatCode="_(* #,##0_);_(* \(#,##0\);_(* &quot;-&quot;??_);_(@_)"/>
  </numFmts>
  <fonts count="20" x14ac:knownFonts="1">
    <font>
      <sz val="11"/>
      <color theme="1"/>
      <name val="Calibri"/>
      <family val="2"/>
      <scheme val="minor"/>
    </font>
    <font>
      <sz val="12"/>
      <name val=".VnArial Narrow"/>
      <family val="2"/>
    </font>
    <font>
      <sz val="12"/>
      <name val=".VnArial Narrow"/>
      <family val="2"/>
    </font>
    <font>
      <sz val="12"/>
      <name val="Times New Roman"/>
      <family val="1"/>
    </font>
    <font>
      <b/>
      <sz val="12"/>
      <name val="Times New Roman"/>
      <family val="1"/>
    </font>
    <font>
      <i/>
      <sz val="12"/>
      <name val="Times New Roman"/>
      <family val="1"/>
    </font>
    <font>
      <sz val="13"/>
      <name val="Times New Roman"/>
      <family val="1"/>
    </font>
    <font>
      <b/>
      <sz val="14"/>
      <name val="Times New Roman"/>
      <family val="1"/>
    </font>
    <font>
      <i/>
      <sz val="14"/>
      <name val="Times New Roman"/>
      <family val="1"/>
    </font>
    <font>
      <sz val="14"/>
      <name val="Times New Roman"/>
      <family val="1"/>
    </font>
    <font>
      <b/>
      <sz val="11"/>
      <name val="Times New Roman"/>
      <family val="1"/>
    </font>
    <font>
      <sz val="16"/>
      <name val="Times New Roman"/>
      <family val="1"/>
    </font>
    <font>
      <sz val="12"/>
      <name val=".VnTime"/>
      <family val="2"/>
    </font>
    <font>
      <sz val="10"/>
      <name val="Arial"/>
      <family val="2"/>
      <charset val="163"/>
    </font>
    <font>
      <sz val="13"/>
      <name val=".VnTime"/>
      <family val="2"/>
    </font>
    <font>
      <sz val="11"/>
      <name val="Times New Roman"/>
      <family val="1"/>
      <charset val="163"/>
    </font>
    <font>
      <sz val="11"/>
      <name val="Times New Roman"/>
      <family val="1"/>
    </font>
    <font>
      <sz val="11"/>
      <color theme="1"/>
      <name val="Calibri"/>
      <family val="2"/>
      <charset val="163"/>
      <scheme val="minor"/>
    </font>
    <font>
      <sz val="11"/>
      <color theme="1"/>
      <name val="Calibri"/>
      <family val="2"/>
      <scheme val="minor"/>
    </font>
    <font>
      <i/>
      <sz val="11"/>
      <name val="Times New Roman"/>
      <family val="1"/>
    </font>
  </fonts>
  <fills count="2">
    <fill>
      <patternFill patternType="none"/>
    </fill>
    <fill>
      <patternFill patternType="gray125"/>
    </fill>
  </fills>
  <borders count="14">
    <border>
      <left/>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s>
  <cellStyleXfs count="13">
    <xf numFmtId="0" fontId="0" fillId="0" borderId="0"/>
    <xf numFmtId="43" fontId="15" fillId="0" borderId="0" applyFont="0" applyFill="0" applyBorder="0" applyAlignment="0" applyProtection="0"/>
    <xf numFmtId="44" fontId="15" fillId="0" borderId="0" applyFont="0" applyFill="0" applyBorder="0" applyAlignment="0" applyProtection="0"/>
    <xf numFmtId="164" fontId="14" fillId="0" borderId="0" applyFont="0" applyFill="0" applyBorder="0" applyAlignment="0" applyProtection="0"/>
    <xf numFmtId="0" fontId="12" fillId="0" borderId="0"/>
    <xf numFmtId="0" fontId="13" fillId="0" borderId="0"/>
    <xf numFmtId="0" fontId="2" fillId="0" borderId="0"/>
    <xf numFmtId="0" fontId="17" fillId="0" borderId="0"/>
    <xf numFmtId="0" fontId="12" fillId="0" borderId="0"/>
    <xf numFmtId="0" fontId="15" fillId="0" borderId="0"/>
    <xf numFmtId="0" fontId="1" fillId="0" borderId="0"/>
    <xf numFmtId="43" fontId="18" fillId="0" borderId="0" applyFont="0" applyFill="0" applyBorder="0" applyAlignment="0" applyProtection="0"/>
    <xf numFmtId="9" fontId="18" fillId="0" borderId="0" applyFont="0" applyFill="0" applyBorder="0" applyAlignment="0" applyProtection="0"/>
  </cellStyleXfs>
  <cellXfs count="68">
    <xf numFmtId="0" fontId="0" fillId="0" borderId="0" xfId="0"/>
    <xf numFmtId="0" fontId="9" fillId="0" borderId="0" xfId="4" applyFont="1"/>
    <xf numFmtId="0" fontId="3" fillId="0" borderId="0" xfId="0" applyFont="1"/>
    <xf numFmtId="0" fontId="9" fillId="0" borderId="0" xfId="0" applyFont="1"/>
    <xf numFmtId="0" fontId="4" fillId="0" borderId="1" xfId="0" applyFont="1" applyBorder="1" applyAlignment="1">
      <alignment horizontal="center"/>
    </xf>
    <xf numFmtId="0" fontId="4" fillId="0" borderId="2" xfId="0" applyFont="1" applyBorder="1" applyAlignment="1">
      <alignment horizontal="center"/>
    </xf>
    <xf numFmtId="0" fontId="4" fillId="0" borderId="3" xfId="0" applyFont="1" applyBorder="1"/>
    <xf numFmtId="0" fontId="3" fillId="0" borderId="2" xfId="0" applyFont="1" applyBorder="1" applyAlignment="1">
      <alignment horizontal="center"/>
    </xf>
    <xf numFmtId="0" fontId="3" fillId="0" borderId="3" xfId="0" applyFont="1" applyBorder="1"/>
    <xf numFmtId="0" fontId="3" fillId="0" borderId="2" xfId="0" quotePrefix="1" applyFont="1" applyBorder="1" applyAlignment="1">
      <alignment horizontal="center"/>
    </xf>
    <xf numFmtId="0" fontId="8" fillId="0" borderId="0" xfId="0" applyFont="1"/>
    <xf numFmtId="0" fontId="7" fillId="0" borderId="0" xfId="0" applyFont="1" applyAlignment="1">
      <alignment horizontal="centerContinuous"/>
    </xf>
    <xf numFmtId="0" fontId="6" fillId="0" borderId="4" xfId="0" applyFont="1" applyBorder="1"/>
    <xf numFmtId="0" fontId="6" fillId="0" borderId="0" xfId="0" applyFont="1"/>
    <xf numFmtId="0" fontId="4" fillId="0" borderId="5" xfId="0" applyFont="1" applyBorder="1"/>
    <xf numFmtId="0" fontId="9" fillId="0" borderId="4" xfId="0" applyFont="1" applyBorder="1"/>
    <xf numFmtId="0" fontId="5" fillId="0" borderId="2" xfId="0" quotePrefix="1" applyFont="1" applyBorder="1" applyAlignment="1">
      <alignment horizontal="center"/>
    </xf>
    <xf numFmtId="0" fontId="5" fillId="0" borderId="2" xfId="0" applyFont="1" applyBorder="1"/>
    <xf numFmtId="0" fontId="5" fillId="0" borderId="3" xfId="0" applyFont="1" applyBorder="1"/>
    <xf numFmtId="0" fontId="3" fillId="0" borderId="2" xfId="0" applyFont="1" applyBorder="1" applyAlignment="1">
      <alignment horizontal="center" vertical="center"/>
    </xf>
    <xf numFmtId="0" fontId="3" fillId="0" borderId="3" xfId="0" applyFont="1" applyBorder="1" applyAlignment="1">
      <alignment vertical="center" wrapText="1"/>
    </xf>
    <xf numFmtId="0" fontId="4" fillId="0" borderId="6" xfId="0" applyFont="1" applyBorder="1" applyAlignment="1">
      <alignment horizontal="center"/>
    </xf>
    <xf numFmtId="0" fontId="4" fillId="0" borderId="6" xfId="0" applyFont="1" applyBorder="1"/>
    <xf numFmtId="0" fontId="8" fillId="0" borderId="0" xfId="0" quotePrefix="1" applyFont="1" applyAlignment="1">
      <alignment horizontal="left"/>
    </xf>
    <xf numFmtId="0" fontId="8" fillId="0" borderId="0" xfId="0" quotePrefix="1" applyFont="1"/>
    <xf numFmtId="9" fontId="11" fillId="0" borderId="0" xfId="12" applyFont="1" applyFill="1" applyAlignment="1">
      <alignment horizontal="centerContinuous"/>
    </xf>
    <xf numFmtId="9" fontId="9" fillId="0" borderId="0" xfId="12" applyFont="1" applyFill="1"/>
    <xf numFmtId="9" fontId="3" fillId="0" borderId="0" xfId="12" applyFont="1" applyFill="1"/>
    <xf numFmtId="165" fontId="3" fillId="0" borderId="0" xfId="11" applyNumberFormat="1" applyFont="1" applyFill="1" applyAlignment="1">
      <alignment horizontal="centerContinuous"/>
    </xf>
    <xf numFmtId="165" fontId="3" fillId="0" borderId="0" xfId="11" applyNumberFormat="1" applyFont="1" applyFill="1" applyAlignment="1">
      <alignment horizontal="right"/>
    </xf>
    <xf numFmtId="165" fontId="11" fillId="0" borderId="0" xfId="11" applyNumberFormat="1" applyFont="1" applyFill="1" applyAlignment="1">
      <alignment horizontal="centerContinuous"/>
    </xf>
    <xf numFmtId="165" fontId="9" fillId="0" borderId="0" xfId="11" applyNumberFormat="1" applyFont="1" applyFill="1"/>
    <xf numFmtId="165" fontId="3" fillId="0" borderId="0" xfId="11" applyNumberFormat="1" applyFont="1" applyFill="1"/>
    <xf numFmtId="165" fontId="16" fillId="0" borderId="2" xfId="11" applyNumberFormat="1" applyFont="1" applyFill="1" applyBorder="1"/>
    <xf numFmtId="9" fontId="16" fillId="0" borderId="2" xfId="12" applyFont="1" applyFill="1" applyBorder="1"/>
    <xf numFmtId="165" fontId="19" fillId="0" borderId="2" xfId="11" applyNumberFormat="1" applyFont="1" applyFill="1" applyBorder="1"/>
    <xf numFmtId="9" fontId="19" fillId="0" borderId="2" xfId="12" applyFont="1" applyFill="1" applyBorder="1"/>
    <xf numFmtId="165" fontId="16" fillId="0" borderId="6" xfId="11" applyNumberFormat="1" applyFont="1" applyFill="1" applyBorder="1"/>
    <xf numFmtId="165" fontId="16" fillId="0" borderId="2" xfId="11" applyNumberFormat="1" applyFont="1" applyFill="1" applyBorder="1" applyAlignment="1">
      <alignment vertical="center"/>
    </xf>
    <xf numFmtId="9" fontId="16" fillId="0" borderId="2" xfId="12" applyFont="1" applyFill="1" applyBorder="1" applyAlignment="1">
      <alignment vertical="center"/>
    </xf>
    <xf numFmtId="165" fontId="10" fillId="0" borderId="2" xfId="11" applyNumberFormat="1" applyFont="1" applyFill="1" applyBorder="1"/>
    <xf numFmtId="9" fontId="10" fillId="0" borderId="2" xfId="12" applyFont="1" applyFill="1" applyBorder="1"/>
    <xf numFmtId="9" fontId="16" fillId="0" borderId="6" xfId="12" applyFont="1" applyFill="1" applyBorder="1"/>
    <xf numFmtId="165" fontId="10" fillId="0" borderId="1" xfId="11" applyNumberFormat="1" applyFont="1" applyFill="1" applyBorder="1"/>
    <xf numFmtId="9" fontId="10" fillId="0" borderId="1" xfId="12" applyFont="1" applyFill="1" applyBorder="1"/>
    <xf numFmtId="165" fontId="10" fillId="0" borderId="7" xfId="11" applyNumberFormat="1" applyFont="1" applyFill="1" applyBorder="1" applyAlignment="1">
      <alignment horizontal="center" vertical="center" wrapText="1"/>
    </xf>
    <xf numFmtId="9" fontId="10" fillId="0" borderId="7" xfId="12" applyFont="1" applyFill="1" applyBorder="1" applyAlignment="1">
      <alignment horizontal="center" vertical="center" wrapText="1"/>
    </xf>
    <xf numFmtId="0" fontId="5" fillId="0" borderId="0" xfId="0" applyFont="1" applyAlignment="1">
      <alignment vertical="center" wrapText="1"/>
    </xf>
    <xf numFmtId="9" fontId="4" fillId="0" borderId="0" xfId="12" applyFont="1" applyFill="1" applyAlignment="1">
      <alignment horizontal="center"/>
    </xf>
    <xf numFmtId="0" fontId="3" fillId="0" borderId="0" xfId="0" applyFont="1" applyAlignment="1">
      <alignment horizontal="center"/>
    </xf>
    <xf numFmtId="0" fontId="5" fillId="0" borderId="13" xfId="0" applyFont="1" applyBorder="1" applyAlignment="1">
      <alignment horizontal="center" vertical="center" wrapText="1"/>
    </xf>
    <xf numFmtId="9" fontId="10" fillId="0" borderId="0" xfId="12" applyFont="1" applyFill="1" applyAlignment="1">
      <alignment horizontal="center" vertical="center"/>
    </xf>
    <xf numFmtId="0" fontId="4" fillId="0" borderId="0" xfId="0" applyFont="1" applyAlignment="1">
      <alignment horizontal="center" vertical="center"/>
    </xf>
    <xf numFmtId="0" fontId="10" fillId="0" borderId="8" xfId="0" applyFont="1" applyBorder="1" applyAlignment="1">
      <alignment horizontal="center" vertical="center"/>
    </xf>
    <xf numFmtId="0" fontId="10" fillId="0" borderId="7" xfId="0" applyFont="1" applyBorder="1" applyAlignment="1">
      <alignment horizontal="center" vertical="center"/>
    </xf>
    <xf numFmtId="0" fontId="16" fillId="0" borderId="7" xfId="0" quotePrefix="1" applyFont="1" applyBorder="1" applyAlignment="1">
      <alignment horizontal="center" vertical="center"/>
    </xf>
    <xf numFmtId="165" fontId="10" fillId="0" borderId="9" xfId="11" applyNumberFormat="1" applyFont="1" applyFill="1" applyBorder="1" applyAlignment="1">
      <alignment horizontal="center" vertical="center" wrapText="1"/>
    </xf>
    <xf numFmtId="165" fontId="10" fillId="0" borderId="10" xfId="11" applyNumberFormat="1" applyFont="1" applyFill="1" applyBorder="1" applyAlignment="1">
      <alignment horizontal="center" vertical="center"/>
    </xf>
    <xf numFmtId="165" fontId="10" fillId="0" borderId="11" xfId="11" applyNumberFormat="1" applyFont="1" applyFill="1" applyBorder="1" applyAlignment="1">
      <alignment horizontal="center" vertical="center"/>
    </xf>
    <xf numFmtId="165" fontId="10" fillId="0" borderId="12" xfId="11" applyNumberFormat="1" applyFont="1" applyFill="1" applyBorder="1" applyAlignment="1">
      <alignment horizontal="center" vertical="center"/>
    </xf>
    <xf numFmtId="165" fontId="10" fillId="0" borderId="10" xfId="11" applyNumberFormat="1" applyFont="1" applyFill="1" applyBorder="1" applyAlignment="1">
      <alignment horizontal="center" vertical="center" wrapText="1"/>
    </xf>
    <xf numFmtId="165" fontId="10" fillId="0" borderId="11" xfId="11" applyNumberFormat="1" applyFont="1" applyFill="1" applyBorder="1" applyAlignment="1">
      <alignment horizontal="center" vertical="center" wrapText="1"/>
    </xf>
    <xf numFmtId="165" fontId="10" fillId="0" borderId="12" xfId="11" applyNumberFormat="1" applyFont="1" applyFill="1" applyBorder="1" applyAlignment="1">
      <alignment horizontal="center" vertical="center" wrapText="1"/>
    </xf>
    <xf numFmtId="9" fontId="10" fillId="0" borderId="9" xfId="12" applyFont="1" applyFill="1" applyBorder="1" applyAlignment="1">
      <alignment horizontal="center" vertical="center"/>
    </xf>
    <xf numFmtId="9" fontId="10" fillId="0" borderId="10" xfId="12" applyFont="1" applyFill="1" applyBorder="1" applyAlignment="1">
      <alignment horizontal="center" vertical="center"/>
    </xf>
    <xf numFmtId="9" fontId="10" fillId="0" borderId="11" xfId="12" applyFont="1" applyFill="1" applyBorder="1" applyAlignment="1">
      <alignment horizontal="center" vertical="center"/>
    </xf>
    <xf numFmtId="9" fontId="10" fillId="0" borderId="12" xfId="12" applyFont="1" applyFill="1" applyBorder="1" applyAlignment="1">
      <alignment horizontal="center" vertical="center"/>
    </xf>
    <xf numFmtId="0" fontId="8" fillId="0" borderId="0" xfId="0" applyFont="1" applyAlignment="1">
      <alignment horizontal="center"/>
    </xf>
  </cellXfs>
  <cellStyles count="13">
    <cellStyle name="Comma" xfId="11" builtinId="3"/>
    <cellStyle name="Comma 2" xfId="1"/>
    <cellStyle name="Currency 2" xfId="2"/>
    <cellStyle name="HAI" xfId="3"/>
    <cellStyle name="Normal" xfId="0" builtinId="0"/>
    <cellStyle name="Normal 2" xfId="4"/>
    <cellStyle name="Normal 3" xfId="5"/>
    <cellStyle name="Normal 4" xfId="6"/>
    <cellStyle name="Normal 5" xfId="7"/>
    <cellStyle name="Normal 6" xfId="8"/>
    <cellStyle name="Normal 7" xfId="9"/>
    <cellStyle name="Normal 8" xfId="10"/>
    <cellStyle name="Percent" xfId="1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1</xdr:col>
      <xdr:colOff>1631290</xdr:colOff>
      <xdr:row>1</xdr:row>
      <xdr:rowOff>234087</xdr:rowOff>
    </xdr:from>
    <xdr:to>
      <xdr:col>1</xdr:col>
      <xdr:colOff>2099462</xdr:colOff>
      <xdr:row>1</xdr:row>
      <xdr:rowOff>234087</xdr:rowOff>
    </xdr:to>
    <xdr:cxnSp macro="">
      <xdr:nvCxnSpPr>
        <xdr:cNvPr id="3" name="Straight Connector 2">
          <a:extLst>
            <a:ext uri="{FF2B5EF4-FFF2-40B4-BE49-F238E27FC236}">
              <a16:creationId xmlns="" xmlns:a16="http://schemas.microsoft.com/office/drawing/2014/main" id="{00000000-0008-0000-0000-000003000000}"/>
            </a:ext>
          </a:extLst>
        </xdr:cNvPr>
        <xdr:cNvCxnSpPr/>
      </xdr:nvCxnSpPr>
      <xdr:spPr>
        <a:xfrm>
          <a:off x="1997050" y="497434"/>
          <a:ext cx="468172"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uToan_2025_DauNam%20(2024_1202)%20PL_Gu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5"/>
      <sheetName val="16"/>
      <sheetName val="17"/>
      <sheetName val="30"/>
      <sheetName val="32"/>
      <sheetName val="33"/>
      <sheetName val="37"/>
      <sheetName val="39"/>
      <sheetName val="41"/>
      <sheetName val="42"/>
      <sheetName val="01"/>
      <sheetName val="02"/>
      <sheetName val="iii"/>
      <sheetName val="iv"/>
      <sheetName val="v"/>
      <sheetName val="vi"/>
    </sheetNames>
    <sheetDataSet>
      <sheetData sheetId="0"/>
      <sheetData sheetId="1">
        <row r="72">
          <cell r="H72">
            <v>39000</v>
          </cell>
          <cell r="J72">
            <v>30000</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9"/>
  <sheetViews>
    <sheetView tabSelected="1" topLeftCell="C25" zoomScaleNormal="100" workbookViewId="0">
      <selection activeCell="E43" sqref="E43"/>
    </sheetView>
  </sheetViews>
  <sheetFormatPr defaultColWidth="12.8984375" defaultRowHeight="15.55" x14ac:dyDescent="0.3"/>
  <cols>
    <col min="1" max="1" width="5" style="2" customWidth="1"/>
    <col min="2" max="2" width="58.09765625" style="2" customWidth="1"/>
    <col min="3" max="3" width="13.59765625" style="32" customWidth="1"/>
    <col min="4" max="4" width="12.59765625" style="32" customWidth="1"/>
    <col min="5" max="5" width="14" style="32" customWidth="1"/>
    <col min="6" max="6" width="12.59765625" style="32" customWidth="1"/>
    <col min="7" max="7" width="9.09765625" style="27" customWidth="1"/>
    <col min="8" max="8" width="8.3984375" style="27" customWidth="1"/>
    <col min="9" max="16384" width="12.8984375" style="2"/>
  </cols>
  <sheetData>
    <row r="1" spans="1:9" ht="20.9" customHeight="1" x14ac:dyDescent="0.3">
      <c r="A1" s="49" t="s">
        <v>45</v>
      </c>
      <c r="B1" s="49"/>
      <c r="C1" s="28"/>
      <c r="D1" s="29"/>
      <c r="E1" s="28"/>
      <c r="F1" s="51" t="s">
        <v>7</v>
      </c>
      <c r="G1" s="51"/>
      <c r="H1" s="51"/>
    </row>
    <row r="2" spans="1:9" ht="20.9" customHeight="1" x14ac:dyDescent="0.3">
      <c r="A2" s="52" t="s">
        <v>48</v>
      </c>
      <c r="B2" s="52"/>
      <c r="C2" s="28"/>
      <c r="D2" s="29"/>
      <c r="E2" s="28"/>
      <c r="F2" s="48"/>
      <c r="G2" s="48"/>
      <c r="H2" s="48"/>
    </row>
    <row r="3" spans="1:9" ht="20.9" customHeight="1" x14ac:dyDescent="0.4">
      <c r="A3" s="11" t="s">
        <v>49</v>
      </c>
      <c r="B3" s="11"/>
      <c r="C3" s="30"/>
      <c r="D3" s="30"/>
      <c r="E3" s="30"/>
      <c r="F3" s="30"/>
      <c r="G3" s="25"/>
      <c r="H3" s="25"/>
    </row>
    <row r="4" spans="1:9" ht="20.9" customHeight="1" x14ac:dyDescent="0.35">
      <c r="A4" s="67" t="s">
        <v>52</v>
      </c>
      <c r="B4" s="67"/>
      <c r="C4" s="67"/>
      <c r="D4" s="67"/>
      <c r="E4" s="67"/>
      <c r="F4" s="67"/>
      <c r="G4" s="67"/>
      <c r="H4" s="67"/>
    </row>
    <row r="5" spans="1:9" ht="15.7" customHeight="1" x14ac:dyDescent="0.3">
      <c r="A5" s="47"/>
      <c r="B5" s="47"/>
      <c r="C5" s="47"/>
      <c r="D5" s="47"/>
      <c r="E5" s="47"/>
      <c r="F5" s="50" t="s">
        <v>47</v>
      </c>
      <c r="G5" s="50"/>
      <c r="H5" s="50"/>
    </row>
    <row r="6" spans="1:9" s="13" customFormat="1" ht="17.3" x14ac:dyDescent="0.35">
      <c r="A6" s="53" t="s">
        <v>0</v>
      </c>
      <c r="B6" s="53" t="s">
        <v>1</v>
      </c>
      <c r="C6" s="56" t="s">
        <v>50</v>
      </c>
      <c r="D6" s="57"/>
      <c r="E6" s="56" t="s">
        <v>51</v>
      </c>
      <c r="F6" s="60"/>
      <c r="G6" s="63" t="s">
        <v>8</v>
      </c>
      <c r="H6" s="64"/>
      <c r="I6" s="12"/>
    </row>
    <row r="7" spans="1:9" s="13" customFormat="1" ht="17.3" x14ac:dyDescent="0.35">
      <c r="A7" s="54"/>
      <c r="B7" s="55"/>
      <c r="C7" s="58"/>
      <c r="D7" s="59"/>
      <c r="E7" s="61"/>
      <c r="F7" s="62"/>
      <c r="G7" s="65"/>
      <c r="H7" s="66"/>
      <c r="I7" s="12"/>
    </row>
    <row r="8" spans="1:9" s="13" customFormat="1" ht="42.05" customHeight="1" x14ac:dyDescent="0.35">
      <c r="A8" s="54"/>
      <c r="B8" s="55"/>
      <c r="C8" s="45" t="s">
        <v>43</v>
      </c>
      <c r="D8" s="45" t="s">
        <v>46</v>
      </c>
      <c r="E8" s="45" t="s">
        <v>43</v>
      </c>
      <c r="F8" s="45" t="s">
        <v>46</v>
      </c>
      <c r="G8" s="46" t="s">
        <v>43</v>
      </c>
      <c r="H8" s="46" t="s">
        <v>46</v>
      </c>
      <c r="I8" s="12"/>
    </row>
    <row r="9" spans="1:9" s="3" customFormat="1" ht="17.850000000000001" x14ac:dyDescent="0.35">
      <c r="A9" s="4"/>
      <c r="B9" s="14" t="s">
        <v>9</v>
      </c>
      <c r="C9" s="43">
        <f>+C10+C36+C35+C43</f>
        <v>61723000</v>
      </c>
      <c r="D9" s="43">
        <f t="shared" ref="D9:F9" si="0">+D10+D36+D35+D43</f>
        <v>25035100</v>
      </c>
      <c r="E9" s="43">
        <f t="shared" si="0"/>
        <v>60080000</v>
      </c>
      <c r="F9" s="43">
        <f t="shared" si="0"/>
        <v>23846500</v>
      </c>
      <c r="G9" s="44">
        <f t="shared" ref="G9:H11" si="1">+E9/C9</f>
        <v>0.97338107350582437</v>
      </c>
      <c r="H9" s="44">
        <f t="shared" si="1"/>
        <v>0.95252265818790416</v>
      </c>
      <c r="I9" s="15"/>
    </row>
    <row r="10" spans="1:9" s="3" customFormat="1" ht="17.850000000000001" x14ac:dyDescent="0.35">
      <c r="A10" s="5" t="s">
        <v>2</v>
      </c>
      <c r="B10" s="6" t="s">
        <v>10</v>
      </c>
      <c r="C10" s="40">
        <f>+C11+C12+C13+C14+C15+C16+C19+C20+C25+C26+C27+C28+C29+C30+C31+C32+C33+C34</f>
        <v>41923000</v>
      </c>
      <c r="D10" s="40">
        <f t="shared" ref="D10:F10" si="2">+D11+D12+D13+D14+D15+D16+D19+D20+D25+D26+D27+D28+D29+D30+D31+D32+D33+D34</f>
        <v>25035100</v>
      </c>
      <c r="E10" s="40">
        <f t="shared" si="2"/>
        <v>40080000</v>
      </c>
      <c r="F10" s="40">
        <f t="shared" si="2"/>
        <v>23846500</v>
      </c>
      <c r="G10" s="41">
        <f>+E10/C10</f>
        <v>0.95603845144669986</v>
      </c>
      <c r="H10" s="41">
        <f>+F10/D10</f>
        <v>0.95252265818790416</v>
      </c>
      <c r="I10" s="15"/>
    </row>
    <row r="11" spans="1:9" s="3" customFormat="1" ht="17.850000000000001" x14ac:dyDescent="0.35">
      <c r="A11" s="7">
        <v>1</v>
      </c>
      <c r="B11" s="8" t="s">
        <v>11</v>
      </c>
      <c r="C11" s="33">
        <v>1673000</v>
      </c>
      <c r="D11" s="33">
        <v>959000</v>
      </c>
      <c r="E11" s="33">
        <v>1700000</v>
      </c>
      <c r="F11" s="33">
        <v>992500</v>
      </c>
      <c r="G11" s="34">
        <f t="shared" si="1"/>
        <v>1.0161386730424387</v>
      </c>
      <c r="H11" s="34">
        <f t="shared" si="1"/>
        <v>1.0349322210636078</v>
      </c>
      <c r="I11" s="15"/>
    </row>
    <row r="12" spans="1:9" s="3" customFormat="1" ht="17.850000000000001" x14ac:dyDescent="0.35">
      <c r="A12" s="7">
        <f>A11+1</f>
        <v>2</v>
      </c>
      <c r="B12" s="8" t="s">
        <v>12</v>
      </c>
      <c r="C12" s="33">
        <v>2337000</v>
      </c>
      <c r="D12" s="33">
        <v>1250500</v>
      </c>
      <c r="E12" s="33">
        <v>2100000</v>
      </c>
      <c r="F12" s="33">
        <v>1100000</v>
      </c>
      <c r="G12" s="34">
        <f t="shared" ref="G12:G41" si="3">+E12/C12</f>
        <v>0.89858793324775355</v>
      </c>
      <c r="H12" s="34">
        <f t="shared" ref="H12:H34" si="4">+F12/D12</f>
        <v>0.87964814074370257</v>
      </c>
      <c r="I12" s="15"/>
    </row>
    <row r="13" spans="1:9" s="3" customFormat="1" ht="17.850000000000001" x14ac:dyDescent="0.35">
      <c r="A13" s="7">
        <f>A12+1</f>
        <v>3</v>
      </c>
      <c r="B13" s="8" t="s">
        <v>13</v>
      </c>
      <c r="C13" s="33">
        <v>14935000</v>
      </c>
      <c r="D13" s="33">
        <v>7471000</v>
      </c>
      <c r="E13" s="33">
        <v>13100000</v>
      </c>
      <c r="F13" s="33">
        <v>6391500</v>
      </c>
      <c r="G13" s="34">
        <f t="shared" si="3"/>
        <v>0.87713424840977572</v>
      </c>
      <c r="H13" s="34">
        <f t="shared" si="4"/>
        <v>0.85550796412796148</v>
      </c>
      <c r="I13" s="15"/>
    </row>
    <row r="14" spans="1:9" s="3" customFormat="1" ht="17.850000000000001" x14ac:dyDescent="0.35">
      <c r="A14" s="7">
        <f>A13+1</f>
        <v>4</v>
      </c>
      <c r="B14" s="8" t="s">
        <v>14</v>
      </c>
      <c r="C14" s="33">
        <v>6450000</v>
      </c>
      <c r="D14" s="33">
        <v>3314000</v>
      </c>
      <c r="E14" s="33">
        <v>6370000</v>
      </c>
      <c r="F14" s="33">
        <v>3262500</v>
      </c>
      <c r="G14" s="34">
        <f t="shared" si="3"/>
        <v>0.9875968992248062</v>
      </c>
      <c r="H14" s="34">
        <f t="shared" si="4"/>
        <v>0.98445986722993362</v>
      </c>
      <c r="I14" s="15"/>
    </row>
    <row r="15" spans="1:9" s="3" customFormat="1" ht="17.850000000000001" x14ac:dyDescent="0.35">
      <c r="A15" s="7">
        <f>A14+1</f>
        <v>5</v>
      </c>
      <c r="B15" s="8" t="s">
        <v>15</v>
      </c>
      <c r="C15" s="33">
        <v>6821000</v>
      </c>
      <c r="D15" s="33">
        <v>3410500</v>
      </c>
      <c r="E15" s="33">
        <v>6680000</v>
      </c>
      <c r="F15" s="33">
        <v>3340000</v>
      </c>
      <c r="G15" s="34">
        <f t="shared" si="3"/>
        <v>0.97932854420172999</v>
      </c>
      <c r="H15" s="34">
        <f t="shared" si="4"/>
        <v>0.97932854420172999</v>
      </c>
      <c r="I15" s="15"/>
    </row>
    <row r="16" spans="1:9" s="3" customFormat="1" ht="17.850000000000001" x14ac:dyDescent="0.35">
      <c r="A16" s="7">
        <f>A15+1</f>
        <v>6</v>
      </c>
      <c r="B16" s="8" t="s">
        <v>16</v>
      </c>
      <c r="C16" s="33">
        <f>+C17+C18</f>
        <v>413000</v>
      </c>
      <c r="D16" s="33">
        <f t="shared" ref="D16:F16" si="5">+D17+D18</f>
        <v>206500</v>
      </c>
      <c r="E16" s="33">
        <f t="shared" si="5"/>
        <v>850000</v>
      </c>
      <c r="F16" s="33">
        <f t="shared" si="5"/>
        <v>255000</v>
      </c>
      <c r="G16" s="34">
        <f t="shared" si="3"/>
        <v>2.0581113801452786</v>
      </c>
      <c r="H16" s="34">
        <f t="shared" si="4"/>
        <v>1.2348668280871671</v>
      </c>
      <c r="I16" s="15"/>
    </row>
    <row r="17" spans="1:9" s="3" customFormat="1" ht="17.850000000000001" x14ac:dyDescent="0.35">
      <c r="A17" s="16" t="s">
        <v>6</v>
      </c>
      <c r="B17" s="17" t="s">
        <v>17</v>
      </c>
      <c r="C17" s="35">
        <v>413000</v>
      </c>
      <c r="D17" s="35"/>
      <c r="E17" s="35">
        <v>510000</v>
      </c>
      <c r="F17" s="35"/>
      <c r="G17" s="36">
        <f t="shared" si="3"/>
        <v>1.2348668280871671</v>
      </c>
      <c r="H17" s="36"/>
      <c r="I17" s="15"/>
    </row>
    <row r="18" spans="1:9" s="3" customFormat="1" ht="17.850000000000001" x14ac:dyDescent="0.35">
      <c r="A18" s="16" t="s">
        <v>6</v>
      </c>
      <c r="B18" s="17" t="s">
        <v>18</v>
      </c>
      <c r="C18" s="35">
        <v>0</v>
      </c>
      <c r="D18" s="35">
        <v>206500</v>
      </c>
      <c r="E18" s="35">
        <v>340000</v>
      </c>
      <c r="F18" s="35">
        <v>255000</v>
      </c>
      <c r="G18" s="36"/>
      <c r="H18" s="36"/>
      <c r="I18" s="15"/>
    </row>
    <row r="19" spans="1:9" s="3" customFormat="1" ht="17.850000000000001" x14ac:dyDescent="0.35">
      <c r="A19" s="7">
        <f>A16+1</f>
        <v>7</v>
      </c>
      <c r="B19" s="8" t="s">
        <v>19</v>
      </c>
      <c r="C19" s="33">
        <v>1150000</v>
      </c>
      <c r="D19" s="33">
        <v>1150000</v>
      </c>
      <c r="E19" s="33">
        <v>960000</v>
      </c>
      <c r="F19" s="33">
        <v>960000</v>
      </c>
      <c r="G19" s="34">
        <f t="shared" si="3"/>
        <v>0.83478260869565213</v>
      </c>
      <c r="H19" s="34">
        <f t="shared" si="4"/>
        <v>0.83478260869565213</v>
      </c>
      <c r="I19" s="15"/>
    </row>
    <row r="20" spans="1:9" s="3" customFormat="1" ht="17.850000000000001" x14ac:dyDescent="0.35">
      <c r="A20" s="7">
        <f>A19+1</f>
        <v>8</v>
      </c>
      <c r="B20" s="8" t="s">
        <v>20</v>
      </c>
      <c r="C20" s="33">
        <f>+C21+C22</f>
        <v>595000</v>
      </c>
      <c r="D20" s="33">
        <f t="shared" ref="D20:F20" si="6">+D21+D22</f>
        <v>450000</v>
      </c>
      <c r="E20" s="33">
        <f t="shared" si="6"/>
        <v>530000</v>
      </c>
      <c r="F20" s="33">
        <f t="shared" si="6"/>
        <v>380000</v>
      </c>
      <c r="G20" s="34">
        <f t="shared" si="3"/>
        <v>0.89075630252100846</v>
      </c>
      <c r="H20" s="34">
        <f t="shared" si="4"/>
        <v>0.84444444444444444</v>
      </c>
      <c r="I20" s="15"/>
    </row>
    <row r="21" spans="1:9" s="3" customFormat="1" ht="17.850000000000001" x14ac:dyDescent="0.35">
      <c r="A21" s="9" t="s">
        <v>6</v>
      </c>
      <c r="B21" s="18" t="s">
        <v>21</v>
      </c>
      <c r="C21" s="35">
        <v>145000</v>
      </c>
      <c r="D21" s="35">
        <v>450000</v>
      </c>
      <c r="E21" s="35">
        <v>150000</v>
      </c>
      <c r="F21" s="35">
        <v>380000</v>
      </c>
      <c r="G21" s="36">
        <f t="shared" si="3"/>
        <v>1.0344827586206897</v>
      </c>
      <c r="H21" s="36"/>
      <c r="I21" s="15"/>
    </row>
    <row r="22" spans="1:9" s="3" customFormat="1" ht="17.850000000000001" x14ac:dyDescent="0.35">
      <c r="A22" s="9" t="s">
        <v>6</v>
      </c>
      <c r="B22" s="18" t="s">
        <v>22</v>
      </c>
      <c r="C22" s="35">
        <v>450000</v>
      </c>
      <c r="D22" s="35"/>
      <c r="E22" s="35">
        <v>380000</v>
      </c>
      <c r="F22" s="35"/>
      <c r="G22" s="36">
        <f t="shared" si="3"/>
        <v>0.84444444444444444</v>
      </c>
      <c r="H22" s="36"/>
      <c r="I22" s="15"/>
    </row>
    <row r="23" spans="1:9" s="3" customFormat="1" ht="17.850000000000001" hidden="1" x14ac:dyDescent="0.35">
      <c r="A23" s="9" t="s">
        <v>6</v>
      </c>
      <c r="B23" s="18" t="s">
        <v>23</v>
      </c>
      <c r="C23" s="33"/>
      <c r="D23" s="33"/>
      <c r="E23" s="33"/>
      <c r="F23" s="33"/>
      <c r="G23" s="34"/>
      <c r="H23" s="34"/>
      <c r="I23" s="15"/>
    </row>
    <row r="24" spans="1:9" s="3" customFormat="1" ht="17.850000000000001" hidden="1" x14ac:dyDescent="0.35">
      <c r="A24" s="9" t="s">
        <v>6</v>
      </c>
      <c r="B24" s="18" t="s">
        <v>24</v>
      </c>
      <c r="C24" s="33"/>
      <c r="D24" s="33"/>
      <c r="E24" s="33"/>
      <c r="F24" s="33"/>
      <c r="G24" s="34"/>
      <c r="H24" s="34"/>
      <c r="I24" s="15"/>
    </row>
    <row r="25" spans="1:9" s="3" customFormat="1" ht="17.850000000000001" x14ac:dyDescent="0.35">
      <c r="A25" s="7">
        <f>A20+1</f>
        <v>9</v>
      </c>
      <c r="B25" s="8" t="s">
        <v>25</v>
      </c>
      <c r="C25" s="33">
        <v>29</v>
      </c>
      <c r="D25" s="33">
        <v>29</v>
      </c>
      <c r="E25" s="33"/>
      <c r="F25" s="33">
        <v>0</v>
      </c>
      <c r="G25" s="34">
        <f t="shared" si="3"/>
        <v>0</v>
      </c>
      <c r="H25" s="34">
        <f t="shared" si="4"/>
        <v>0</v>
      </c>
      <c r="I25" s="15"/>
    </row>
    <row r="26" spans="1:9" s="3" customFormat="1" ht="17.850000000000001" x14ac:dyDescent="0.35">
      <c r="A26" s="7">
        <f>A25+1</f>
        <v>10</v>
      </c>
      <c r="B26" s="8" t="s">
        <v>26</v>
      </c>
      <c r="C26" s="33">
        <v>200000</v>
      </c>
      <c r="D26" s="33">
        <v>200000</v>
      </c>
      <c r="E26" s="33">
        <v>170000</v>
      </c>
      <c r="F26" s="33">
        <v>170000</v>
      </c>
      <c r="G26" s="34">
        <f t="shared" si="3"/>
        <v>0.85</v>
      </c>
      <c r="H26" s="34">
        <f t="shared" si="4"/>
        <v>0.85</v>
      </c>
      <c r="I26" s="15"/>
    </row>
    <row r="27" spans="1:9" s="3" customFormat="1" ht="17.850000000000001" x14ac:dyDescent="0.35">
      <c r="A27" s="7">
        <f>A26+1</f>
        <v>11</v>
      </c>
      <c r="B27" s="8" t="s">
        <v>27</v>
      </c>
      <c r="C27" s="33">
        <v>905000</v>
      </c>
      <c r="D27" s="33">
        <v>905000</v>
      </c>
      <c r="E27" s="33">
        <v>600000</v>
      </c>
      <c r="F27" s="33">
        <v>600000</v>
      </c>
      <c r="G27" s="34">
        <f t="shared" si="3"/>
        <v>0.66298342541436461</v>
      </c>
      <c r="H27" s="34">
        <f t="shared" si="4"/>
        <v>0.66298342541436461</v>
      </c>
      <c r="I27" s="15"/>
    </row>
    <row r="28" spans="1:9" s="3" customFormat="1" ht="17.850000000000001" x14ac:dyDescent="0.35">
      <c r="A28" s="7">
        <f>A27+1</f>
        <v>12</v>
      </c>
      <c r="B28" s="8" t="s">
        <v>28</v>
      </c>
      <c r="C28" s="33">
        <v>2500000</v>
      </c>
      <c r="D28" s="33">
        <v>2500000</v>
      </c>
      <c r="E28" s="33">
        <v>3450000</v>
      </c>
      <c r="F28" s="33">
        <v>3450000</v>
      </c>
      <c r="G28" s="34">
        <f t="shared" si="3"/>
        <v>1.38</v>
      </c>
      <c r="H28" s="34">
        <f t="shared" si="4"/>
        <v>1.38</v>
      </c>
      <c r="I28" s="15"/>
    </row>
    <row r="29" spans="1:9" s="3" customFormat="1" ht="17.850000000000001" x14ac:dyDescent="0.35">
      <c r="A29" s="7">
        <f>A28+1</f>
        <v>13</v>
      </c>
      <c r="B29" s="8" t="s">
        <v>29</v>
      </c>
      <c r="C29" s="33">
        <v>11000</v>
      </c>
      <c r="D29" s="33">
        <v>11000</v>
      </c>
      <c r="E29" s="33">
        <v>9000</v>
      </c>
      <c r="F29" s="33">
        <v>9000</v>
      </c>
      <c r="G29" s="34">
        <f t="shared" ref="G29" si="7">+E29/C29</f>
        <v>0.81818181818181823</v>
      </c>
      <c r="H29" s="34">
        <f t="shared" ref="H29" si="8">+F29/D29</f>
        <v>0.81818181818181823</v>
      </c>
      <c r="I29" s="15"/>
    </row>
    <row r="30" spans="1:9" s="3" customFormat="1" ht="17.850000000000001" x14ac:dyDescent="0.35">
      <c r="A30" s="7">
        <v>14</v>
      </c>
      <c r="B30" s="8" t="s">
        <v>30</v>
      </c>
      <c r="C30" s="33">
        <v>1860000</v>
      </c>
      <c r="D30" s="33">
        <v>1860000</v>
      </c>
      <c r="E30" s="33">
        <v>2050000</v>
      </c>
      <c r="F30" s="33">
        <v>2050000</v>
      </c>
      <c r="G30" s="34">
        <f t="shared" si="3"/>
        <v>1.1021505376344085</v>
      </c>
      <c r="H30" s="34">
        <f t="shared" si="4"/>
        <v>1.1021505376344085</v>
      </c>
      <c r="I30" s="15"/>
    </row>
    <row r="31" spans="1:9" s="3" customFormat="1" ht="17.850000000000001" x14ac:dyDescent="0.35">
      <c r="A31" s="7">
        <v>15</v>
      </c>
      <c r="B31" s="8" t="s">
        <v>31</v>
      </c>
      <c r="C31" s="33">
        <v>185000</v>
      </c>
      <c r="D31" s="33">
        <v>134600</v>
      </c>
      <c r="E31" s="33">
        <v>90000</v>
      </c>
      <c r="F31" s="33">
        <v>55000</v>
      </c>
      <c r="G31" s="34">
        <f t="shared" si="3"/>
        <v>0.48648648648648651</v>
      </c>
      <c r="H31" s="34">
        <f t="shared" si="4"/>
        <v>0.40861812778603268</v>
      </c>
      <c r="I31" s="15"/>
    </row>
    <row r="32" spans="1:9" s="3" customFormat="1" ht="17.850000000000001" x14ac:dyDescent="0.35">
      <c r="A32" s="7">
        <v>16</v>
      </c>
      <c r="B32" s="8" t="s">
        <v>32</v>
      </c>
      <c r="C32" s="33">
        <v>1262471</v>
      </c>
      <c r="D32" s="33">
        <v>587471</v>
      </c>
      <c r="E32" s="33">
        <v>840000</v>
      </c>
      <c r="F32" s="33">
        <v>250000</v>
      </c>
      <c r="G32" s="34">
        <f t="shared" si="3"/>
        <v>0.66536181821206186</v>
      </c>
      <c r="H32" s="34">
        <f t="shared" si="4"/>
        <v>0.42555292091013852</v>
      </c>
      <c r="I32" s="15"/>
    </row>
    <row r="33" spans="1:9" s="3" customFormat="1" ht="17.850000000000001" x14ac:dyDescent="0.35">
      <c r="A33" s="7">
        <v>17</v>
      </c>
      <c r="B33" s="8" t="s">
        <v>33</v>
      </c>
      <c r="C33" s="33">
        <v>500</v>
      </c>
      <c r="D33" s="33">
        <v>500</v>
      </c>
      <c r="E33" s="33">
        <v>1000</v>
      </c>
      <c r="F33" s="33">
        <v>1000</v>
      </c>
      <c r="G33" s="34">
        <f t="shared" si="3"/>
        <v>2</v>
      </c>
      <c r="H33" s="34">
        <f t="shared" si="4"/>
        <v>2</v>
      </c>
      <c r="I33" s="15"/>
    </row>
    <row r="34" spans="1:9" s="3" customFormat="1" ht="46.65" x14ac:dyDescent="0.35">
      <c r="A34" s="19">
        <v>18</v>
      </c>
      <c r="B34" s="20" t="s">
        <v>34</v>
      </c>
      <c r="C34" s="38">
        <v>625000</v>
      </c>
      <c r="D34" s="38">
        <v>625000</v>
      </c>
      <c r="E34" s="38">
        <v>580000</v>
      </c>
      <c r="F34" s="38">
        <v>580000</v>
      </c>
      <c r="G34" s="39">
        <f t="shared" si="3"/>
        <v>0.92800000000000005</v>
      </c>
      <c r="H34" s="39">
        <f t="shared" si="4"/>
        <v>0.92800000000000005</v>
      </c>
      <c r="I34" s="15"/>
    </row>
    <row r="35" spans="1:9" s="3" customFormat="1" ht="17.850000000000001" x14ac:dyDescent="0.35">
      <c r="A35" s="5" t="s">
        <v>3</v>
      </c>
      <c r="B35" s="6" t="s">
        <v>35</v>
      </c>
      <c r="C35" s="33"/>
      <c r="D35" s="33"/>
      <c r="E35" s="33"/>
      <c r="F35" s="33"/>
      <c r="G35" s="34"/>
      <c r="H35" s="34"/>
      <c r="I35" s="15"/>
    </row>
    <row r="36" spans="1:9" s="3" customFormat="1" ht="17.850000000000001" x14ac:dyDescent="0.35">
      <c r="A36" s="5" t="s">
        <v>4</v>
      </c>
      <c r="B36" s="6" t="s">
        <v>36</v>
      </c>
      <c r="C36" s="40">
        <f>SUM(C37:C42)</f>
        <v>19800000</v>
      </c>
      <c r="D36" s="40"/>
      <c r="E36" s="40">
        <f>SUM(E37:E42)</f>
        <v>20000000</v>
      </c>
      <c r="F36" s="40"/>
      <c r="G36" s="41">
        <f t="shared" si="3"/>
        <v>1.0101010101010102</v>
      </c>
      <c r="H36" s="41"/>
      <c r="I36" s="15"/>
    </row>
    <row r="37" spans="1:9" s="3" customFormat="1" ht="17.850000000000001" x14ac:dyDescent="0.35">
      <c r="A37" s="7">
        <v>1</v>
      </c>
      <c r="B37" s="8" t="s">
        <v>37</v>
      </c>
      <c r="C37" s="33">
        <v>17250000</v>
      </c>
      <c r="D37" s="33"/>
      <c r="E37" s="33">
        <v>17270000</v>
      </c>
      <c r="F37" s="33"/>
      <c r="G37" s="34">
        <f t="shared" si="3"/>
        <v>1.0011594202898551</v>
      </c>
      <c r="H37" s="34"/>
      <c r="I37" s="15"/>
    </row>
    <row r="38" spans="1:9" s="3" customFormat="1" ht="17.850000000000001" x14ac:dyDescent="0.35">
      <c r="A38" s="7">
        <f>A37+1</f>
        <v>2</v>
      </c>
      <c r="B38" s="8" t="s">
        <v>38</v>
      </c>
      <c r="C38" s="33">
        <v>160000</v>
      </c>
      <c r="D38" s="33"/>
      <c r="E38" s="33">
        <v>170000</v>
      </c>
      <c r="F38" s="33"/>
      <c r="G38" s="34">
        <f t="shared" si="3"/>
        <v>1.0625</v>
      </c>
      <c r="H38" s="34"/>
      <c r="I38" s="15"/>
    </row>
    <row r="39" spans="1:9" s="3" customFormat="1" ht="17.850000000000001" x14ac:dyDescent="0.35">
      <c r="A39" s="7">
        <f>A38+1</f>
        <v>3</v>
      </c>
      <c r="B39" s="8" t="s">
        <v>39</v>
      </c>
      <c r="C39" s="33">
        <v>1800000</v>
      </c>
      <c r="D39" s="33"/>
      <c r="E39" s="33">
        <v>2190000</v>
      </c>
      <c r="F39" s="33"/>
      <c r="G39" s="34">
        <f t="shared" si="3"/>
        <v>1.2166666666666666</v>
      </c>
      <c r="H39" s="34"/>
      <c r="I39" s="15"/>
    </row>
    <row r="40" spans="1:9" s="3" customFormat="1" ht="17.850000000000001" x14ac:dyDescent="0.35">
      <c r="A40" s="7">
        <f>A39+1</f>
        <v>4</v>
      </c>
      <c r="B40" s="8" t="s">
        <v>40</v>
      </c>
      <c r="C40" s="33">
        <v>250000</v>
      </c>
      <c r="D40" s="33"/>
      <c r="E40" s="33">
        <v>260000</v>
      </c>
      <c r="F40" s="33"/>
      <c r="G40" s="34">
        <f t="shared" si="3"/>
        <v>1.04</v>
      </c>
      <c r="H40" s="34"/>
      <c r="I40" s="15"/>
    </row>
    <row r="41" spans="1:9" s="3" customFormat="1" ht="17.850000000000001" x14ac:dyDescent="0.35">
      <c r="A41" s="7">
        <v>5</v>
      </c>
      <c r="B41" s="8" t="s">
        <v>44</v>
      </c>
      <c r="C41" s="33">
        <v>84000</v>
      </c>
      <c r="D41" s="33"/>
      <c r="E41" s="33">
        <v>80000</v>
      </c>
      <c r="F41" s="33"/>
      <c r="G41" s="34">
        <f t="shared" si="3"/>
        <v>0.95238095238095233</v>
      </c>
      <c r="H41" s="34"/>
      <c r="I41" s="15"/>
    </row>
    <row r="42" spans="1:9" s="3" customFormat="1" ht="17.850000000000001" x14ac:dyDescent="0.35">
      <c r="A42" s="7">
        <v>6</v>
      </c>
      <c r="B42" s="8" t="s">
        <v>41</v>
      </c>
      <c r="C42" s="33">
        <f>217000+'[1]16'!$H$72</f>
        <v>256000</v>
      </c>
      <c r="D42" s="33"/>
      <c r="E42" s="33">
        <f>+'[1]16'!$J$72</f>
        <v>30000</v>
      </c>
      <c r="F42" s="33"/>
      <c r="G42" s="34"/>
      <c r="H42" s="34"/>
      <c r="I42" s="15"/>
    </row>
    <row r="43" spans="1:9" s="3" customFormat="1" ht="18.75" customHeight="1" x14ac:dyDescent="0.35">
      <c r="A43" s="21" t="s">
        <v>5</v>
      </c>
      <c r="B43" s="22" t="s">
        <v>42</v>
      </c>
      <c r="C43" s="37"/>
      <c r="D43" s="37"/>
      <c r="E43" s="37"/>
      <c r="F43" s="37"/>
      <c r="G43" s="42"/>
      <c r="H43" s="42"/>
      <c r="I43" s="15"/>
    </row>
    <row r="44" spans="1:9" ht="22.65" customHeight="1" x14ac:dyDescent="0.35">
      <c r="A44" s="3"/>
      <c r="B44" s="23"/>
      <c r="C44" s="31"/>
      <c r="D44" s="31"/>
      <c r="E44" s="31"/>
      <c r="F44" s="31"/>
      <c r="G44" s="26"/>
      <c r="H44" s="26"/>
    </row>
    <row r="45" spans="1:9" ht="17.850000000000001" x14ac:dyDescent="0.35">
      <c r="A45" s="3"/>
      <c r="B45" s="23"/>
      <c r="C45" s="31"/>
      <c r="D45" s="31"/>
      <c r="E45" s="31"/>
      <c r="F45" s="31"/>
      <c r="G45" s="26"/>
      <c r="H45" s="26"/>
    </row>
    <row r="46" spans="1:9" ht="17.850000000000001" x14ac:dyDescent="0.35">
      <c r="A46" s="3"/>
      <c r="B46" s="24"/>
      <c r="C46" s="31"/>
      <c r="D46" s="31"/>
      <c r="E46" s="31"/>
      <c r="F46" s="31"/>
      <c r="G46" s="26"/>
      <c r="H46" s="26"/>
    </row>
    <row r="47" spans="1:9" ht="17.850000000000001" x14ac:dyDescent="0.35">
      <c r="A47" s="10"/>
      <c r="B47" s="23"/>
      <c r="C47" s="31"/>
      <c r="D47" s="31"/>
      <c r="E47" s="31"/>
      <c r="F47" s="31"/>
      <c r="G47" s="26"/>
      <c r="H47" s="26"/>
    </row>
    <row r="48" spans="1:9" ht="17.850000000000001" x14ac:dyDescent="0.35">
      <c r="A48" s="1"/>
      <c r="B48" s="23"/>
      <c r="C48" s="31"/>
      <c r="D48" s="31"/>
      <c r="E48" s="31"/>
      <c r="F48" s="31"/>
      <c r="G48" s="26"/>
      <c r="H48" s="26"/>
    </row>
    <row r="49" spans="1:8" ht="17.850000000000001" x14ac:dyDescent="0.35">
      <c r="A49" s="1"/>
      <c r="B49" s="23"/>
      <c r="C49" s="31"/>
      <c r="D49" s="31"/>
      <c r="E49" s="31"/>
      <c r="F49" s="31"/>
      <c r="G49" s="26"/>
      <c r="H49" s="26"/>
    </row>
  </sheetData>
  <mergeCells count="10">
    <mergeCell ref="A1:B1"/>
    <mergeCell ref="F5:H5"/>
    <mergeCell ref="F1:H1"/>
    <mergeCell ref="A2:B2"/>
    <mergeCell ref="A6:A8"/>
    <mergeCell ref="B6:B8"/>
    <mergeCell ref="C6:D7"/>
    <mergeCell ref="E6:F7"/>
    <mergeCell ref="G6:H7"/>
    <mergeCell ref="A4:H4"/>
  </mergeCells>
  <printOptions horizontalCentered="1"/>
  <pageMargins left="0.45" right="0.45" top="0.6" bottom="0.4" header="0.3" footer="0.3"/>
  <pageSetup paperSize="9" orientation="landscape" r:id="rId1"/>
  <headerFooter differentFirst="1">
    <oddHeader>&amp;C&amp;P</oddHead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06BB30C-4494-413A-AE75-30BD91B1F5CD}">
  <ds:schemaRefs>
    <ds:schemaRef ds:uri="http://schemas.microsoft.com/sharepoint/v3/contenttype/forms"/>
  </ds:schemaRefs>
</ds:datastoreItem>
</file>

<file path=customXml/itemProps2.xml><?xml version="1.0" encoding="utf-8"?>
<ds:datastoreItem xmlns:ds="http://schemas.openxmlformats.org/officeDocument/2006/customXml" ds:itemID="{4E543531-1B4A-4207-8386-FA5675961B9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FC1E3DCA-913F-471B-97B2-85309CD7A9F8}">
  <ds:schemaRefs>
    <ds:schemaRef ds:uri="http://schemas.microsoft.com/office/2006/metadata/properties"/>
    <ds:schemaRef ds:uri="http://schemas.openxmlformats.org/package/2006/metadata/core-properties"/>
    <ds:schemaRef ds:uri="http://schemas.microsoft.com/office/2006/documentManagement/types"/>
    <ds:schemaRef ds:uri="http://www.w3.org/XML/1998/namespace"/>
    <ds:schemaRef ds:uri="http://purl.org/dc/elements/1.1/"/>
    <ds:schemaRef ds:uri="http://purl.org/dc/terms/"/>
    <ds:schemaRef ds:uri="http://schemas.microsoft.com/office/infopath/2007/PartnerControl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Sheet1</vt:lpstr>
      <vt:lpstr>Sheet1!Print_Area</vt:lpstr>
      <vt:lpstr>Sheet1!Print_Titles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Quang Lương Xuân</dc:creator>
  <cp:lastModifiedBy>Nguyen Thi Hong Nhung</cp:lastModifiedBy>
  <cp:lastPrinted>2024-12-03T01:10:41Z</cp:lastPrinted>
  <dcterms:created xsi:type="dcterms:W3CDTF">2018-08-22T07:49:45Z</dcterms:created>
  <dcterms:modified xsi:type="dcterms:W3CDTF">2024-12-05T08:11:32Z</dcterms:modified>
</cp:coreProperties>
</file>