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DU TOAN TRINH HĐND TINH\"/>
    </mc:Choice>
  </mc:AlternateContent>
  <bookViews>
    <workbookView xWindow="-115" yWindow="-115" windowWidth="19446" windowHeight="116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20" i="1"/>
  <c r="F19" i="1"/>
  <c r="F18" i="1"/>
  <c r="F16" i="1"/>
  <c r="F15" i="1"/>
  <c r="F14" i="1"/>
  <c r="F13" i="1"/>
  <c r="F12" i="1"/>
  <c r="F11" i="1"/>
  <c r="F10" i="1"/>
  <c r="L11" i="1"/>
  <c r="L12" i="1"/>
  <c r="L13" i="1"/>
  <c r="L14" i="1"/>
  <c r="L15" i="1"/>
  <c r="L16" i="1"/>
  <c r="L17" i="1"/>
  <c r="L18" i="1"/>
  <c r="L19" i="1"/>
  <c r="L20" i="1"/>
  <c r="L10" i="1"/>
  <c r="D11" i="1" l="1"/>
  <c r="D12" i="1"/>
  <c r="D13" i="1"/>
  <c r="D14" i="1"/>
  <c r="D15" i="1"/>
  <c r="D16" i="1"/>
  <c r="D17" i="1"/>
  <c r="D18" i="1"/>
  <c r="D19" i="1"/>
  <c r="D20" i="1"/>
  <c r="D10" i="1"/>
  <c r="H9" i="1" l="1"/>
  <c r="I9" i="1"/>
  <c r="J9" i="1" l="1"/>
  <c r="C9" i="1"/>
  <c r="E9" i="1"/>
  <c r="G9" i="1"/>
  <c r="F9" i="1"/>
  <c r="D9" i="1" s="1"/>
</calcChain>
</file>

<file path=xl/sharedStrings.xml><?xml version="1.0" encoding="utf-8"?>
<sst xmlns="http://schemas.openxmlformats.org/spreadsheetml/2006/main" count="30" uniqueCount="30">
  <si>
    <t>Đơn vị: Triệu đồng</t>
  </si>
  <si>
    <t>STT</t>
  </si>
  <si>
    <t>Thu chuyển nguồn từ năm trước chuyển sang</t>
  </si>
  <si>
    <t>Thu ngân sách huyện được hưởng theo phân cấp</t>
  </si>
  <si>
    <t>TỔNG SỐ</t>
  </si>
  <si>
    <t>Tên đơn vị</t>
  </si>
  <si>
    <t>Biểu số 42/CK-NSNN</t>
  </si>
  <si>
    <t>Tổng thu NSNN trên địa bàn</t>
  </si>
  <si>
    <t>Số bổ sung cân đối từ ngân sách cấp tỉnh</t>
  </si>
  <si>
    <t>Số bổ sung thực hiện điều chỉnh tiền lương</t>
  </si>
  <si>
    <t>Tổng chi cân đối ngân sách huyện</t>
  </si>
  <si>
    <t>Tổng số</t>
  </si>
  <si>
    <t>Chia ra</t>
  </si>
  <si>
    <t>Thu ngân sách huyện hưởng 100%</t>
  </si>
  <si>
    <t>UBND TỈNH ĐỒNG NAI</t>
  </si>
  <si>
    <t>Thành phố Biên Hòa</t>
  </si>
  <si>
    <t>Huyện Vĩnh Cửu</t>
  </si>
  <si>
    <t>Huyện Trảng Bom</t>
  </si>
  <si>
    <t>Huyện Thống Nhất</t>
  </si>
  <si>
    <t>Huyện Định Quán</t>
  </si>
  <si>
    <t>Huyện Tân Phú</t>
  </si>
  <si>
    <t>Thành phố Long Khánh</t>
  </si>
  <si>
    <t>Huyện Xuân Lộc</t>
  </si>
  <si>
    <t>Huyện Cẩm Mỹ</t>
  </si>
  <si>
    <t>Huyện Long Thành</t>
  </si>
  <si>
    <t>Huyện Nhơn Trạch</t>
  </si>
  <si>
    <t>Thu ngân sách huyện hưởng từ các khoản thu phân chia</t>
  </si>
  <si>
    <t>SỞ TÀI CHÍNH</t>
  </si>
  <si>
    <t>DỰ TOÁN THU, SỐ BỔ SUNG VÀ DỰ TOÁN CHI CÂN ĐỐI NGÂN SÁCH TỪNG HUYỆN 
NĂM 2025</t>
  </si>
  <si>
    <t>(Đính kèm công văn số               /STC-NSNN ngày            /        /2024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</si>
</sst>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4" fillId="0" borderId="0"/>
    <xf numFmtId="0" fontId="9" fillId="0" borderId="0"/>
    <xf numFmtId="0" fontId="12" fillId="0" borderId="0"/>
    <xf numFmtId="0" fontId="1" fillId="0" borderId="0"/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4" applyFont="1" applyFill="1"/>
    <xf numFmtId="0" fontId="3" fillId="0" borderId="0" xfId="4" applyFont="1" applyFill="1"/>
    <xf numFmtId="0" fontId="6" fillId="0" borderId="0" xfId="4" applyFont="1" applyFill="1" applyAlignment="1">
      <alignment horizontal="left"/>
    </xf>
    <xf numFmtId="0" fontId="5" fillId="0" borderId="0" xfId="4" applyFont="1" applyFill="1"/>
    <xf numFmtId="0" fontId="4" fillId="0" borderId="0" xfId="0" applyFont="1" applyFill="1" applyAlignment="1"/>
    <xf numFmtId="165" fontId="3" fillId="0" borderId="0" xfId="11" applyNumberFormat="1" applyFont="1" applyFill="1" applyAlignment="1">
      <alignment horizontal="center"/>
    </xf>
    <xf numFmtId="165" fontId="3" fillId="0" borderId="0" xfId="11" applyNumberFormat="1" applyFont="1" applyFill="1" applyAlignment="1">
      <alignment horizontal="right"/>
    </xf>
    <xf numFmtId="165" fontId="3" fillId="0" borderId="0" xfId="11" applyNumberFormat="1" applyFont="1" applyFill="1" applyAlignment="1">
      <alignment horizontal="centerContinuous"/>
    </xf>
    <xf numFmtId="165" fontId="4" fillId="0" borderId="0" xfId="11" applyNumberFormat="1" applyFont="1" applyFill="1" applyAlignment="1">
      <alignment horizontal="right"/>
    </xf>
    <xf numFmtId="165" fontId="8" fillId="0" borderId="0" xfId="11" applyNumberFormat="1" applyFont="1" applyFill="1"/>
    <xf numFmtId="165" fontId="13" fillId="0" borderId="0" xfId="11" applyNumberFormat="1" applyFont="1" applyFill="1" applyBorder="1" applyAlignment="1">
      <alignment horizontal="right"/>
    </xf>
    <xf numFmtId="165" fontId="3" fillId="0" borderId="1" xfId="11" applyNumberFormat="1" applyFont="1" applyFill="1" applyBorder="1" applyAlignment="1">
      <alignment horizontal="center" vertical="center" wrapText="1"/>
    </xf>
    <xf numFmtId="165" fontId="3" fillId="0" borderId="0" xfId="11" applyNumberFormat="1" applyFont="1" applyFill="1"/>
    <xf numFmtId="0" fontId="16" fillId="0" borderId="9" xfId="0" applyFont="1" applyBorder="1" applyAlignment="1">
      <alignment horizontal="center" vertical="center" wrapText="1"/>
    </xf>
    <xf numFmtId="0" fontId="3" fillId="0" borderId="9" xfId="6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3" fillId="0" borderId="10" xfId="6" applyNumberFormat="1" applyFont="1" applyBorder="1" applyAlignment="1">
      <alignment vertical="center"/>
    </xf>
    <xf numFmtId="165" fontId="3" fillId="0" borderId="9" xfId="11" applyNumberFormat="1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vertical="center"/>
    </xf>
    <xf numFmtId="165" fontId="4" fillId="0" borderId="8" xfId="11" applyNumberFormat="1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165" fontId="3" fillId="0" borderId="10" xfId="1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4" applyFont="1" applyFill="1" applyAlignment="1">
      <alignment horizont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1" xfId="4" quotePrefix="1" applyFont="1" applyFill="1" applyBorder="1" applyAlignment="1">
      <alignment horizontal="center" vertical="center"/>
    </xf>
    <xf numFmtId="0" fontId="4" fillId="0" borderId="2" xfId="4" quotePrefix="1" applyFont="1" applyFill="1" applyBorder="1" applyAlignment="1">
      <alignment horizontal="center" vertical="center"/>
    </xf>
    <xf numFmtId="165" fontId="4" fillId="0" borderId="1" xfId="11" applyNumberFormat="1" applyFont="1" applyFill="1" applyBorder="1" applyAlignment="1">
      <alignment horizontal="center" vertical="center" wrapText="1"/>
    </xf>
    <xf numFmtId="165" fontId="4" fillId="0" borderId="2" xfId="11" applyNumberFormat="1" applyFont="1" applyFill="1" applyBorder="1" applyAlignment="1">
      <alignment horizontal="center" vertical="center" wrapText="1"/>
    </xf>
    <xf numFmtId="165" fontId="4" fillId="0" borderId="3" xfId="11" applyNumberFormat="1" applyFont="1" applyFill="1" applyBorder="1" applyAlignment="1">
      <alignment horizontal="center" vertical="center" wrapText="1"/>
    </xf>
    <xf numFmtId="165" fontId="4" fillId="0" borderId="4" xfId="11" applyNumberFormat="1" applyFont="1" applyFill="1" applyBorder="1" applyAlignment="1">
      <alignment horizontal="center" vertical="center" wrapText="1"/>
    </xf>
    <xf numFmtId="165" fontId="4" fillId="0" borderId="5" xfId="11" applyNumberFormat="1" applyFont="1" applyFill="1" applyBorder="1" applyAlignment="1">
      <alignment horizontal="center" vertical="center" wrapText="1"/>
    </xf>
    <xf numFmtId="165" fontId="3" fillId="0" borderId="6" xfId="11" applyNumberFormat="1" applyFont="1" applyFill="1" applyBorder="1" applyAlignment="1">
      <alignment horizontal="center" vertical="center"/>
    </xf>
    <xf numFmtId="165" fontId="3" fillId="0" borderId="7" xfId="1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0" xfId="4" applyFont="1" applyFill="1" applyAlignment="1">
      <alignment horizontal="center" vertical="center" wrapText="1"/>
    </xf>
    <xf numFmtId="9" fontId="8" fillId="0" borderId="0" xfId="4" applyNumberFormat="1" applyFont="1" applyFill="1" applyAlignment="1">
      <alignment vertical="center"/>
    </xf>
    <xf numFmtId="0" fontId="8" fillId="2" borderId="0" xfId="4" applyFont="1" applyFill="1"/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292608</xdr:colOff>
      <xdr:row>1</xdr:row>
      <xdr:rowOff>212141</xdr:rowOff>
    </xdr:from>
    <xdr:to>
      <xdr:col>1</xdr:col>
      <xdr:colOff>950976</xdr:colOff>
      <xdr:row>1</xdr:row>
      <xdr:rowOff>212141</xdr:rowOff>
    </xdr:to>
    <xdr:cxnSp macro="">
      <xdr:nvCxnSpPr>
        <xdr:cNvPr id="3" name="Straight Connector 2"/>
        <xdr:cNvCxnSpPr/>
      </xdr:nvCxnSpPr>
      <xdr:spPr>
        <a:xfrm>
          <a:off x="512064" y="475488"/>
          <a:ext cx="65836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13" zoomScaleNormal="100" workbookViewId="0">
      <selection activeCell="O12" sqref="O12"/>
    </sheetView>
  </sheetViews>
  <sheetFormatPr defaultColWidth="12.8984375" defaultRowHeight="15.55" x14ac:dyDescent="0.3"/>
  <cols>
    <col min="1" max="1" width="3" style="2" customWidth="1"/>
    <col min="2" max="2" width="21.59765625" style="2" customWidth="1"/>
    <col min="3" max="3" width="13" style="13" customWidth="1"/>
    <col min="4" max="4" width="11.3984375" style="13" customWidth="1"/>
    <col min="5" max="5" width="11.296875" style="13" customWidth="1"/>
    <col min="6" max="6" width="12.8984375" style="13" customWidth="1"/>
    <col min="7" max="7" width="12" style="13" customWidth="1"/>
    <col min="8" max="8" width="11.59765625" style="13" hidden="1" customWidth="1"/>
    <col min="9" max="9" width="11.09765625" style="13" hidden="1" customWidth="1"/>
    <col min="10" max="10" width="12.59765625" style="13" customWidth="1"/>
    <col min="11" max="12" width="0" style="2" hidden="1" customWidth="1"/>
    <col min="13" max="16384" width="12.8984375" style="2"/>
  </cols>
  <sheetData>
    <row r="1" spans="1:13" ht="20.9" customHeight="1" x14ac:dyDescent="0.3">
      <c r="A1" s="24" t="s">
        <v>14</v>
      </c>
      <c r="B1" s="24"/>
      <c r="C1" s="6"/>
      <c r="D1" s="7"/>
      <c r="E1" s="7"/>
      <c r="F1" s="8"/>
      <c r="G1" s="8"/>
      <c r="H1" s="8"/>
      <c r="I1" s="8"/>
      <c r="J1" s="9" t="s">
        <v>6</v>
      </c>
      <c r="K1" s="5"/>
      <c r="L1" s="5"/>
      <c r="M1" s="5"/>
    </row>
    <row r="2" spans="1:13" ht="20.9" customHeight="1" x14ac:dyDescent="0.3">
      <c r="A2" s="37" t="s">
        <v>27</v>
      </c>
      <c r="B2" s="37"/>
      <c r="C2" s="6"/>
      <c r="D2" s="7"/>
      <c r="E2" s="7"/>
      <c r="F2" s="8"/>
      <c r="G2" s="8"/>
      <c r="H2" s="8"/>
      <c r="I2" s="8"/>
      <c r="J2" s="9"/>
      <c r="K2" s="5"/>
      <c r="L2" s="5"/>
      <c r="M2" s="5"/>
    </row>
    <row r="3" spans="1:13" ht="38.6" customHeight="1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</row>
    <row r="4" spans="1:13" ht="25.95" customHeight="1" x14ac:dyDescent="0.3">
      <c r="A4" s="38" t="s">
        <v>29</v>
      </c>
      <c r="B4" s="38"/>
      <c r="C4" s="38"/>
      <c r="D4" s="38"/>
      <c r="E4" s="38"/>
      <c r="F4" s="38"/>
      <c r="G4" s="38"/>
      <c r="H4" s="38"/>
      <c r="I4" s="38"/>
      <c r="J4" s="38"/>
    </row>
    <row r="5" spans="1:13" ht="19.45" customHeight="1" x14ac:dyDescent="0.35">
      <c r="A5" s="3"/>
      <c r="B5" s="3"/>
      <c r="C5" s="10"/>
      <c r="D5" s="10"/>
      <c r="E5" s="10"/>
      <c r="F5" s="10"/>
      <c r="G5" s="10"/>
      <c r="H5" s="10"/>
      <c r="I5" s="10"/>
      <c r="J5" s="11" t="s">
        <v>0</v>
      </c>
    </row>
    <row r="6" spans="1:13" s="4" customFormat="1" ht="29.95" customHeight="1" x14ac:dyDescent="0.35">
      <c r="A6" s="26" t="s">
        <v>1</v>
      </c>
      <c r="B6" s="28" t="s">
        <v>5</v>
      </c>
      <c r="C6" s="30" t="s">
        <v>7</v>
      </c>
      <c r="D6" s="32" t="s">
        <v>3</v>
      </c>
      <c r="E6" s="33"/>
      <c r="F6" s="34"/>
      <c r="G6" s="30" t="s">
        <v>8</v>
      </c>
      <c r="H6" s="30" t="s">
        <v>9</v>
      </c>
      <c r="I6" s="30" t="s">
        <v>2</v>
      </c>
      <c r="J6" s="30" t="s">
        <v>10</v>
      </c>
    </row>
    <row r="7" spans="1:13" s="4" customFormat="1" ht="20.9" customHeight="1" x14ac:dyDescent="0.35">
      <c r="A7" s="27"/>
      <c r="B7" s="29"/>
      <c r="C7" s="31"/>
      <c r="D7" s="31" t="s">
        <v>11</v>
      </c>
      <c r="E7" s="35" t="s">
        <v>12</v>
      </c>
      <c r="F7" s="36"/>
      <c r="G7" s="31"/>
      <c r="H7" s="31"/>
      <c r="I7" s="31"/>
      <c r="J7" s="31"/>
    </row>
    <row r="8" spans="1:13" s="4" customFormat="1" ht="80.25" customHeight="1" x14ac:dyDescent="0.35">
      <c r="A8" s="27"/>
      <c r="B8" s="29"/>
      <c r="C8" s="31"/>
      <c r="D8" s="31"/>
      <c r="E8" s="12" t="s">
        <v>13</v>
      </c>
      <c r="F8" s="12" t="s">
        <v>26</v>
      </c>
      <c r="G8" s="31"/>
      <c r="H8" s="31"/>
      <c r="I8" s="31"/>
      <c r="J8" s="31"/>
    </row>
    <row r="9" spans="1:13" s="22" customFormat="1" ht="29.25" customHeight="1" x14ac:dyDescent="0.3">
      <c r="A9" s="19"/>
      <c r="B9" s="20" t="s">
        <v>4</v>
      </c>
      <c r="C9" s="21">
        <f>SUM(C10:C20)</f>
        <v>8352300</v>
      </c>
      <c r="D9" s="21">
        <f>+E9+F9</f>
        <v>5001270</v>
      </c>
      <c r="E9" s="21">
        <f t="shared" ref="E9:J9" si="0">SUM(E10:E20)</f>
        <v>1562310</v>
      </c>
      <c r="F9" s="21">
        <f t="shared" si="0"/>
        <v>3438960</v>
      </c>
      <c r="G9" s="21">
        <f t="shared" si="0"/>
        <v>7988583</v>
      </c>
      <c r="H9" s="21">
        <f t="shared" si="0"/>
        <v>0</v>
      </c>
      <c r="I9" s="21">
        <f t="shared" si="0"/>
        <v>0</v>
      </c>
      <c r="J9" s="21">
        <f t="shared" si="0"/>
        <v>16556887</v>
      </c>
      <c r="K9" s="39">
        <v>0.6</v>
      </c>
    </row>
    <row r="10" spans="1:13" s="1" customFormat="1" ht="33.15" customHeight="1" x14ac:dyDescent="0.35">
      <c r="A10" s="14">
        <v>1</v>
      </c>
      <c r="B10" s="15" t="s">
        <v>15</v>
      </c>
      <c r="C10" s="18">
        <v>3440900</v>
      </c>
      <c r="D10" s="18">
        <f>+E10+F10</f>
        <v>2070400</v>
      </c>
      <c r="E10" s="18">
        <v>640900</v>
      </c>
      <c r="F10" s="18">
        <f>1171500+L10</f>
        <v>1429500</v>
      </c>
      <c r="G10" s="18">
        <v>934561</v>
      </c>
      <c r="H10" s="18"/>
      <c r="I10" s="18"/>
      <c r="J10" s="18">
        <v>3632624</v>
      </c>
      <c r="K10" s="1">
        <v>430000</v>
      </c>
      <c r="L10" s="1">
        <f>+K10*$K$9</f>
        <v>258000</v>
      </c>
    </row>
    <row r="11" spans="1:13" s="1" customFormat="1" ht="33.15" customHeight="1" x14ac:dyDescent="0.35">
      <c r="A11" s="14">
        <v>2</v>
      </c>
      <c r="B11" s="15" t="s">
        <v>16</v>
      </c>
      <c r="C11" s="18">
        <v>519000</v>
      </c>
      <c r="D11" s="18">
        <f t="shared" ref="D11:D20" si="1">+E11+F11</f>
        <v>319000</v>
      </c>
      <c r="E11" s="18">
        <v>107000</v>
      </c>
      <c r="F11" s="18">
        <f>+L11+137000</f>
        <v>212000</v>
      </c>
      <c r="G11" s="18">
        <v>522222</v>
      </c>
      <c r="H11" s="18"/>
      <c r="I11" s="18"/>
      <c r="J11" s="18">
        <v>1040053</v>
      </c>
      <c r="K11" s="1">
        <v>125000</v>
      </c>
      <c r="L11" s="1">
        <f t="shared" ref="L11:L20" si="2">+K11*$K$9</f>
        <v>75000</v>
      </c>
    </row>
    <row r="12" spans="1:13" s="1" customFormat="1" ht="33.15" customHeight="1" x14ac:dyDescent="0.35">
      <c r="A12" s="14">
        <v>3</v>
      </c>
      <c r="B12" s="15" t="s">
        <v>17</v>
      </c>
      <c r="C12" s="18">
        <v>803000</v>
      </c>
      <c r="D12" s="18">
        <f t="shared" si="1"/>
        <v>515250</v>
      </c>
      <c r="E12" s="18">
        <v>199500</v>
      </c>
      <c r="F12" s="18">
        <f>165750+L12</f>
        <v>315750</v>
      </c>
      <c r="G12" s="18">
        <v>713956</v>
      </c>
      <c r="H12" s="18"/>
      <c r="I12" s="18"/>
      <c r="J12" s="18">
        <v>1515333</v>
      </c>
      <c r="K12" s="1">
        <v>250000</v>
      </c>
      <c r="L12" s="1">
        <f t="shared" si="2"/>
        <v>150000</v>
      </c>
    </row>
    <row r="13" spans="1:13" s="1" customFormat="1" ht="33.15" customHeight="1" x14ac:dyDescent="0.35">
      <c r="A13" s="14">
        <v>4</v>
      </c>
      <c r="B13" s="15" t="s">
        <v>18</v>
      </c>
      <c r="C13" s="18">
        <v>222500</v>
      </c>
      <c r="D13" s="18">
        <f t="shared" si="1"/>
        <v>132470</v>
      </c>
      <c r="E13" s="18">
        <v>39970</v>
      </c>
      <c r="F13" s="18">
        <f>50500+L13</f>
        <v>92500</v>
      </c>
      <c r="G13" s="18">
        <v>683136</v>
      </c>
      <c r="H13" s="18"/>
      <c r="I13" s="18"/>
      <c r="J13" s="18">
        <v>1054702</v>
      </c>
      <c r="K13" s="1">
        <v>70000</v>
      </c>
      <c r="L13" s="1">
        <f t="shared" si="2"/>
        <v>42000</v>
      </c>
    </row>
    <row r="14" spans="1:13" s="1" customFormat="1" ht="33.15" customHeight="1" x14ac:dyDescent="0.35">
      <c r="A14" s="14">
        <v>5</v>
      </c>
      <c r="B14" s="15" t="s">
        <v>19</v>
      </c>
      <c r="C14" s="18">
        <v>238700</v>
      </c>
      <c r="D14" s="18">
        <f t="shared" si="1"/>
        <v>134435</v>
      </c>
      <c r="E14" s="18">
        <v>39270</v>
      </c>
      <c r="F14" s="18">
        <f>62165+L14</f>
        <v>95165</v>
      </c>
      <c r="G14" s="18">
        <v>996402</v>
      </c>
      <c r="H14" s="18"/>
      <c r="I14" s="18"/>
      <c r="J14" s="18">
        <v>1546353</v>
      </c>
      <c r="K14" s="1">
        <v>55000</v>
      </c>
      <c r="L14" s="1">
        <f t="shared" si="2"/>
        <v>33000</v>
      </c>
    </row>
    <row r="15" spans="1:13" s="1" customFormat="1" ht="33.15" customHeight="1" x14ac:dyDescent="0.35">
      <c r="A15" s="14">
        <v>6</v>
      </c>
      <c r="B15" s="15" t="s">
        <v>20</v>
      </c>
      <c r="C15" s="18">
        <v>110000</v>
      </c>
      <c r="D15" s="18">
        <f t="shared" si="1"/>
        <v>68550</v>
      </c>
      <c r="E15" s="18">
        <v>28700</v>
      </c>
      <c r="F15" s="18">
        <f>26650+L15</f>
        <v>39850</v>
      </c>
      <c r="G15" s="18">
        <v>983888</v>
      </c>
      <c r="H15" s="18"/>
      <c r="I15" s="18"/>
      <c r="J15" s="18">
        <v>1513910</v>
      </c>
      <c r="K15" s="1">
        <v>22000</v>
      </c>
      <c r="L15" s="1">
        <f t="shared" si="2"/>
        <v>13200</v>
      </c>
    </row>
    <row r="16" spans="1:13" s="1" customFormat="1" ht="33.15" customHeight="1" x14ac:dyDescent="0.35">
      <c r="A16" s="14">
        <v>7</v>
      </c>
      <c r="B16" s="15" t="s">
        <v>21</v>
      </c>
      <c r="C16" s="18">
        <v>441000</v>
      </c>
      <c r="D16" s="18">
        <f t="shared" si="1"/>
        <v>290850</v>
      </c>
      <c r="E16" s="18">
        <v>162000</v>
      </c>
      <c r="F16" s="18">
        <f>83850+L16</f>
        <v>128850</v>
      </c>
      <c r="G16" s="18">
        <v>574372</v>
      </c>
      <c r="H16" s="18"/>
      <c r="I16" s="18"/>
      <c r="J16" s="18">
        <v>1145431</v>
      </c>
      <c r="K16" s="1">
        <v>75000</v>
      </c>
      <c r="L16" s="1">
        <f t="shared" si="2"/>
        <v>45000</v>
      </c>
    </row>
    <row r="17" spans="1:12" s="1" customFormat="1" ht="33.15" customHeight="1" x14ac:dyDescent="0.35">
      <c r="A17" s="14">
        <v>8</v>
      </c>
      <c r="B17" s="15" t="s">
        <v>22</v>
      </c>
      <c r="C17" s="18">
        <v>335000</v>
      </c>
      <c r="D17" s="18">
        <f t="shared" si="1"/>
        <v>194880</v>
      </c>
      <c r="E17" s="18">
        <v>58200</v>
      </c>
      <c r="F17" s="18">
        <f>105000+L17</f>
        <v>136680</v>
      </c>
      <c r="G17" s="18">
        <v>952586</v>
      </c>
      <c r="H17" s="18"/>
      <c r="I17" s="18"/>
      <c r="J17" s="18">
        <v>1470052</v>
      </c>
      <c r="K17" s="1">
        <v>52800</v>
      </c>
      <c r="L17" s="40">
        <f t="shared" si="2"/>
        <v>31680</v>
      </c>
    </row>
    <row r="18" spans="1:12" s="1" customFormat="1" ht="33.15" customHeight="1" x14ac:dyDescent="0.35">
      <c r="A18" s="14">
        <v>9</v>
      </c>
      <c r="B18" s="15" t="s">
        <v>23</v>
      </c>
      <c r="C18" s="18">
        <v>169000</v>
      </c>
      <c r="D18" s="18">
        <f t="shared" si="1"/>
        <v>101160</v>
      </c>
      <c r="E18" s="18">
        <v>29820</v>
      </c>
      <c r="F18" s="18">
        <f>37440+L18</f>
        <v>71340</v>
      </c>
      <c r="G18" s="18">
        <v>807588</v>
      </c>
      <c r="H18" s="18"/>
      <c r="I18" s="18"/>
      <c r="J18" s="18">
        <v>1182489</v>
      </c>
      <c r="K18" s="1">
        <v>56500</v>
      </c>
      <c r="L18" s="1">
        <f t="shared" si="2"/>
        <v>33900</v>
      </c>
    </row>
    <row r="19" spans="1:12" s="1" customFormat="1" ht="33.15" customHeight="1" x14ac:dyDescent="0.35">
      <c r="A19" s="14">
        <v>10</v>
      </c>
      <c r="B19" s="15" t="s">
        <v>24</v>
      </c>
      <c r="C19" s="18">
        <v>1437500</v>
      </c>
      <c r="D19" s="18">
        <f t="shared" si="1"/>
        <v>815600</v>
      </c>
      <c r="E19" s="18">
        <v>153300</v>
      </c>
      <c r="F19" s="18">
        <f>422300+L19</f>
        <v>662300</v>
      </c>
      <c r="G19" s="18">
        <v>303263</v>
      </c>
      <c r="H19" s="18"/>
      <c r="I19" s="18"/>
      <c r="J19" s="18">
        <v>1346397</v>
      </c>
      <c r="K19" s="1">
        <v>400000</v>
      </c>
      <c r="L19" s="1">
        <f t="shared" si="2"/>
        <v>240000</v>
      </c>
    </row>
    <row r="20" spans="1:12" s="1" customFormat="1" ht="33.15" customHeight="1" x14ac:dyDescent="0.35">
      <c r="A20" s="16">
        <v>11</v>
      </c>
      <c r="B20" s="17" t="s">
        <v>25</v>
      </c>
      <c r="C20" s="23">
        <v>635700</v>
      </c>
      <c r="D20" s="23">
        <f t="shared" si="1"/>
        <v>358675</v>
      </c>
      <c r="E20" s="23">
        <v>103650</v>
      </c>
      <c r="F20" s="23">
        <f>237025+L20</f>
        <v>255025</v>
      </c>
      <c r="G20" s="23">
        <v>516609</v>
      </c>
      <c r="H20" s="23"/>
      <c r="I20" s="23"/>
      <c r="J20" s="23">
        <v>1109543</v>
      </c>
      <c r="K20" s="1">
        <v>30000</v>
      </c>
      <c r="L20" s="1">
        <f t="shared" si="2"/>
        <v>18000</v>
      </c>
    </row>
    <row r="21" spans="1:12" ht="17.850000000000001" x14ac:dyDescent="0.35">
      <c r="A21" s="1"/>
      <c r="B21" s="1"/>
      <c r="C21" s="10"/>
      <c r="D21" s="10"/>
      <c r="E21" s="10"/>
      <c r="F21" s="10"/>
      <c r="G21" s="10"/>
      <c r="H21" s="10"/>
      <c r="I21" s="10"/>
      <c r="J21" s="10"/>
    </row>
    <row r="22" spans="1:12" ht="17.850000000000001" x14ac:dyDescent="0.35">
      <c r="A22" s="1"/>
      <c r="B22" s="1"/>
      <c r="C22" s="10"/>
      <c r="D22" s="10"/>
      <c r="E22" s="10"/>
      <c r="F22" s="10"/>
      <c r="G22" s="10"/>
      <c r="H22" s="10"/>
      <c r="I22" s="10"/>
      <c r="J22" s="10"/>
    </row>
    <row r="23" spans="1:12" ht="17.850000000000001" x14ac:dyDescent="0.35">
      <c r="A23" s="1"/>
      <c r="B23" s="1"/>
      <c r="C23" s="10"/>
      <c r="D23" s="10"/>
      <c r="E23" s="10"/>
      <c r="F23" s="10"/>
      <c r="G23" s="10"/>
      <c r="H23" s="10"/>
      <c r="I23" s="10"/>
      <c r="J23" s="10"/>
    </row>
    <row r="24" spans="1:12" ht="17.850000000000001" x14ac:dyDescent="0.35">
      <c r="A24" s="1"/>
      <c r="B24" s="1"/>
      <c r="C24" s="10"/>
      <c r="D24" s="10"/>
      <c r="E24" s="10"/>
      <c r="F24" s="10"/>
      <c r="G24" s="10"/>
      <c r="H24" s="10"/>
      <c r="I24" s="10"/>
      <c r="J24" s="10"/>
    </row>
    <row r="25" spans="1:12" ht="17.850000000000001" x14ac:dyDescent="0.35">
      <c r="A25" s="1"/>
      <c r="B25" s="1"/>
      <c r="C25" s="10"/>
      <c r="D25" s="10"/>
      <c r="E25" s="10"/>
      <c r="F25" s="10"/>
      <c r="G25" s="10"/>
      <c r="H25" s="10"/>
      <c r="I25" s="10"/>
      <c r="J25" s="10"/>
    </row>
    <row r="26" spans="1:12" ht="22.65" customHeight="1" x14ac:dyDescent="0.35">
      <c r="A26" s="1"/>
      <c r="B26" s="1"/>
      <c r="C26" s="10"/>
      <c r="D26" s="10"/>
      <c r="E26" s="10"/>
      <c r="F26" s="10"/>
      <c r="G26" s="10"/>
      <c r="H26" s="10"/>
      <c r="I26" s="10"/>
      <c r="J26" s="10"/>
    </row>
    <row r="27" spans="1:12" ht="17.850000000000001" x14ac:dyDescent="0.35">
      <c r="A27" s="1"/>
      <c r="B27" s="1"/>
      <c r="C27" s="10"/>
      <c r="D27" s="10"/>
      <c r="E27" s="10"/>
      <c r="F27" s="10"/>
      <c r="G27" s="10"/>
      <c r="H27" s="10"/>
      <c r="I27" s="10"/>
      <c r="J27" s="10"/>
    </row>
    <row r="28" spans="1:12" ht="17.850000000000001" x14ac:dyDescent="0.35">
      <c r="A28" s="1"/>
      <c r="B28" s="1"/>
      <c r="C28" s="10"/>
      <c r="D28" s="10"/>
      <c r="E28" s="10"/>
      <c r="F28" s="10"/>
      <c r="G28" s="10"/>
      <c r="H28" s="10"/>
      <c r="I28" s="10"/>
      <c r="J28" s="10"/>
    </row>
    <row r="29" spans="1:12" ht="17.850000000000001" x14ac:dyDescent="0.35">
      <c r="A29" s="1"/>
      <c r="B29" s="1"/>
      <c r="C29" s="10"/>
      <c r="D29" s="10"/>
      <c r="E29" s="10"/>
      <c r="F29" s="10"/>
      <c r="G29" s="10"/>
      <c r="H29" s="10"/>
      <c r="I29" s="10"/>
      <c r="J29" s="10"/>
    </row>
    <row r="30" spans="1:12" ht="17.850000000000001" x14ac:dyDescent="0.35">
      <c r="A30" s="1"/>
      <c r="B30" s="1"/>
      <c r="C30" s="10"/>
      <c r="D30" s="10"/>
      <c r="E30" s="10"/>
      <c r="F30" s="10"/>
      <c r="G30" s="10"/>
      <c r="H30" s="10"/>
      <c r="I30" s="10"/>
      <c r="J30" s="10"/>
    </row>
  </sheetData>
  <mergeCells count="14">
    <mergeCell ref="A1:B1"/>
    <mergeCell ref="A3:J3"/>
    <mergeCell ref="A6:A8"/>
    <mergeCell ref="B6:B8"/>
    <mergeCell ref="C6:C8"/>
    <mergeCell ref="D6:F6"/>
    <mergeCell ref="G6:G8"/>
    <mergeCell ref="H6:H8"/>
    <mergeCell ref="I6:I8"/>
    <mergeCell ref="J6:J8"/>
    <mergeCell ref="D7:D8"/>
    <mergeCell ref="E7:F7"/>
    <mergeCell ref="A2:B2"/>
    <mergeCell ref="A4:J4"/>
  </mergeCells>
  <printOptions horizontalCentered="1"/>
  <pageMargins left="0.45" right="0.45" top="0.75" bottom="0.5" header="0.3" footer="0.3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F0CC44-5742-4317-9509-AA6C0D652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AAC337-7B76-4450-930E-33A7FD0BE0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1272B0-B529-4F84-B820-ADF040E4481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2023-11-30T02:42:33Z</cp:lastPrinted>
  <dcterms:created xsi:type="dcterms:W3CDTF">2018-08-22T07:49:45Z</dcterms:created>
  <dcterms:modified xsi:type="dcterms:W3CDTF">2024-12-02T03:16:23Z</dcterms:modified>
</cp:coreProperties>
</file>