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DU TOAN HĐND THONG QUA\"/>
    </mc:Choice>
  </mc:AlternateContent>
  <bookViews>
    <workbookView xWindow="-104" yWindow="-104" windowWidth="23259" windowHeight="12580"/>
  </bookViews>
  <sheets>
    <sheet name="Sheet1" sheetId="1" r:id="rId1"/>
  </sheets>
  <externalReferences>
    <externalReference r:id="rId2"/>
  </externalReferences>
  <definedNames>
    <definedName name="_xlnm.Print_Titles" localSheetId="0">Sheet1!$5:$7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1" i="1"/>
  <c r="C32" i="1"/>
  <c r="C33" i="1"/>
  <c r="C34" i="1"/>
  <c r="C36" i="1"/>
  <c r="C39" i="1"/>
  <c r="C41" i="1"/>
  <c r="C43" i="1"/>
  <c r="C51" i="1"/>
  <c r="C58" i="1"/>
  <c r="C60" i="1"/>
  <c r="C62" i="1"/>
  <c r="C63" i="1"/>
  <c r="C69" i="1"/>
  <c r="C70" i="1"/>
  <c r="C71" i="1"/>
  <c r="C73" i="1"/>
  <c r="C74" i="1"/>
  <c r="C75" i="1"/>
  <c r="C76" i="1"/>
  <c r="C77" i="1"/>
  <c r="C78" i="1"/>
  <c r="C79" i="1"/>
  <c r="F8" i="1"/>
  <c r="G8" i="1"/>
  <c r="H8" i="1"/>
  <c r="I8" i="1"/>
  <c r="J8" i="1"/>
  <c r="L8" i="1"/>
  <c r="M8" i="1"/>
  <c r="O8" i="1"/>
  <c r="P8" i="1"/>
  <c r="N10" i="1"/>
  <c r="C10" i="1" s="1"/>
  <c r="N11" i="1"/>
  <c r="C11" i="1" s="1"/>
  <c r="N14" i="1"/>
  <c r="N15" i="1"/>
  <c r="N16" i="1"/>
  <c r="N17" i="1"/>
  <c r="N18" i="1"/>
  <c r="N19" i="1"/>
  <c r="N22" i="1"/>
  <c r="N23" i="1"/>
  <c r="C23" i="1" s="1"/>
  <c r="N24" i="1"/>
  <c r="C24" i="1" s="1"/>
  <c r="N25" i="1"/>
  <c r="C25" i="1" s="1"/>
  <c r="N27" i="1"/>
  <c r="C27" i="1" s="1"/>
  <c r="N28" i="1"/>
  <c r="C28" i="1" s="1"/>
  <c r="N29" i="1"/>
  <c r="C29" i="1" s="1"/>
  <c r="N37" i="1"/>
  <c r="C37" i="1" s="1"/>
  <c r="N38" i="1"/>
  <c r="C38" i="1" s="1"/>
  <c r="N40" i="1"/>
  <c r="C40" i="1" s="1"/>
  <c r="N42" i="1"/>
  <c r="C42" i="1" s="1"/>
  <c r="N44" i="1"/>
  <c r="N45" i="1"/>
  <c r="C45" i="1" s="1"/>
  <c r="N46" i="1"/>
  <c r="C46" i="1" s="1"/>
  <c r="N47" i="1"/>
  <c r="C47" i="1" s="1"/>
  <c r="N48" i="1"/>
  <c r="C48" i="1" s="1"/>
  <c r="N49" i="1"/>
  <c r="C49" i="1" s="1"/>
  <c r="N50" i="1"/>
  <c r="C50" i="1" s="1"/>
  <c r="N52" i="1"/>
  <c r="C52" i="1" s="1"/>
  <c r="N53" i="1"/>
  <c r="N54" i="1"/>
  <c r="C54" i="1" s="1"/>
  <c r="N55" i="1"/>
  <c r="C55" i="1" s="1"/>
  <c r="N56" i="1"/>
  <c r="C56" i="1" s="1"/>
  <c r="N57" i="1"/>
  <c r="C57" i="1" s="1"/>
  <c r="N59" i="1"/>
  <c r="C59" i="1" s="1"/>
  <c r="N61" i="1"/>
  <c r="N72" i="1"/>
  <c r="C72" i="1" s="1"/>
  <c r="N9" i="1"/>
  <c r="C9" i="1" s="1"/>
  <c r="K35" i="1"/>
  <c r="C35" i="1" s="1"/>
  <c r="K26" i="1"/>
  <c r="E13" i="1"/>
  <c r="E19" i="1"/>
  <c r="E22" i="1"/>
  <c r="C22" i="1" s="1"/>
  <c r="E44" i="1"/>
  <c r="E53" i="1"/>
  <c r="E61" i="1"/>
  <c r="D16" i="1"/>
  <c r="C16" i="1" s="1"/>
  <c r="D19" i="1"/>
  <c r="D64" i="1"/>
  <c r="C64" i="1" s="1"/>
  <c r="D14" i="1"/>
  <c r="D17" i="1"/>
  <c r="D18" i="1"/>
  <c r="D20" i="1"/>
  <c r="C20" i="1" s="1"/>
  <c r="D21" i="1"/>
  <c r="C21" i="1" s="1"/>
  <c r="D65" i="1"/>
  <c r="C65" i="1" s="1"/>
  <c r="D66" i="1"/>
  <c r="C66" i="1" s="1"/>
  <c r="D67" i="1"/>
  <c r="C67" i="1" s="1"/>
  <c r="D68" i="1"/>
  <c r="C68" i="1" s="1"/>
  <c r="D12" i="1"/>
  <c r="D13" i="1"/>
  <c r="D15" i="1"/>
  <c r="C13" i="1" l="1"/>
  <c r="C17" i="1"/>
  <c r="K8" i="1"/>
  <c r="C44" i="1"/>
  <c r="C15" i="1"/>
  <c r="C53" i="1"/>
  <c r="C18" i="1"/>
  <c r="C61" i="1"/>
  <c r="D8" i="1"/>
  <c r="C14" i="1"/>
  <c r="E8" i="1"/>
  <c r="C19" i="1"/>
  <c r="C26" i="1"/>
  <c r="C12" i="1"/>
  <c r="N8" i="1"/>
  <c r="C8" i="1" l="1"/>
</calcChain>
</file>

<file path=xl/sharedStrings.xml><?xml version="1.0" encoding="utf-8"?>
<sst xmlns="http://schemas.openxmlformats.org/spreadsheetml/2006/main" count="101" uniqueCount="95">
  <si>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</si>
  <si>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</si>
  <si>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</si>
  <si>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</si>
  <si>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</si>
  <si>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</si>
  <si>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</si>
  <si>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</si>
  <si>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</si>
  <si>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</si>
  <si>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</si>
  <si>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</si>
  <si>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</si>
  <si>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</si>
  <si>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</si>
  <si>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</si>
  <si>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</si>
  <si>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</si>
  <si>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UBND TỈNH ĐỒNG NAI</t>
  </si>
  <si>
    <t>Sở Tài chính</t>
  </si>
  <si>
    <t>Sở Nội vụ</t>
  </si>
  <si>
    <t>Sở Ngoại vụ</t>
  </si>
  <si>
    <t>Sở Công thương</t>
  </si>
  <si>
    <t>Sở Tư pháp</t>
  </si>
  <si>
    <t>Công an tỉnh</t>
  </si>
  <si>
    <t>Bộ chỉ huy quân sự tỉnh</t>
  </si>
  <si>
    <t>Thanh tra tỉnh</t>
  </si>
  <si>
    <t>Ban Dân tộc</t>
  </si>
  <si>
    <t>Hội cựu thanh niên xung phong</t>
  </si>
  <si>
    <t>Hội người cao tuổi</t>
  </si>
  <si>
    <t>Hội nhà báo</t>
  </si>
  <si>
    <t>Liên minh Hợp tác xã</t>
  </si>
  <si>
    <t>Hội Luật gia</t>
  </si>
  <si>
    <t>Liên hiệp các tổ chức hữu nghị</t>
  </si>
  <si>
    <t>Sở Kế hoạch và Đầu tư</t>
  </si>
  <si>
    <t>Sở Thông tin và Truyền thông</t>
  </si>
  <si>
    <t>Sở Lao động Thương binh và Xã hội</t>
  </si>
  <si>
    <t>Bảo hiểm xã hội</t>
  </si>
  <si>
    <t>Trường Chính trị Đồng Nai</t>
  </si>
  <si>
    <t>Trường Cao đẳng Y tế Đồng Nai</t>
  </si>
  <si>
    <t>Trường cao đẳng nghề Công nghệ cao Đồng Nai</t>
  </si>
  <si>
    <t>Ban Quản lý Khu dự trữ sinh quyển</t>
  </si>
  <si>
    <t>Công ty khai thác công trình thủy lợi</t>
  </si>
  <si>
    <t>Sở Giáo dục và Đào tạo</t>
  </si>
  <si>
    <t xml:space="preserve">Đại học Đồng Nai </t>
  </si>
  <si>
    <t>Sở Y tế</t>
  </si>
  <si>
    <t>Trường Cao đẳng Kỹ thuật Đồng Nai</t>
  </si>
  <si>
    <t>Văn phòng UBND tỉnh</t>
  </si>
  <si>
    <t>Đài phát thanh và Truyền hình Đồng Nai</t>
  </si>
  <si>
    <t>Ban Quản lý Khu Công nghệ cao Công nghệ sinh học</t>
  </si>
  <si>
    <t>Nhà Xuất bản Đồng Nai</t>
  </si>
  <si>
    <t>Khu Bảo tồn Thiên nhiên Văn Hóa Đồng Nai</t>
  </si>
  <si>
    <t>Liên Đoàn lao động tỉnh</t>
  </si>
  <si>
    <t>Sở Tài nguyên và Môi trường</t>
  </si>
  <si>
    <t>Ban quản lý các khu công nghiệp</t>
  </si>
  <si>
    <t>Ban An toàn giao thông</t>
  </si>
  <si>
    <t xml:space="preserve">Ban quản lý dự án đầu tư xây dựng công trình giao thông </t>
  </si>
  <si>
    <t>Trợ giá xe buýt</t>
  </si>
  <si>
    <t>Kinh phí quy hoạch cấp tỉnh, huyện</t>
  </si>
  <si>
    <t>Cục Quản lý thị trường</t>
  </si>
  <si>
    <t>Sở Xây dựng để thực hiện các nội dung quy định tại điểm b khoản 1 Điều 44 Nghị định số 99/2015/NĐ-CP ngày 20/10/2015</t>
  </si>
  <si>
    <t>Hội Chữ thập đỏ</t>
  </si>
  <si>
    <t>Hội Người mù</t>
  </si>
  <si>
    <t>Hội Nạn nhân chất độc da cam/đioxin</t>
  </si>
  <si>
    <t>Hội Chiến sĩ cách mạng bị địch bắt tù đày</t>
  </si>
  <si>
    <t>Ủy ban Mặt trận Tổ quốc</t>
  </si>
  <si>
    <t>Tỉnh đoàn</t>
  </si>
  <si>
    <t>Hội Liên hiệp Phụ nữ</t>
  </si>
  <si>
    <t>Hội Nông dân</t>
  </si>
  <si>
    <t>Hội Cựu chiến binh</t>
  </si>
  <si>
    <t>Hội Sinh viên</t>
  </si>
  <si>
    <t>Hội Văn học Nghệ thuật</t>
  </si>
  <si>
    <t>Liên hiệp các Hội Khoa học và Kỹ thuật</t>
  </si>
  <si>
    <t>Hội Khuyến học</t>
  </si>
  <si>
    <t>Đoàn Luật sư</t>
  </si>
  <si>
    <t>Các khoản khác ngân sách</t>
  </si>
  <si>
    <t>Văn phòng Đoàn ĐBQH và HĐND tỉnh</t>
  </si>
  <si>
    <t>Sở Giao thông Vận tải</t>
  </si>
  <si>
    <t xml:space="preserve">Sở Xây dựng </t>
  </si>
  <si>
    <t>DỰ TOÁN CHI THƯỜNG XUYÊN CỦA NGÂN SÁCH CẤP TỈNH CHO TỪNG CƠ QUAN, TỔ CHỨC THEO LĨNH VỰC 
NĂM 2025</t>
  </si>
  <si>
    <t>Đảng</t>
  </si>
  <si>
    <t>Sở Khoa học Công nghệ</t>
  </si>
  <si>
    <t>Sở Văn hóa, Thể thao và Du lịch</t>
  </si>
  <si>
    <t>Ban quản lý dự án đầu tư xây dựng tỉnh</t>
  </si>
  <si>
    <t>Dự phòng</t>
  </si>
  <si>
    <t xml:space="preserve"> </t>
  </si>
  <si>
    <t>Sở Nông nghiệp và Phát triển nông thôn</t>
  </si>
  <si>
    <t>CHI KHÁC</t>
  </si>
  <si>
    <t>Chi hỗ trợ tết các đơn vị ngành dọc</t>
  </si>
  <si>
    <t>Tòa án nhân dân tỉnh</t>
  </si>
  <si>
    <t>Viện Kiểm sát nhân dân tỉnh</t>
  </si>
  <si>
    <t>Cục Thi hành án dân sự tỉnh</t>
  </si>
  <si>
    <t>Cục Thống kê</t>
  </si>
  <si>
    <t>Biểu số 53/CK-NSNN</t>
  </si>
  <si>
    <t>(Đính kèm Quyết định số              /QĐ-UBND ngày           /       /            của UBND tỉnh Đồng Nai)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</si>
</sst>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"/>
    <numFmt numFmtId="165" formatCode="#,###;\-#,###;&quot;&quot;;_(@_)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9" fillId="0" borderId="0"/>
    <xf numFmtId="0" fontId="4" fillId="0" borderId="0"/>
    <xf numFmtId="0" fontId="7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3" fillId="0" borderId="0"/>
    <xf numFmtId="0" fontId="3" fillId="0" borderId="0"/>
  </cellStyleXfs>
  <cellXfs count="64">
    <xf numFmtId="0" fontId="0" fillId="0" borderId="0" xfId="0"/>
    <xf numFmtId="166" fontId="3" fillId="0" borderId="0" xfId="11" applyNumberFormat="1" applyFont="1" applyFill="1" applyAlignment="1">
      <alignment vertical="center"/>
    </xf>
    <xf numFmtId="166" fontId="8" fillId="0" borderId="0" xfId="11" applyNumberFormat="1" applyFont="1" applyFill="1" applyBorder="1" applyAlignment="1">
      <alignment horizontal="right"/>
    </xf>
    <xf numFmtId="164" fontId="11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6" fontId="8" fillId="0" borderId="0" xfId="11" applyNumberFormat="1" applyFont="1" applyFill="1" applyAlignment="1">
      <alignment horizontal="center" vertical="center" wrapText="1"/>
    </xf>
    <xf numFmtId="166" fontId="11" fillId="0" borderId="0" xfId="11" applyNumberFormat="1" applyFont="1" applyFill="1"/>
    <xf numFmtId="166" fontId="11" fillId="0" borderId="2" xfId="11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vertical="center" wrapText="1"/>
    </xf>
    <xf numFmtId="166" fontId="14" fillId="0" borderId="6" xfId="1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66" fontId="17" fillId="0" borderId="0" xfId="11" applyNumberFormat="1" applyFont="1" applyFill="1" applyAlignment="1">
      <alignment vertical="center"/>
    </xf>
    <xf numFmtId="166" fontId="17" fillId="0" borderId="0" xfId="11" applyNumberFormat="1" applyFont="1" applyFill="1" applyAlignment="1">
      <alignment horizontal="right" vertical="center"/>
    </xf>
    <xf numFmtId="166" fontId="18" fillId="0" borderId="0" xfId="11" applyNumberFormat="1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166" fontId="11" fillId="0" borderId="8" xfId="11" applyNumberFormat="1" applyFont="1" applyFill="1" applyBorder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166" fontId="11" fillId="0" borderId="10" xfId="11" applyNumberFormat="1" applyFont="1" applyFill="1" applyBorder="1" applyAlignment="1">
      <alignment horizontal="center" vertical="center"/>
    </xf>
    <xf numFmtId="166" fontId="14" fillId="0" borderId="11" xfId="11" applyNumberFormat="1" applyFont="1" applyFill="1" applyBorder="1" applyAlignment="1">
      <alignment horizontal="center" vertical="center"/>
    </xf>
    <xf numFmtId="166" fontId="14" fillId="0" borderId="12" xfId="11" applyNumberFormat="1" applyFont="1" applyFill="1" applyBorder="1" applyAlignment="1">
      <alignment horizontal="center" vertical="center"/>
    </xf>
    <xf numFmtId="166" fontId="11" fillId="0" borderId="13" xfId="11" applyNumberFormat="1" applyFont="1" applyFill="1" applyBorder="1" applyAlignment="1">
      <alignment horizontal="center" vertical="center"/>
    </xf>
    <xf numFmtId="166" fontId="11" fillId="2" borderId="13" xfId="11" applyNumberFormat="1" applyFont="1" applyFill="1" applyBorder="1" applyAlignment="1">
      <alignment horizontal="center" vertical="center"/>
    </xf>
    <xf numFmtId="166" fontId="11" fillId="0" borderId="14" xfId="11" applyNumberFormat="1" applyFont="1" applyFill="1" applyBorder="1" applyAlignment="1">
      <alignment horizontal="center" vertical="center"/>
    </xf>
    <xf numFmtId="166" fontId="11" fillId="0" borderId="13" xfId="11" applyNumberFormat="1" applyFont="1" applyFill="1" applyBorder="1" applyAlignment="1">
      <alignment vertical="center"/>
    </xf>
    <xf numFmtId="166" fontId="11" fillId="0" borderId="14" xfId="11" applyNumberFormat="1" applyFont="1" applyFill="1" applyBorder="1" applyAlignment="1">
      <alignment vertical="center"/>
    </xf>
    <xf numFmtId="166" fontId="11" fillId="0" borderId="15" xfId="11" applyNumberFormat="1" applyFont="1" applyFill="1" applyBorder="1" applyAlignment="1">
      <alignment horizontal="center" vertical="center"/>
    </xf>
    <xf numFmtId="166" fontId="11" fillId="0" borderId="15" xfId="11" applyNumberFormat="1" applyFont="1" applyFill="1" applyBorder="1" applyAlignment="1">
      <alignment vertical="center"/>
    </xf>
    <xf numFmtId="166" fontId="11" fillId="0" borderId="16" xfId="11" applyNumberFormat="1" applyFont="1" applyFill="1" applyBorder="1" applyAlignment="1">
      <alignment vertical="center"/>
    </xf>
    <xf numFmtId="164" fontId="14" fillId="0" borderId="17" xfId="0" applyNumberFormat="1" applyFont="1" applyBorder="1" applyAlignment="1">
      <alignment horizontal="left" vertical="center"/>
    </xf>
    <xf numFmtId="164" fontId="11" fillId="0" borderId="18" xfId="0" applyNumberFormat="1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49" fontId="11" fillId="0" borderId="18" xfId="12" applyNumberFormat="1" applyFont="1" applyBorder="1" applyAlignment="1">
      <alignment vertical="center" wrapText="1"/>
    </xf>
    <xf numFmtId="49" fontId="11" fillId="0" borderId="18" xfId="13" applyNumberFormat="1" applyFont="1" applyBorder="1" applyAlignment="1">
      <alignment vertical="center" wrapText="1"/>
    </xf>
    <xf numFmtId="49" fontId="12" fillId="0" borderId="18" xfId="12" applyNumberFormat="1" applyFont="1" applyBorder="1" applyAlignment="1">
      <alignment vertical="center" wrapText="1"/>
    </xf>
    <xf numFmtId="49" fontId="11" fillId="0" borderId="18" xfId="12" applyNumberFormat="1" applyFont="1" applyBorder="1" applyAlignment="1">
      <alignment horizontal="left" vertical="center" wrapText="1"/>
    </xf>
    <xf numFmtId="49" fontId="11" fillId="0" borderId="18" xfId="14" applyNumberFormat="1" applyFont="1" applyBorder="1" applyAlignment="1">
      <alignment horizontal="left" vertical="center" wrapText="1"/>
    </xf>
    <xf numFmtId="49" fontId="11" fillId="0" borderId="19" xfId="12" applyNumberFormat="1" applyFont="1" applyBorder="1" applyAlignment="1">
      <alignment vertical="center" wrapText="1"/>
    </xf>
    <xf numFmtId="164" fontId="15" fillId="0" borderId="8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6" fontId="14" fillId="0" borderId="22" xfId="11" applyNumberFormat="1" applyFont="1" applyFill="1" applyBorder="1" applyAlignment="1">
      <alignment horizontal="center" vertical="center"/>
    </xf>
    <xf numFmtId="166" fontId="11" fillId="0" borderId="23" xfId="11" applyNumberFormat="1" applyFont="1" applyFill="1" applyBorder="1" applyAlignment="1">
      <alignment horizontal="center" vertical="center"/>
    </xf>
    <xf numFmtId="166" fontId="11" fillId="0" borderId="24" xfId="11" applyNumberFormat="1" applyFont="1" applyFill="1" applyBorder="1" applyAlignment="1">
      <alignment horizontal="center" vertical="center"/>
    </xf>
    <xf numFmtId="166" fontId="11" fillId="0" borderId="1" xfId="11" applyNumberFormat="1" applyFont="1" applyFill="1" applyBorder="1" applyAlignment="1">
      <alignment horizontal="center" vertical="center" wrapText="1"/>
    </xf>
    <xf numFmtId="166" fontId="11" fillId="0" borderId="3" xfId="1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6" fontId="11" fillId="0" borderId="4" xfId="11" applyNumberFormat="1" applyFont="1" applyFill="1" applyBorder="1" applyAlignment="1" applyProtection="1">
      <alignment horizontal="center" vertical="center" wrapText="1"/>
    </xf>
    <xf numFmtId="166" fontId="11" fillId="0" borderId="5" xfId="11" applyNumberFormat="1" applyFont="1" applyFill="1" applyBorder="1" applyAlignment="1" applyProtection="1">
      <alignment horizontal="center" vertical="center" wrapText="1"/>
    </xf>
    <xf numFmtId="166" fontId="11" fillId="0" borderId="2" xfId="11" applyNumberFormat="1" applyFont="1" applyFill="1" applyBorder="1" applyAlignment="1" applyProtection="1">
      <alignment horizontal="center" vertical="center" wrapText="1"/>
    </xf>
    <xf numFmtId="166" fontId="11" fillId="0" borderId="6" xfId="11" applyNumberFormat="1" applyFont="1" applyFill="1" applyBorder="1" applyAlignment="1" applyProtection="1">
      <alignment horizontal="center" vertical="center" wrapText="1"/>
    </xf>
    <xf numFmtId="166" fontId="11" fillId="0" borderId="6" xfId="11" applyNumberFormat="1" applyFont="1" applyFill="1" applyBorder="1" applyAlignment="1">
      <alignment horizontal="center" vertical="center" wrapText="1"/>
    </xf>
    <xf numFmtId="166" fontId="11" fillId="0" borderId="20" xfId="11" applyNumberFormat="1" applyFont="1" applyFill="1" applyBorder="1" applyAlignment="1">
      <alignment horizontal="center" vertical="center" wrapText="1"/>
    </xf>
    <xf numFmtId="166" fontId="11" fillId="0" borderId="21" xfId="11" applyNumberFormat="1" applyFont="1" applyFill="1" applyBorder="1" applyAlignment="1">
      <alignment horizontal="center" vertical="center" wrapText="1"/>
    </xf>
    <xf numFmtId="166" fontId="11" fillId="0" borderId="1" xfId="11" applyNumberFormat="1" applyFont="1" applyFill="1" applyBorder="1" applyAlignment="1" applyProtection="1">
      <alignment horizontal="center" vertical="center" wrapText="1"/>
    </xf>
    <xf numFmtId="166" fontId="11" fillId="0" borderId="3" xfId="11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5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2_TONGHOP DT 2014-2015-Phong TCHCSN(Chinh thuc)" xfId="12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_Giao DT 2012.3" xfId="14"/>
    <cellStyle name="Normal_Xay dung du toan 2014 (10-11)_Du toan 2014 (chinh thuc)_Du toan 2015-Phong TCHCSN (9-9-2014)(CT)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N&#258;M%202025/CONG%20KHAI%20NGAN%20SACH/DU%20TOAN%20TRINH%20H&#272;ND%20TINH/DuToan_2025_DauNam%20(2024_1129)%20PL_G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30"/>
      <sheetName val="32"/>
      <sheetName val="33"/>
      <sheetName val="37"/>
      <sheetName val="39"/>
      <sheetName val="41"/>
      <sheetName val="42"/>
      <sheetName val="iii"/>
      <sheetName val="iv"/>
      <sheetName val="v"/>
      <sheetName val="vi"/>
      <sheetName val="01"/>
      <sheetName val="02"/>
    </sheetNames>
    <sheetDataSet>
      <sheetData sheetId="0"/>
      <sheetData sheetId="1"/>
      <sheetData sheetId="2"/>
      <sheetData sheetId="3"/>
      <sheetData sheetId="4"/>
      <sheetData sheetId="5">
        <row r="9">
          <cell r="D9">
            <v>8139910</v>
          </cell>
        </row>
      </sheetData>
      <sheetData sheetId="6"/>
      <sheetData sheetId="7"/>
      <sheetData sheetId="8"/>
      <sheetData sheetId="9"/>
      <sheetData sheetId="10">
        <row r="34">
          <cell r="D34" t="str">
            <v>Chi giáo dục - đào tạo và dạy nghề</v>
          </cell>
          <cell r="E34">
            <v>1352202</v>
          </cell>
        </row>
        <row r="35">
          <cell r="D35" t="str">
            <v xml:space="preserve">Chi sự nghiệp giáo dục                                              </v>
          </cell>
          <cell r="E35">
            <v>1107695</v>
          </cell>
        </row>
        <row r="36">
          <cell r="D36" t="str">
            <v>Sở Giáo dục và Đào tạo</v>
          </cell>
          <cell r="E36">
            <v>972355</v>
          </cell>
        </row>
        <row r="37">
          <cell r="D37" t="str">
            <v xml:space="preserve">Đại học Đồng Nai </v>
          </cell>
          <cell r="E37">
            <v>8173</v>
          </cell>
        </row>
        <row r="38">
          <cell r="D38" t="str">
            <v>Dự phòng</v>
          </cell>
          <cell r="E38">
            <v>127167</v>
          </cell>
        </row>
        <row r="39">
          <cell r="D39" t="str">
            <v>Chi sự nghiệp đào tạo - dạy nghề</v>
          </cell>
          <cell r="E39">
            <v>244507</v>
          </cell>
        </row>
        <row r="40">
          <cell r="D40" t="str">
            <v>Đại học Đồng Nai</v>
          </cell>
          <cell r="E40">
            <v>51898</v>
          </cell>
        </row>
        <row r="41">
          <cell r="D41" t="str">
            <v>Trường Cao đẳng Kỹ thuật Đồng Nai</v>
          </cell>
          <cell r="E41">
            <v>25173</v>
          </cell>
        </row>
        <row r="42">
          <cell r="D42" t="str">
            <v>Trường cao đẳng nghề Công nghệ cao Đồng Nai</v>
          </cell>
          <cell r="E42">
            <v>24636</v>
          </cell>
        </row>
        <row r="43">
          <cell r="D43" t="str">
            <v>Trường Cao đẳng Y tế Đồng Nai</v>
          </cell>
          <cell r="E43">
            <v>19775</v>
          </cell>
        </row>
        <row r="44">
          <cell r="D44" t="str">
            <v>Trường Chính trị Đồng Nai</v>
          </cell>
          <cell r="E44">
            <v>20866</v>
          </cell>
        </row>
        <row r="45">
          <cell r="D45" t="str">
            <v>Sở Lao động Thương binh và Xã hội</v>
          </cell>
          <cell r="E45">
            <v>13583</v>
          </cell>
        </row>
        <row r="46">
          <cell r="D46" t="str">
            <v>Sở Nội vụ</v>
          </cell>
          <cell r="E46">
            <v>7258</v>
          </cell>
        </row>
        <row r="47">
          <cell r="D47" t="str">
            <v>Sở Khoa học Công nghệ</v>
          </cell>
          <cell r="E47">
            <v>320</v>
          </cell>
        </row>
        <row r="48">
          <cell r="D48" t="str">
            <v>Sở Y tế</v>
          </cell>
          <cell r="E48">
            <v>900</v>
          </cell>
        </row>
        <row r="49">
          <cell r="D49" t="str">
            <v>Sở Ngoại vụ</v>
          </cell>
          <cell r="E49">
            <v>2800</v>
          </cell>
        </row>
        <row r="50">
          <cell r="D50" t="str">
            <v>Bộ chỉ huy quân sự tỉnh</v>
          </cell>
          <cell r="E50">
            <v>7793</v>
          </cell>
        </row>
        <row r="51">
          <cell r="D51" t="str">
            <v>Công an tỉnh</v>
          </cell>
          <cell r="E51">
            <v>280</v>
          </cell>
        </row>
        <row r="52">
          <cell r="D52" t="str">
            <v>Sở Văn hóa, Thể thao và Du lịch</v>
          </cell>
          <cell r="E52">
            <v>63015</v>
          </cell>
        </row>
        <row r="53">
          <cell r="D53" t="str">
            <v>Sở Kế hoạch và Đầu tư</v>
          </cell>
          <cell r="E53">
            <v>160</v>
          </cell>
        </row>
        <row r="54">
          <cell r="D54" t="str">
            <v>Sở Giáo dục và Đào tạo</v>
          </cell>
          <cell r="E54">
            <v>6050</v>
          </cell>
        </row>
        <row r="57">
          <cell r="D57" t="str">
            <v>Chi khoa học công nghệ</v>
          </cell>
          <cell r="E57">
            <v>119546</v>
          </cell>
        </row>
        <row r="58">
          <cell r="D58" t="str">
            <v>Sở Khoa học công nghệ</v>
          </cell>
          <cell r="E58">
            <v>41296</v>
          </cell>
        </row>
        <row r="59">
          <cell r="D59" t="str">
            <v>Ban Quản lý Khu Công nghệ cao Công nghệ sinh học</v>
          </cell>
          <cell r="E59">
            <v>6968</v>
          </cell>
        </row>
        <row r="60">
          <cell r="D60" t="str">
            <v>Liên hiệp các Hội khoa học và kỹ thuật</v>
          </cell>
          <cell r="E60">
            <v>8001</v>
          </cell>
        </row>
        <row r="61">
          <cell r="D61" t="str">
            <v>Công an tỉnh</v>
          </cell>
          <cell r="E61">
            <v>4741</v>
          </cell>
        </row>
        <row r="62">
          <cell r="D62" t="str">
            <v>Sở Thông tin và Truyền thông</v>
          </cell>
          <cell r="E62">
            <v>58140</v>
          </cell>
        </row>
        <row r="63">
          <cell r="D63" t="str">
            <v>Tỉnh đoàn</v>
          </cell>
          <cell r="E63">
            <v>400</v>
          </cell>
        </row>
        <row r="122">
          <cell r="D122" t="str">
            <v>Chi Quản lý hành chính nhà nước - Đảng - Đoàn thể</v>
          </cell>
          <cell r="E122">
            <v>972446</v>
          </cell>
        </row>
        <row r="123">
          <cell r="D123" t="str">
            <v>Chi quản lý nhà nước</v>
          </cell>
          <cell r="E123">
            <v>644661</v>
          </cell>
        </row>
        <row r="124">
          <cell r="D124" t="str">
            <v>Văn phòng Đoàn ĐBQH và HĐND tỉnh</v>
          </cell>
          <cell r="E124">
            <v>31860</v>
          </cell>
        </row>
        <row r="125">
          <cell r="D125" t="str">
            <v>Văn phòng UBND Tỉnh</v>
          </cell>
          <cell r="E125">
            <v>49012</v>
          </cell>
        </row>
        <row r="126">
          <cell r="D126" t="str">
            <v>Sở Thông tin và Truyền thông</v>
          </cell>
          <cell r="E126">
            <v>8051</v>
          </cell>
        </row>
        <row r="127">
          <cell r="D127" t="str">
            <v xml:space="preserve">Sở Nội vụ </v>
          </cell>
          <cell r="E127">
            <v>62914</v>
          </cell>
        </row>
        <row r="128">
          <cell r="D128" t="str">
            <v xml:space="preserve">Sở Kế hoạch và Đầu tư  </v>
          </cell>
          <cell r="E128">
            <v>18638</v>
          </cell>
        </row>
        <row r="129">
          <cell r="D129" t="str">
            <v>Sở Khoa học công nghệ</v>
          </cell>
          <cell r="E129">
            <v>11674</v>
          </cell>
        </row>
        <row r="130">
          <cell r="D130" t="str">
            <v xml:space="preserve">Thanh tra nhà nước  </v>
          </cell>
          <cell r="E130">
            <v>13691</v>
          </cell>
        </row>
        <row r="131">
          <cell r="D131" t="str">
            <v>Sở Công thương</v>
          </cell>
          <cell r="E131">
            <v>20406</v>
          </cell>
        </row>
        <row r="132">
          <cell r="D132" t="str">
            <v>Sở Tài nguyên và Môi trường</v>
          </cell>
          <cell r="E132">
            <v>26228</v>
          </cell>
        </row>
        <row r="133">
          <cell r="D133" t="str">
            <v>Sở Tư pháp</v>
          </cell>
          <cell r="E133">
            <v>10087</v>
          </cell>
        </row>
        <row r="134">
          <cell r="D134" t="str">
            <v xml:space="preserve">Sở Nông nghiệp và Phát triển nông thôn </v>
          </cell>
          <cell r="E134">
            <v>67658</v>
          </cell>
        </row>
        <row r="135">
          <cell r="D135" t="str">
            <v>Sở Giao thông vận tải</v>
          </cell>
          <cell r="E135">
            <v>26609</v>
          </cell>
        </row>
        <row r="136">
          <cell r="D136" t="str">
            <v>Ban An toàn giao thông</v>
          </cell>
          <cell r="E136">
            <v>1555</v>
          </cell>
        </row>
        <row r="137">
          <cell r="D137" t="str">
            <v>Sở Y tế</v>
          </cell>
          <cell r="E137">
            <v>16455</v>
          </cell>
        </row>
        <row r="138">
          <cell r="D138" t="str">
            <v>Sở Văn hóa, Thể thao và Du lịch</v>
          </cell>
          <cell r="E138">
            <v>12926</v>
          </cell>
        </row>
        <row r="139">
          <cell r="D139" t="str">
            <v xml:space="preserve">Sở Xây dựng </v>
          </cell>
          <cell r="E139">
            <v>35250</v>
          </cell>
        </row>
        <row r="140">
          <cell r="D140" t="str">
            <v>Sở Tài chính</v>
          </cell>
          <cell r="E140">
            <v>38913</v>
          </cell>
        </row>
        <row r="141">
          <cell r="D141" t="str">
            <v>Sở Lao động Thương binh và Xã hội</v>
          </cell>
          <cell r="E141">
            <v>20085</v>
          </cell>
        </row>
        <row r="142">
          <cell r="D142" t="str">
            <v>Ban Dân tộc</v>
          </cell>
          <cell r="E142">
            <v>17129</v>
          </cell>
        </row>
        <row r="143">
          <cell r="D143" t="str">
            <v>Sở Giáo dục và Đào tạo</v>
          </cell>
          <cell r="E143">
            <v>16998</v>
          </cell>
        </row>
        <row r="144">
          <cell r="D144" t="str">
            <v>Sở Ngoại vụ</v>
          </cell>
          <cell r="E144">
            <v>16059</v>
          </cell>
        </row>
        <row r="145">
          <cell r="D145" t="str">
            <v>Ban Quản lý các Khu công nghiệp Đồng Nai</v>
          </cell>
          <cell r="E145">
            <v>40893</v>
          </cell>
        </row>
        <row r="146">
          <cell r="D146" t="str">
            <v>Ban Quản lý Khu Công nghệ cao Công nghệ sinh học</v>
          </cell>
          <cell r="E146">
            <v>6180</v>
          </cell>
        </row>
        <row r="147">
          <cell r="D147" t="str">
            <v>Dự phòng</v>
          </cell>
          <cell r="E147">
            <v>75390</v>
          </cell>
        </row>
        <row r="148">
          <cell r="D148" t="str">
            <v>Đảng</v>
          </cell>
          <cell r="E148">
            <v>180000</v>
          </cell>
        </row>
        <row r="149">
          <cell r="D149" t="str">
            <v>Đoàn thể</v>
          </cell>
          <cell r="E149">
            <v>147785</v>
          </cell>
        </row>
        <row r="150">
          <cell r="D150" t="str">
            <v>Chi hỗ trợ các tổ chức chính trị - xã hội - nghề nghiệp, tổ chức xã hội, tổ chức xã hội - nghề nghiệp</v>
          </cell>
          <cell r="E150">
            <v>16654</v>
          </cell>
        </row>
        <row r="151">
          <cell r="D151" t="str">
            <v>Hội chữ thập đỏ</v>
          </cell>
          <cell r="E151">
            <v>5160</v>
          </cell>
        </row>
        <row r="152">
          <cell r="D152" t="str">
            <v>Hội người mù</v>
          </cell>
          <cell r="E152">
            <v>2292</v>
          </cell>
        </row>
        <row r="153">
          <cell r="D153" t="str">
            <v>Hội Cựu Thanh niên xung phong</v>
          </cell>
          <cell r="E153">
            <v>2840</v>
          </cell>
        </row>
        <row r="154">
          <cell r="D154" t="str">
            <v>Hội Nạn nhân chất độc da cam/ Dioxin tỉnh</v>
          </cell>
          <cell r="E154">
            <v>1685</v>
          </cell>
        </row>
        <row r="155">
          <cell r="D155" t="str">
            <v>Hội Người cao tuổi</v>
          </cell>
          <cell r="E155">
            <v>2000</v>
          </cell>
        </row>
        <row r="156">
          <cell r="D156" t="str">
            <v>Hội Chiến sĩ cách mạng bị địch bắt, tù đày</v>
          </cell>
          <cell r="E156">
            <v>2677</v>
          </cell>
        </row>
        <row r="157">
          <cell r="D157" t="str">
            <v>Chi tổ chức chính trị, xã hội</v>
          </cell>
          <cell r="E157">
            <v>76322</v>
          </cell>
        </row>
        <row r="158">
          <cell r="D158" t="str">
            <v>Ủy ban Mặt trận Tổ quốc Việt Nam tỉnh</v>
          </cell>
          <cell r="E158">
            <v>13366</v>
          </cell>
        </row>
        <row r="159">
          <cell r="D159" t="str">
            <v>Tỉnh đoàn</v>
          </cell>
          <cell r="E159">
            <v>28208</v>
          </cell>
        </row>
        <row r="160">
          <cell r="D160" t="str">
            <v>Hội liên hiệp phụ nữ</v>
          </cell>
          <cell r="E160">
            <v>13895</v>
          </cell>
        </row>
        <row r="161">
          <cell r="D161" t="str">
            <v>Hội nông dân</v>
          </cell>
          <cell r="E161">
            <v>16269</v>
          </cell>
        </row>
        <row r="162">
          <cell r="D162" t="str">
            <v>Hội cựu chiến binh</v>
          </cell>
          <cell r="E162">
            <v>4584</v>
          </cell>
        </row>
        <row r="163">
          <cell r="D163" t="str">
            <v>Chi tổ chức nghề nghiệp</v>
          </cell>
          <cell r="E163">
            <v>54809</v>
          </cell>
        </row>
        <row r="164">
          <cell r="D164" t="str">
            <v>Hội nhà báo</v>
          </cell>
          <cell r="E164">
            <v>1981</v>
          </cell>
        </row>
        <row r="165">
          <cell r="D165" t="str">
            <v>Hội Văn học nghệ thuật tỉnh</v>
          </cell>
          <cell r="E165">
            <v>16841</v>
          </cell>
        </row>
        <row r="166">
          <cell r="D166" t="str">
            <v>Liên minh Hợp tác xã</v>
          </cell>
          <cell r="E166">
            <v>9443</v>
          </cell>
        </row>
        <row r="167">
          <cell r="D167" t="str">
            <v>Hội Luật gia</v>
          </cell>
          <cell r="E167">
            <v>1810</v>
          </cell>
        </row>
        <row r="168">
          <cell r="D168" t="str">
            <v>Liên hiệp các hội Khoa học và kỹ thuật</v>
          </cell>
          <cell r="E168">
            <v>4938</v>
          </cell>
        </row>
        <row r="169">
          <cell r="D169" t="str">
            <v>Hội khuyến học</v>
          </cell>
          <cell r="E169">
            <v>2942</v>
          </cell>
        </row>
        <row r="170">
          <cell r="D170" t="str">
            <v>Hội Sinh viên</v>
          </cell>
          <cell r="E170">
            <v>2960</v>
          </cell>
        </row>
        <row r="171">
          <cell r="D171" t="str">
            <v>Liên hiệp các tổ chức hữu nghị</v>
          </cell>
          <cell r="E171">
            <v>13505</v>
          </cell>
        </row>
        <row r="172">
          <cell r="D172" t="str">
            <v>Đoàn Luật sư</v>
          </cell>
          <cell r="E172">
            <v>389</v>
          </cell>
        </row>
      </sheetData>
      <sheetData sheetId="11">
        <row r="29">
          <cell r="D29">
            <v>7988583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zoomScaleNormal="100" workbookViewId="0">
      <pane xSplit="2" ySplit="8" topLeftCell="C12" activePane="bottomRight" state="frozen"/>
      <selection pane="topRight" activeCell="C1" sqref="C1"/>
      <selection pane="bottomLeft" activeCell="A10" sqref="A10"/>
      <selection pane="bottomRight" activeCell="A14" sqref="A14:XFD14"/>
    </sheetView>
  </sheetViews>
  <sheetFormatPr defaultColWidth="11.69921875" defaultRowHeight="14.4" x14ac:dyDescent="0.3"/>
  <cols>
    <col min="1" max="1" width="4.8984375" style="5" customWidth="1"/>
    <col min="2" max="2" width="30.8984375" style="14" customWidth="1"/>
    <col min="3" max="3" width="11.19921875" style="9" customWidth="1"/>
    <col min="4" max="4" width="11.296875" style="9" customWidth="1"/>
    <col min="5" max="5" width="9.09765625" style="9" customWidth="1"/>
    <col min="6" max="6" width="10.296875" style="9" customWidth="1"/>
    <col min="7" max="7" width="9" style="9" customWidth="1"/>
    <col min="8" max="8" width="8.59765625" style="9" customWidth="1"/>
    <col min="9" max="9" width="9.296875" style="9" customWidth="1"/>
    <col min="10" max="10" width="8.8984375" style="9" customWidth="1"/>
    <col min="11" max="11" width="8.69921875" style="9" customWidth="1"/>
    <col min="12" max="13" width="11.09765625" style="9" hidden="1" customWidth="1"/>
    <col min="14" max="14" width="9.3984375" style="9" customWidth="1"/>
    <col min="15" max="15" width="8.8984375" style="9" customWidth="1"/>
    <col min="16" max="16" width="0" style="5" hidden="1" customWidth="1"/>
    <col min="17" max="16384" width="11.69921875" style="5"/>
  </cols>
  <sheetData>
    <row r="1" spans="1:17" s="18" customFormat="1" ht="20.3" customHeight="1" x14ac:dyDescent="0.35">
      <c r="A1" s="49" t="s">
        <v>18</v>
      </c>
      <c r="B1" s="49"/>
      <c r="C1" s="15"/>
      <c r="D1" s="16"/>
      <c r="E1" s="16"/>
      <c r="F1" s="16"/>
      <c r="G1" s="15"/>
      <c r="H1" s="15"/>
      <c r="I1" s="15"/>
      <c r="J1" s="15"/>
      <c r="K1" s="1"/>
      <c r="L1" s="15"/>
      <c r="M1" s="15"/>
      <c r="N1" s="15"/>
      <c r="O1" s="17" t="s">
        <v>93</v>
      </c>
    </row>
    <row r="2" spans="1:17" s="19" customFormat="1" ht="35.15" customHeight="1" x14ac:dyDescent="0.35">
      <c r="A2" s="50" t="s">
        <v>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7" s="19" customFormat="1" ht="18.45" customHeight="1" x14ac:dyDescent="0.35">
      <c r="A3" s="63" t="s">
        <v>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7" ht="19.05" customHeight="1" x14ac:dyDescent="0.3">
      <c r="A4" s="6"/>
      <c r="B4" s="7"/>
      <c r="C4" s="8"/>
      <c r="D4" s="8"/>
      <c r="E4" s="8"/>
      <c r="F4" s="8"/>
      <c r="G4" s="8"/>
      <c r="H4" s="8"/>
      <c r="I4" s="8"/>
      <c r="O4" s="2" t="s">
        <v>0</v>
      </c>
    </row>
    <row r="5" spans="1:17" ht="21.6" customHeight="1" x14ac:dyDescent="0.3">
      <c r="A5" s="51" t="s">
        <v>1</v>
      </c>
      <c r="B5" s="51" t="s">
        <v>2</v>
      </c>
      <c r="C5" s="54" t="s">
        <v>3</v>
      </c>
      <c r="D5" s="57" t="s">
        <v>4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7" ht="27.8" customHeight="1" x14ac:dyDescent="0.3">
      <c r="A6" s="52"/>
      <c r="B6" s="52"/>
      <c r="C6" s="55"/>
      <c r="D6" s="61" t="s">
        <v>5</v>
      </c>
      <c r="E6" s="61" t="s">
        <v>6</v>
      </c>
      <c r="F6" s="61" t="s">
        <v>7</v>
      </c>
      <c r="G6" s="47" t="s">
        <v>8</v>
      </c>
      <c r="H6" s="47" t="s">
        <v>9</v>
      </c>
      <c r="I6" s="47" t="s">
        <v>10</v>
      </c>
      <c r="J6" s="47" t="s">
        <v>11</v>
      </c>
      <c r="K6" s="47" t="s">
        <v>12</v>
      </c>
      <c r="L6" s="58" t="s">
        <v>13</v>
      </c>
      <c r="M6" s="58"/>
      <c r="N6" s="59" t="s">
        <v>14</v>
      </c>
      <c r="O6" s="47" t="s">
        <v>15</v>
      </c>
    </row>
    <row r="7" spans="1:17" s="11" customFormat="1" ht="127.15" customHeight="1" x14ac:dyDescent="0.3">
      <c r="A7" s="53"/>
      <c r="B7" s="53"/>
      <c r="C7" s="56"/>
      <c r="D7" s="62"/>
      <c r="E7" s="62"/>
      <c r="F7" s="62"/>
      <c r="G7" s="48"/>
      <c r="H7" s="48"/>
      <c r="I7" s="48"/>
      <c r="J7" s="48"/>
      <c r="K7" s="48"/>
      <c r="L7" s="10" t="s">
        <v>16</v>
      </c>
      <c r="M7" s="10" t="s">
        <v>17</v>
      </c>
      <c r="N7" s="60"/>
      <c r="O7" s="48"/>
      <c r="P7" s="11" t="s">
        <v>87</v>
      </c>
    </row>
    <row r="8" spans="1:17" s="13" customFormat="1" ht="28.95" customHeight="1" x14ac:dyDescent="0.3">
      <c r="A8" s="42"/>
      <c r="B8" s="33" t="s">
        <v>3</v>
      </c>
      <c r="C8" s="23">
        <f>SUM(C9:C79)+104339+55953</f>
        <v>5199448</v>
      </c>
      <c r="D8" s="23">
        <f t="shared" ref="D8:P8" si="0">SUM(D9:D79)</f>
        <v>1352202</v>
      </c>
      <c r="E8" s="23">
        <f t="shared" si="0"/>
        <v>119546</v>
      </c>
      <c r="F8" s="23">
        <f t="shared" si="0"/>
        <v>1328378</v>
      </c>
      <c r="G8" s="23">
        <f t="shared" si="0"/>
        <v>91031</v>
      </c>
      <c r="H8" s="23">
        <f t="shared" si="0"/>
        <v>69336</v>
      </c>
      <c r="I8" s="23">
        <f t="shared" si="0"/>
        <v>132349</v>
      </c>
      <c r="J8" s="23">
        <f t="shared" si="0"/>
        <v>79997</v>
      </c>
      <c r="K8" s="23">
        <f t="shared" si="0"/>
        <v>464962</v>
      </c>
      <c r="L8" s="23">
        <f t="shared" si="0"/>
        <v>0</v>
      </c>
      <c r="M8" s="23">
        <f t="shared" si="0"/>
        <v>0</v>
      </c>
      <c r="N8" s="44">
        <f t="shared" si="0"/>
        <v>972446</v>
      </c>
      <c r="O8" s="24">
        <f t="shared" si="0"/>
        <v>311051</v>
      </c>
      <c r="P8" s="12">
        <f t="shared" si="0"/>
        <v>117858</v>
      </c>
      <c r="Q8" s="21"/>
    </row>
    <row r="9" spans="1:17" s="4" customFormat="1" ht="23.05" customHeight="1" x14ac:dyDescent="0.3">
      <c r="A9" s="3">
        <v>1</v>
      </c>
      <c r="B9" s="34" t="s">
        <v>80</v>
      </c>
      <c r="C9" s="25">
        <f>SUM(D9:P9)</f>
        <v>180000</v>
      </c>
      <c r="D9" s="25"/>
      <c r="E9" s="25"/>
      <c r="F9" s="25"/>
      <c r="G9" s="25"/>
      <c r="H9" s="25"/>
      <c r="I9" s="25"/>
      <c r="J9" s="25"/>
      <c r="K9" s="25"/>
      <c r="L9" s="26"/>
      <c r="M9" s="26"/>
      <c r="N9" s="45">
        <f>VLOOKUP(B9,[1]iii!$D$122:$E$172,2,FALSE)</f>
        <v>180000</v>
      </c>
      <c r="O9" s="27"/>
    </row>
    <row r="10" spans="1:17" s="4" customFormat="1" ht="22.5" customHeight="1" x14ac:dyDescent="0.3">
      <c r="A10" s="3">
        <v>2</v>
      </c>
      <c r="B10" s="34" t="s">
        <v>76</v>
      </c>
      <c r="C10" s="25">
        <f t="shared" ref="C10:C68" si="1">SUM(D10:P10)</f>
        <v>31860</v>
      </c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45">
        <f>VLOOKUP(B10,[1]iii!$D$122:$E$172,2,FALSE)</f>
        <v>31860</v>
      </c>
      <c r="O10" s="27"/>
    </row>
    <row r="11" spans="1:17" s="4" customFormat="1" ht="23.65" customHeight="1" x14ac:dyDescent="0.3">
      <c r="A11" s="3">
        <v>3</v>
      </c>
      <c r="B11" s="34" t="s">
        <v>47</v>
      </c>
      <c r="C11" s="25">
        <f t="shared" si="1"/>
        <v>57094</v>
      </c>
      <c r="D11" s="25"/>
      <c r="E11" s="25"/>
      <c r="F11" s="25"/>
      <c r="G11" s="25">
        <v>8082</v>
      </c>
      <c r="H11" s="25"/>
      <c r="I11" s="25"/>
      <c r="J11" s="25"/>
      <c r="K11" s="25"/>
      <c r="L11" s="26"/>
      <c r="M11" s="26"/>
      <c r="N11" s="45">
        <f>VLOOKUP(B11,[1]iii!$D$122:$E$172,2,FALSE)</f>
        <v>49012</v>
      </c>
      <c r="O11" s="27"/>
    </row>
    <row r="12" spans="1:17" ht="24.05" customHeight="1" x14ac:dyDescent="0.3">
      <c r="A12" s="3">
        <v>4</v>
      </c>
      <c r="B12" s="35" t="s">
        <v>25</v>
      </c>
      <c r="C12" s="25">
        <f t="shared" si="1"/>
        <v>7793</v>
      </c>
      <c r="D12" s="25">
        <f>VLOOKUP(B12,[1]iii!$D$34:$E$54,2,FALSE)</f>
        <v>7793</v>
      </c>
      <c r="E12" s="25"/>
      <c r="F12" s="28"/>
      <c r="G12" s="28"/>
      <c r="H12" s="28"/>
      <c r="I12" s="28"/>
      <c r="J12" s="28"/>
      <c r="K12" s="28"/>
      <c r="L12" s="28"/>
      <c r="M12" s="28"/>
      <c r="N12" s="45"/>
      <c r="O12" s="29"/>
    </row>
    <row r="13" spans="1:17" ht="24.2" customHeight="1" x14ac:dyDescent="0.3">
      <c r="A13" s="3">
        <v>5</v>
      </c>
      <c r="B13" s="35" t="s">
        <v>24</v>
      </c>
      <c r="C13" s="25">
        <f t="shared" si="1"/>
        <v>6221</v>
      </c>
      <c r="D13" s="25">
        <f>VLOOKUP(B13,[1]iii!$D$34:$E$54,2,FALSE)</f>
        <v>280</v>
      </c>
      <c r="E13" s="25">
        <f>VLOOKUP(B13,[1]iii!$D$57:$E$63,2,FALSE)</f>
        <v>4741</v>
      </c>
      <c r="F13" s="28"/>
      <c r="G13" s="28"/>
      <c r="H13" s="28"/>
      <c r="I13" s="28"/>
      <c r="J13" s="28">
        <v>1200</v>
      </c>
      <c r="K13" s="28"/>
      <c r="L13" s="28"/>
      <c r="M13" s="28"/>
      <c r="N13" s="45"/>
      <c r="O13" s="29"/>
    </row>
    <row r="14" spans="1:17" ht="20.75" customHeight="1" x14ac:dyDescent="0.3">
      <c r="A14" s="3">
        <v>6</v>
      </c>
      <c r="B14" s="35" t="s">
        <v>43</v>
      </c>
      <c r="C14" s="25">
        <f t="shared" si="1"/>
        <v>995403</v>
      </c>
      <c r="D14" s="25">
        <f>VLOOKUP(B14,[1]iii!$D$34:$E$54,2,FALSE)+[1]iii!$E$54</f>
        <v>978405</v>
      </c>
      <c r="E14" s="25"/>
      <c r="F14" s="28"/>
      <c r="G14" s="28"/>
      <c r="H14" s="28"/>
      <c r="I14" s="28"/>
      <c r="J14" s="28"/>
      <c r="K14" s="28"/>
      <c r="L14" s="28"/>
      <c r="M14" s="28"/>
      <c r="N14" s="45">
        <f>VLOOKUP(B14,[1]iii!$D$122:$E$172,2,FALSE)</f>
        <v>16998</v>
      </c>
      <c r="O14" s="29"/>
    </row>
    <row r="15" spans="1:17" ht="24.05" customHeight="1" x14ac:dyDescent="0.3">
      <c r="A15" s="3">
        <v>7</v>
      </c>
      <c r="B15" s="35" t="s">
        <v>45</v>
      </c>
      <c r="C15" s="25">
        <f t="shared" si="1"/>
        <v>887658</v>
      </c>
      <c r="D15" s="25">
        <f>VLOOKUP(B15,[1]iii!$D$34:$E$54,2,FALSE)</f>
        <v>900</v>
      </c>
      <c r="E15" s="25"/>
      <c r="F15" s="28">
        <v>870303</v>
      </c>
      <c r="G15" s="28"/>
      <c r="H15" s="28"/>
      <c r="I15" s="28"/>
      <c r="J15" s="28"/>
      <c r="K15" s="28"/>
      <c r="L15" s="28"/>
      <c r="M15" s="28"/>
      <c r="N15" s="45">
        <f>VLOOKUP(B15,[1]iii!$D$122:$E$172,2,FALSE)</f>
        <v>16455</v>
      </c>
      <c r="O15" s="29"/>
    </row>
    <row r="16" spans="1:17" ht="24.05" customHeight="1" x14ac:dyDescent="0.3">
      <c r="A16" s="3">
        <v>8</v>
      </c>
      <c r="B16" s="36" t="s">
        <v>82</v>
      </c>
      <c r="C16" s="25">
        <f t="shared" si="1"/>
        <v>290549</v>
      </c>
      <c r="D16" s="25">
        <f>VLOOKUP(B16,[1]iii!$D$34:$E$54,2,FALSE)</f>
        <v>63015</v>
      </c>
      <c r="E16" s="25"/>
      <c r="F16" s="28">
        <v>2290</v>
      </c>
      <c r="G16" s="28">
        <v>68775</v>
      </c>
      <c r="H16" s="28"/>
      <c r="I16" s="28">
        <v>132349</v>
      </c>
      <c r="J16" s="28">
        <v>100</v>
      </c>
      <c r="K16" s="28">
        <v>11094</v>
      </c>
      <c r="L16" s="28"/>
      <c r="M16" s="28"/>
      <c r="N16" s="45">
        <f>VLOOKUP(B16,[1]iii!$D$122:$E$172,2,FALSE)</f>
        <v>12926</v>
      </c>
      <c r="O16" s="29"/>
    </row>
    <row r="17" spans="1:16" ht="24.05" customHeight="1" x14ac:dyDescent="0.3">
      <c r="A17" s="3">
        <v>9</v>
      </c>
      <c r="B17" s="36" t="s">
        <v>21</v>
      </c>
      <c r="C17" s="25">
        <f t="shared" si="1"/>
        <v>18859</v>
      </c>
      <c r="D17" s="25">
        <f>VLOOKUP(B17,[1]iii!$D$34:$E$54,2,FALSE)</f>
        <v>2800</v>
      </c>
      <c r="E17" s="25"/>
      <c r="F17" s="28"/>
      <c r="G17" s="28"/>
      <c r="H17" s="28"/>
      <c r="I17" s="28"/>
      <c r="J17" s="28"/>
      <c r="K17" s="28"/>
      <c r="L17" s="28"/>
      <c r="M17" s="28"/>
      <c r="N17" s="45">
        <f>VLOOKUP(B17,[1]iii!$D$122:$E$172,2,FALSE)</f>
        <v>16059</v>
      </c>
      <c r="O17" s="29"/>
    </row>
    <row r="18" spans="1:16" ht="24.05" customHeight="1" x14ac:dyDescent="0.3">
      <c r="A18" s="3">
        <v>10</v>
      </c>
      <c r="B18" s="36" t="s">
        <v>36</v>
      </c>
      <c r="C18" s="25">
        <f t="shared" si="1"/>
        <v>299226</v>
      </c>
      <c r="D18" s="25">
        <f>VLOOKUP(B18,[1]iii!$D$34:$E$54,2,FALSE)</f>
        <v>13583</v>
      </c>
      <c r="E18" s="25"/>
      <c r="F18" s="28"/>
      <c r="G18" s="28"/>
      <c r="H18" s="28"/>
      <c r="I18" s="28"/>
      <c r="J18" s="28"/>
      <c r="K18" s="28"/>
      <c r="L18" s="28"/>
      <c r="M18" s="28"/>
      <c r="N18" s="45">
        <f>VLOOKUP(B18,[1]iii!$D$122:$E$172,2,FALSE)</f>
        <v>20085</v>
      </c>
      <c r="O18" s="29">
        <v>265558</v>
      </c>
    </row>
    <row r="19" spans="1:16" ht="24.05" customHeight="1" x14ac:dyDescent="0.3">
      <c r="A19" s="3">
        <v>11</v>
      </c>
      <c r="B19" s="36" t="s">
        <v>81</v>
      </c>
      <c r="C19" s="25">
        <f t="shared" si="1"/>
        <v>53290</v>
      </c>
      <c r="D19" s="25">
        <f>VLOOKUP(B19,[1]iii!$D$34:$E$54,2,FALSE)</f>
        <v>320</v>
      </c>
      <c r="E19" s="25">
        <f>VLOOKUP(B19,[1]iii!$D$57:$E$63,2,FALSE)</f>
        <v>41296</v>
      </c>
      <c r="F19" s="28"/>
      <c r="G19" s="28"/>
      <c r="H19" s="28"/>
      <c r="I19" s="28"/>
      <c r="J19" s="28"/>
      <c r="K19" s="28"/>
      <c r="L19" s="28"/>
      <c r="M19" s="28"/>
      <c r="N19" s="45">
        <f>VLOOKUP(B19,[1]iii!$D$122:$E$172,2,FALSE)</f>
        <v>11674</v>
      </c>
      <c r="O19" s="29"/>
    </row>
    <row r="20" spans="1:16" ht="24.05" customHeight="1" x14ac:dyDescent="0.3">
      <c r="A20" s="3">
        <v>12</v>
      </c>
      <c r="B20" s="36" t="s">
        <v>34</v>
      </c>
      <c r="C20" s="25">
        <f t="shared" si="1"/>
        <v>20798</v>
      </c>
      <c r="D20" s="25">
        <f>VLOOKUP(B20,[1]iii!$D$34:$E$54,2,FALSE)</f>
        <v>160</v>
      </c>
      <c r="E20" s="25"/>
      <c r="F20" s="28"/>
      <c r="G20" s="28"/>
      <c r="H20" s="28"/>
      <c r="I20" s="28"/>
      <c r="J20" s="28"/>
      <c r="K20" s="28">
        <v>2000</v>
      </c>
      <c r="L20" s="28"/>
      <c r="M20" s="28"/>
      <c r="N20" s="45">
        <v>18638</v>
      </c>
      <c r="O20" s="29"/>
    </row>
    <row r="21" spans="1:16" ht="24.05" customHeight="1" x14ac:dyDescent="0.3">
      <c r="A21" s="3">
        <v>13</v>
      </c>
      <c r="B21" s="36" t="s">
        <v>20</v>
      </c>
      <c r="C21" s="25">
        <f t="shared" si="1"/>
        <v>74408</v>
      </c>
      <c r="D21" s="25">
        <f>VLOOKUP(B21,[1]iii!$D$34:$E$54,2,FALSE)</f>
        <v>7258</v>
      </c>
      <c r="E21" s="25"/>
      <c r="F21" s="28"/>
      <c r="G21" s="28">
        <v>4236</v>
      </c>
      <c r="H21" s="28"/>
      <c r="I21" s="28"/>
      <c r="J21" s="28"/>
      <c r="K21" s="28"/>
      <c r="L21" s="28"/>
      <c r="M21" s="28"/>
      <c r="N21" s="45">
        <v>62914</v>
      </c>
      <c r="O21" s="29"/>
    </row>
    <row r="22" spans="1:16" ht="24.05" customHeight="1" x14ac:dyDescent="0.3">
      <c r="A22" s="3">
        <v>14</v>
      </c>
      <c r="B22" s="37" t="s">
        <v>35</v>
      </c>
      <c r="C22" s="25">
        <f t="shared" si="1"/>
        <v>88117</v>
      </c>
      <c r="D22" s="25"/>
      <c r="E22" s="25">
        <f>VLOOKUP(B22,[1]iii!$D$57:$E$63,2,FALSE)</f>
        <v>58140</v>
      </c>
      <c r="F22" s="28"/>
      <c r="G22" s="28"/>
      <c r="H22" s="28"/>
      <c r="I22" s="28"/>
      <c r="J22" s="28"/>
      <c r="K22" s="28">
        <v>21926</v>
      </c>
      <c r="L22" s="28"/>
      <c r="M22" s="28"/>
      <c r="N22" s="45">
        <f>VLOOKUP(B22,[1]iii!$D$122:$E$172,2,FALSE)</f>
        <v>8051</v>
      </c>
      <c r="O22" s="29"/>
    </row>
    <row r="23" spans="1:16" ht="24.05" customHeight="1" x14ac:dyDescent="0.3">
      <c r="A23" s="3">
        <v>15</v>
      </c>
      <c r="B23" s="35" t="s">
        <v>19</v>
      </c>
      <c r="C23" s="25">
        <f t="shared" si="1"/>
        <v>38913</v>
      </c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45">
        <f>VLOOKUP(B23,[1]iii!$D$122:$E$172,2,FALSE)</f>
        <v>38913</v>
      </c>
      <c r="O23" s="29"/>
    </row>
    <row r="24" spans="1:16" ht="24.05" customHeight="1" x14ac:dyDescent="0.3">
      <c r="A24" s="3">
        <v>16</v>
      </c>
      <c r="B24" s="36" t="s">
        <v>22</v>
      </c>
      <c r="C24" s="25">
        <f t="shared" si="1"/>
        <v>44825</v>
      </c>
      <c r="D24" s="25"/>
      <c r="E24" s="25"/>
      <c r="F24" s="28"/>
      <c r="G24" s="28"/>
      <c r="H24" s="28"/>
      <c r="I24" s="28"/>
      <c r="J24" s="28">
        <v>3260</v>
      </c>
      <c r="K24" s="28">
        <v>21159</v>
      </c>
      <c r="L24" s="28"/>
      <c r="M24" s="28"/>
      <c r="N24" s="45">
        <f>VLOOKUP(B24,[1]iii!$D$122:$E$172,2,FALSE)</f>
        <v>20406</v>
      </c>
      <c r="O24" s="29"/>
    </row>
    <row r="25" spans="1:16" ht="24.05" customHeight="1" x14ac:dyDescent="0.3">
      <c r="A25" s="3">
        <v>17</v>
      </c>
      <c r="B25" s="38" t="s">
        <v>53</v>
      </c>
      <c r="C25" s="25">
        <f t="shared" si="1"/>
        <v>100897</v>
      </c>
      <c r="D25" s="25"/>
      <c r="E25" s="25"/>
      <c r="F25" s="28"/>
      <c r="G25" s="28"/>
      <c r="H25" s="28"/>
      <c r="I25" s="28"/>
      <c r="J25" s="28">
        <v>59965</v>
      </c>
      <c r="K25" s="28">
        <v>14704</v>
      </c>
      <c r="L25" s="28"/>
      <c r="M25" s="28"/>
      <c r="N25" s="45">
        <f>VLOOKUP(B25,[1]iii!$D$122:$E$172,2,FALSE)</f>
        <v>26228</v>
      </c>
      <c r="O25" s="29"/>
    </row>
    <row r="26" spans="1:16" ht="24.05" customHeight="1" x14ac:dyDescent="0.3">
      <c r="A26" s="3">
        <v>18</v>
      </c>
      <c r="B26" s="38" t="s">
        <v>86</v>
      </c>
      <c r="C26" s="25">
        <f t="shared" si="1"/>
        <v>149241</v>
      </c>
      <c r="D26" s="25"/>
      <c r="E26" s="25"/>
      <c r="F26" s="28"/>
      <c r="G26" s="28"/>
      <c r="H26" s="28"/>
      <c r="I26" s="28"/>
      <c r="J26" s="28"/>
      <c r="K26" s="28">
        <f>39325+37110+5148</f>
        <v>81583</v>
      </c>
      <c r="L26" s="28"/>
      <c r="M26" s="28"/>
      <c r="N26" s="45">
        <v>67658</v>
      </c>
      <c r="O26" s="29"/>
    </row>
    <row r="27" spans="1:16" ht="24.05" customHeight="1" x14ac:dyDescent="0.3">
      <c r="A27" s="3">
        <v>19</v>
      </c>
      <c r="B27" s="38" t="s">
        <v>77</v>
      </c>
      <c r="C27" s="25">
        <f t="shared" si="1"/>
        <v>117135</v>
      </c>
      <c r="D27" s="25"/>
      <c r="E27" s="25"/>
      <c r="F27" s="28"/>
      <c r="G27" s="28"/>
      <c r="H27" s="28"/>
      <c r="I27" s="28"/>
      <c r="J27" s="28"/>
      <c r="K27" s="28">
        <v>90526</v>
      </c>
      <c r="L27" s="28"/>
      <c r="M27" s="28"/>
      <c r="N27" s="45">
        <f>VLOOKUP(B27,[1]iii!$D$122:$E$172,2,FALSE)</f>
        <v>26609</v>
      </c>
      <c r="O27" s="29"/>
    </row>
    <row r="28" spans="1:16" ht="24.05" customHeight="1" x14ac:dyDescent="0.3">
      <c r="A28" s="3">
        <v>20</v>
      </c>
      <c r="B28" s="38" t="s">
        <v>23</v>
      </c>
      <c r="C28" s="25">
        <f t="shared" si="1"/>
        <v>17318</v>
      </c>
      <c r="D28" s="25"/>
      <c r="E28" s="25"/>
      <c r="F28" s="28"/>
      <c r="G28" s="28"/>
      <c r="H28" s="28"/>
      <c r="I28" s="28"/>
      <c r="J28" s="28"/>
      <c r="K28" s="28"/>
      <c r="L28" s="28"/>
      <c r="M28" s="28"/>
      <c r="N28" s="45">
        <f>VLOOKUP(B28,[1]iii!$D$122:$E$172,2,FALSE)</f>
        <v>10087</v>
      </c>
      <c r="O28" s="29"/>
      <c r="P28" s="5">
        <v>7231</v>
      </c>
    </row>
    <row r="29" spans="1:16" ht="24.05" customHeight="1" x14ac:dyDescent="0.3">
      <c r="A29" s="3">
        <v>21</v>
      </c>
      <c r="B29" s="38" t="s">
        <v>78</v>
      </c>
      <c r="C29" s="25">
        <f t="shared" si="1"/>
        <v>35250</v>
      </c>
      <c r="D29" s="25"/>
      <c r="E29" s="25"/>
      <c r="F29" s="28"/>
      <c r="G29" s="28"/>
      <c r="H29" s="28"/>
      <c r="I29" s="28"/>
      <c r="J29" s="28"/>
      <c r="K29" s="28"/>
      <c r="L29" s="28"/>
      <c r="M29" s="28"/>
      <c r="N29" s="45">
        <f>VLOOKUP(B29,[1]iii!$D$122:$E$172,2,FALSE)</f>
        <v>35250</v>
      </c>
      <c r="O29" s="29"/>
    </row>
    <row r="30" spans="1:16" ht="24.05" customHeight="1" x14ac:dyDescent="0.3">
      <c r="A30" s="3">
        <v>22</v>
      </c>
      <c r="B30" s="36" t="s">
        <v>26</v>
      </c>
      <c r="C30" s="25">
        <f t="shared" si="1"/>
        <v>13691</v>
      </c>
      <c r="D30" s="25"/>
      <c r="E30" s="25"/>
      <c r="F30" s="28"/>
      <c r="G30" s="28"/>
      <c r="H30" s="28"/>
      <c r="I30" s="28"/>
      <c r="J30" s="28"/>
      <c r="K30" s="28"/>
      <c r="L30" s="28"/>
      <c r="M30" s="28"/>
      <c r="N30" s="45">
        <v>13691</v>
      </c>
      <c r="O30" s="29"/>
    </row>
    <row r="31" spans="1:16" ht="24.05" customHeight="1" x14ac:dyDescent="0.3">
      <c r="A31" s="3">
        <v>23</v>
      </c>
      <c r="B31" s="36" t="s">
        <v>52</v>
      </c>
      <c r="C31" s="25">
        <f t="shared" si="1"/>
        <v>31114</v>
      </c>
      <c r="D31" s="25"/>
      <c r="E31" s="25"/>
      <c r="F31" s="28"/>
      <c r="G31" s="28">
        <v>500</v>
      </c>
      <c r="H31" s="28"/>
      <c r="I31" s="28"/>
      <c r="J31" s="28"/>
      <c r="K31" s="28"/>
      <c r="L31" s="28"/>
      <c r="M31" s="28"/>
      <c r="N31" s="45"/>
      <c r="O31" s="29"/>
      <c r="P31" s="5">
        <v>30614</v>
      </c>
    </row>
    <row r="32" spans="1:16" ht="24.05" customHeight="1" x14ac:dyDescent="0.3">
      <c r="A32" s="3">
        <v>24</v>
      </c>
      <c r="B32" s="36" t="s">
        <v>37</v>
      </c>
      <c r="C32" s="25">
        <f t="shared" si="1"/>
        <v>465278</v>
      </c>
      <c r="D32" s="25"/>
      <c r="E32" s="25"/>
      <c r="F32" s="28">
        <v>455785</v>
      </c>
      <c r="G32" s="28"/>
      <c r="H32" s="28"/>
      <c r="I32" s="28"/>
      <c r="J32" s="28"/>
      <c r="K32" s="28"/>
      <c r="L32" s="28"/>
      <c r="M32" s="28"/>
      <c r="N32" s="45"/>
      <c r="O32" s="29">
        <v>9493</v>
      </c>
    </row>
    <row r="33" spans="1:15" ht="28.8" x14ac:dyDescent="0.3">
      <c r="A33" s="3">
        <v>25</v>
      </c>
      <c r="B33" s="36" t="s">
        <v>48</v>
      </c>
      <c r="C33" s="25">
        <f t="shared" si="1"/>
        <v>69336</v>
      </c>
      <c r="D33" s="25"/>
      <c r="E33" s="25"/>
      <c r="F33" s="28"/>
      <c r="G33" s="28"/>
      <c r="H33" s="28">
        <v>69336</v>
      </c>
      <c r="I33" s="28"/>
      <c r="J33" s="28"/>
      <c r="K33" s="28"/>
      <c r="L33" s="28"/>
      <c r="M33" s="28"/>
      <c r="N33" s="45"/>
      <c r="O33" s="29"/>
    </row>
    <row r="34" spans="1:15" ht="24.05" customHeight="1" x14ac:dyDescent="0.3">
      <c r="A34" s="3">
        <v>26</v>
      </c>
      <c r="B34" s="36" t="s">
        <v>50</v>
      </c>
      <c r="C34" s="25">
        <f t="shared" si="1"/>
        <v>2500</v>
      </c>
      <c r="D34" s="25"/>
      <c r="E34" s="25"/>
      <c r="F34" s="28"/>
      <c r="G34" s="28">
        <v>2500</v>
      </c>
      <c r="H34" s="28"/>
      <c r="I34" s="28"/>
      <c r="J34" s="28"/>
      <c r="K34" s="28"/>
      <c r="L34" s="28"/>
      <c r="M34" s="28"/>
      <c r="N34" s="45"/>
      <c r="O34" s="29"/>
    </row>
    <row r="35" spans="1:15" ht="28.8" x14ac:dyDescent="0.3">
      <c r="A35" s="3">
        <v>27</v>
      </c>
      <c r="B35" s="36" t="s">
        <v>51</v>
      </c>
      <c r="C35" s="25">
        <f t="shared" si="1"/>
        <v>60303</v>
      </c>
      <c r="D35" s="25"/>
      <c r="E35" s="25"/>
      <c r="F35" s="28"/>
      <c r="G35" s="28">
        <v>4238</v>
      </c>
      <c r="H35" s="28"/>
      <c r="I35" s="28"/>
      <c r="J35" s="28">
        <v>12408</v>
      </c>
      <c r="K35" s="28">
        <f>42566+1091</f>
        <v>43657</v>
      </c>
      <c r="L35" s="28"/>
      <c r="M35" s="28"/>
      <c r="N35" s="45"/>
      <c r="O35" s="29"/>
    </row>
    <row r="36" spans="1:15" ht="24.05" customHeight="1" x14ac:dyDescent="0.3">
      <c r="A36" s="3">
        <v>28</v>
      </c>
      <c r="B36" s="36" t="s">
        <v>59</v>
      </c>
      <c r="C36" s="25">
        <f t="shared" si="1"/>
        <v>1240</v>
      </c>
      <c r="D36" s="25"/>
      <c r="E36" s="25"/>
      <c r="F36" s="28"/>
      <c r="G36" s="28"/>
      <c r="H36" s="28"/>
      <c r="I36" s="28"/>
      <c r="J36" s="28"/>
      <c r="K36" s="28">
        <v>1240</v>
      </c>
      <c r="L36" s="28"/>
      <c r="M36" s="28"/>
      <c r="N36" s="45"/>
      <c r="O36" s="29"/>
    </row>
    <row r="37" spans="1:15" ht="24.05" customHeight="1" x14ac:dyDescent="0.3">
      <c r="A37" s="3">
        <v>29</v>
      </c>
      <c r="B37" s="36" t="s">
        <v>61</v>
      </c>
      <c r="C37" s="25">
        <f t="shared" si="1"/>
        <v>5160</v>
      </c>
      <c r="D37" s="25"/>
      <c r="E37" s="25"/>
      <c r="F37" s="28"/>
      <c r="G37" s="28"/>
      <c r="H37" s="28"/>
      <c r="I37" s="28"/>
      <c r="J37" s="28"/>
      <c r="K37" s="28"/>
      <c r="L37" s="28"/>
      <c r="M37" s="28"/>
      <c r="N37" s="45">
        <f>VLOOKUP(B37,[1]iii!$D$122:$E$172,2,FALSE)</f>
        <v>5160</v>
      </c>
      <c r="O37" s="29"/>
    </row>
    <row r="38" spans="1:15" ht="24.05" customHeight="1" x14ac:dyDescent="0.3">
      <c r="A38" s="3">
        <v>30</v>
      </c>
      <c r="B38" s="36" t="s">
        <v>62</v>
      </c>
      <c r="C38" s="25">
        <f t="shared" si="1"/>
        <v>2292</v>
      </c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45">
        <f>VLOOKUP(B38,[1]iii!$D$122:$E$172,2,FALSE)</f>
        <v>2292</v>
      </c>
      <c r="O38" s="29"/>
    </row>
    <row r="39" spans="1:15" ht="24.05" customHeight="1" x14ac:dyDescent="0.3">
      <c r="A39" s="3">
        <v>31</v>
      </c>
      <c r="B39" s="36" t="s">
        <v>63</v>
      </c>
      <c r="C39" s="25">
        <f t="shared" si="1"/>
        <v>1685</v>
      </c>
      <c r="D39" s="25"/>
      <c r="E39" s="25"/>
      <c r="F39" s="28"/>
      <c r="G39" s="28"/>
      <c r="H39" s="28"/>
      <c r="I39" s="28"/>
      <c r="J39" s="28"/>
      <c r="K39" s="28"/>
      <c r="L39" s="28"/>
      <c r="M39" s="28"/>
      <c r="N39" s="45">
        <v>1685</v>
      </c>
      <c r="O39" s="29"/>
    </row>
    <row r="40" spans="1:15" ht="24.05" customHeight="1" x14ac:dyDescent="0.3">
      <c r="A40" s="3">
        <v>32</v>
      </c>
      <c r="B40" s="36" t="s">
        <v>28</v>
      </c>
      <c r="C40" s="25">
        <f t="shared" si="1"/>
        <v>2840</v>
      </c>
      <c r="D40" s="25"/>
      <c r="E40" s="25"/>
      <c r="F40" s="28"/>
      <c r="G40" s="28"/>
      <c r="H40" s="28"/>
      <c r="I40" s="28"/>
      <c r="J40" s="28"/>
      <c r="K40" s="28"/>
      <c r="L40" s="28"/>
      <c r="M40" s="28"/>
      <c r="N40" s="45">
        <f>VLOOKUP(B40,[1]iii!$D$122:$E$172,2,FALSE)</f>
        <v>2840</v>
      </c>
      <c r="O40" s="29"/>
    </row>
    <row r="41" spans="1:15" ht="28.8" x14ac:dyDescent="0.3">
      <c r="A41" s="3">
        <v>33</v>
      </c>
      <c r="B41" s="36" t="s">
        <v>64</v>
      </c>
      <c r="C41" s="25">
        <f t="shared" si="1"/>
        <v>2677</v>
      </c>
      <c r="D41" s="25"/>
      <c r="E41" s="25"/>
      <c r="F41" s="28"/>
      <c r="G41" s="28"/>
      <c r="H41" s="28"/>
      <c r="I41" s="28"/>
      <c r="J41" s="28"/>
      <c r="K41" s="28"/>
      <c r="L41" s="28"/>
      <c r="M41" s="28"/>
      <c r="N41" s="45">
        <v>2677</v>
      </c>
      <c r="O41" s="29"/>
    </row>
    <row r="42" spans="1:15" ht="24.05" customHeight="1" x14ac:dyDescent="0.3">
      <c r="A42" s="3">
        <v>34</v>
      </c>
      <c r="B42" s="36" t="s">
        <v>29</v>
      </c>
      <c r="C42" s="25">
        <f t="shared" si="1"/>
        <v>2000</v>
      </c>
      <c r="D42" s="25"/>
      <c r="E42" s="25"/>
      <c r="F42" s="28"/>
      <c r="G42" s="28"/>
      <c r="H42" s="28"/>
      <c r="I42" s="28"/>
      <c r="J42" s="28"/>
      <c r="K42" s="28"/>
      <c r="L42" s="28"/>
      <c r="M42" s="28"/>
      <c r="N42" s="45">
        <f>VLOOKUP(B42,[1]iii!$D$122:$E$172,2,FALSE)</f>
        <v>2000</v>
      </c>
      <c r="O42" s="29"/>
    </row>
    <row r="43" spans="1:15" ht="24.05" customHeight="1" x14ac:dyDescent="0.3">
      <c r="A43" s="3">
        <v>35</v>
      </c>
      <c r="B43" s="36" t="s">
        <v>65</v>
      </c>
      <c r="C43" s="25">
        <f t="shared" si="1"/>
        <v>13366</v>
      </c>
      <c r="D43" s="25"/>
      <c r="E43" s="25"/>
      <c r="F43" s="28"/>
      <c r="G43" s="28"/>
      <c r="H43" s="28"/>
      <c r="I43" s="28"/>
      <c r="J43" s="28"/>
      <c r="K43" s="28"/>
      <c r="L43" s="28"/>
      <c r="M43" s="28"/>
      <c r="N43" s="45">
        <v>13366</v>
      </c>
      <c r="O43" s="29"/>
    </row>
    <row r="44" spans="1:15" ht="19.600000000000001" customHeight="1" x14ac:dyDescent="0.3">
      <c r="A44" s="3">
        <v>36</v>
      </c>
      <c r="B44" s="36" t="s">
        <v>66</v>
      </c>
      <c r="C44" s="25">
        <f t="shared" si="1"/>
        <v>31805</v>
      </c>
      <c r="D44" s="25"/>
      <c r="E44" s="25">
        <f>VLOOKUP(B44,[1]iii!$D$57:$E$63,2,FALSE)</f>
        <v>400</v>
      </c>
      <c r="F44" s="28"/>
      <c r="G44" s="28">
        <v>2700</v>
      </c>
      <c r="H44" s="28"/>
      <c r="I44" s="28"/>
      <c r="J44" s="28"/>
      <c r="K44" s="28">
        <v>497</v>
      </c>
      <c r="L44" s="28"/>
      <c r="M44" s="28"/>
      <c r="N44" s="45">
        <f>VLOOKUP(B44,[1]iii!$D$122:$E$172,2,FALSE)</f>
        <v>28208</v>
      </c>
      <c r="O44" s="29"/>
    </row>
    <row r="45" spans="1:15" ht="24.05" customHeight="1" x14ac:dyDescent="0.3">
      <c r="A45" s="3">
        <v>37</v>
      </c>
      <c r="B45" s="36" t="s">
        <v>67</v>
      </c>
      <c r="C45" s="25">
        <f t="shared" si="1"/>
        <v>13895</v>
      </c>
      <c r="D45" s="25"/>
      <c r="E45" s="25"/>
      <c r="F45" s="28"/>
      <c r="G45" s="28"/>
      <c r="H45" s="28"/>
      <c r="I45" s="28"/>
      <c r="J45" s="28"/>
      <c r="K45" s="28"/>
      <c r="L45" s="28"/>
      <c r="M45" s="28"/>
      <c r="N45" s="45">
        <f>VLOOKUP(B45,[1]iii!$D$122:$E$172,2,FALSE)</f>
        <v>13895</v>
      </c>
      <c r="O45" s="29"/>
    </row>
    <row r="46" spans="1:15" ht="20.2" customHeight="1" x14ac:dyDescent="0.3">
      <c r="A46" s="3">
        <v>38</v>
      </c>
      <c r="B46" s="36" t="s">
        <v>68</v>
      </c>
      <c r="C46" s="25">
        <f t="shared" si="1"/>
        <v>16269</v>
      </c>
      <c r="D46" s="25"/>
      <c r="E46" s="25"/>
      <c r="F46" s="28"/>
      <c r="G46" s="28"/>
      <c r="H46" s="28"/>
      <c r="I46" s="28"/>
      <c r="J46" s="28"/>
      <c r="K46" s="28"/>
      <c r="L46" s="28"/>
      <c r="M46" s="28"/>
      <c r="N46" s="45">
        <f>VLOOKUP(B46,[1]iii!$D$122:$E$172,2,FALSE)</f>
        <v>16269</v>
      </c>
      <c r="O46" s="29"/>
    </row>
    <row r="47" spans="1:15" ht="24.05" customHeight="1" x14ac:dyDescent="0.3">
      <c r="A47" s="3">
        <v>39</v>
      </c>
      <c r="B47" s="36" t="s">
        <v>69</v>
      </c>
      <c r="C47" s="25">
        <f t="shared" si="1"/>
        <v>4584</v>
      </c>
      <c r="D47" s="25"/>
      <c r="E47" s="25"/>
      <c r="F47" s="28"/>
      <c r="G47" s="28"/>
      <c r="H47" s="28"/>
      <c r="I47" s="28"/>
      <c r="J47" s="28"/>
      <c r="K47" s="28"/>
      <c r="L47" s="28"/>
      <c r="M47" s="28"/>
      <c r="N47" s="45">
        <f>VLOOKUP(B47,[1]iii!$D$122:$E$172,2,FALSE)</f>
        <v>4584</v>
      </c>
      <c r="O47" s="29"/>
    </row>
    <row r="48" spans="1:15" ht="24.05" customHeight="1" x14ac:dyDescent="0.3">
      <c r="A48" s="3">
        <v>40</v>
      </c>
      <c r="B48" s="36" t="s">
        <v>70</v>
      </c>
      <c r="C48" s="25">
        <f t="shared" si="1"/>
        <v>2960</v>
      </c>
      <c r="D48" s="25"/>
      <c r="E48" s="25"/>
      <c r="F48" s="28"/>
      <c r="G48" s="28"/>
      <c r="H48" s="28"/>
      <c r="I48" s="28"/>
      <c r="J48" s="28"/>
      <c r="K48" s="28"/>
      <c r="L48" s="28"/>
      <c r="M48" s="28"/>
      <c r="N48" s="45">
        <f>VLOOKUP(B48,[1]iii!$D$122:$E$172,2,FALSE)</f>
        <v>2960</v>
      </c>
      <c r="O48" s="29"/>
    </row>
    <row r="49" spans="1:16" ht="24.05" customHeight="1" x14ac:dyDescent="0.3">
      <c r="A49" s="3">
        <v>41</v>
      </c>
      <c r="B49" s="36" t="s">
        <v>30</v>
      </c>
      <c r="C49" s="25">
        <f t="shared" si="1"/>
        <v>1981</v>
      </c>
      <c r="D49" s="25"/>
      <c r="E49" s="25"/>
      <c r="F49" s="28"/>
      <c r="G49" s="28"/>
      <c r="H49" s="28"/>
      <c r="I49" s="28"/>
      <c r="J49" s="28"/>
      <c r="K49" s="28"/>
      <c r="L49" s="28"/>
      <c r="M49" s="28"/>
      <c r="N49" s="45">
        <f>VLOOKUP(B49,[1]iii!$D$122:$E$172,2,FALSE)</f>
        <v>1981</v>
      </c>
      <c r="O49" s="29"/>
    </row>
    <row r="50" spans="1:16" ht="24.05" customHeight="1" x14ac:dyDescent="0.3">
      <c r="A50" s="3">
        <v>42</v>
      </c>
      <c r="B50" s="36" t="s">
        <v>32</v>
      </c>
      <c r="C50" s="25">
        <f t="shared" si="1"/>
        <v>1810</v>
      </c>
      <c r="D50" s="25"/>
      <c r="E50" s="25"/>
      <c r="F50" s="28"/>
      <c r="G50" s="28"/>
      <c r="H50" s="28"/>
      <c r="I50" s="28"/>
      <c r="J50" s="28"/>
      <c r="K50" s="28"/>
      <c r="L50" s="28"/>
      <c r="M50" s="28"/>
      <c r="N50" s="45">
        <f>VLOOKUP(B50,[1]iii!$D$122:$E$172,2,FALSE)</f>
        <v>1810</v>
      </c>
      <c r="O50" s="29"/>
    </row>
    <row r="51" spans="1:16" ht="24.05" customHeight="1" x14ac:dyDescent="0.3">
      <c r="A51" s="3">
        <v>43</v>
      </c>
      <c r="B51" s="36" t="s">
        <v>71</v>
      </c>
      <c r="C51" s="25">
        <f t="shared" si="1"/>
        <v>16841</v>
      </c>
      <c r="D51" s="25"/>
      <c r="E51" s="25"/>
      <c r="F51" s="28"/>
      <c r="G51" s="28"/>
      <c r="H51" s="28"/>
      <c r="I51" s="28"/>
      <c r="J51" s="28"/>
      <c r="K51" s="28"/>
      <c r="L51" s="28"/>
      <c r="M51" s="28"/>
      <c r="N51" s="45">
        <v>16841</v>
      </c>
      <c r="O51" s="29"/>
    </row>
    <row r="52" spans="1:16" ht="24.05" customHeight="1" x14ac:dyDescent="0.3">
      <c r="A52" s="3">
        <v>44</v>
      </c>
      <c r="B52" s="36" t="s">
        <v>31</v>
      </c>
      <c r="C52" s="25">
        <f t="shared" si="1"/>
        <v>9443</v>
      </c>
      <c r="D52" s="25"/>
      <c r="E52" s="25"/>
      <c r="F52" s="28"/>
      <c r="G52" s="28"/>
      <c r="H52" s="28"/>
      <c r="I52" s="28"/>
      <c r="J52" s="28"/>
      <c r="K52" s="28"/>
      <c r="L52" s="28"/>
      <c r="M52" s="28"/>
      <c r="N52" s="45">
        <f>VLOOKUP(B52,[1]iii!$D$122:$E$172,2,FALSE)</f>
        <v>9443</v>
      </c>
      <c r="O52" s="29"/>
    </row>
    <row r="53" spans="1:16" ht="24.05" customHeight="1" x14ac:dyDescent="0.3">
      <c r="A53" s="3">
        <v>45</v>
      </c>
      <c r="B53" s="36" t="s">
        <v>72</v>
      </c>
      <c r="C53" s="25">
        <f t="shared" si="1"/>
        <v>12939</v>
      </c>
      <c r="D53" s="25"/>
      <c r="E53" s="25">
        <f>VLOOKUP(B53,[1]iii!$D$57:$E$63,2,FALSE)</f>
        <v>8001</v>
      </c>
      <c r="F53" s="28"/>
      <c r="G53" s="28"/>
      <c r="H53" s="28"/>
      <c r="I53" s="28"/>
      <c r="J53" s="28"/>
      <c r="K53" s="28"/>
      <c r="L53" s="28"/>
      <c r="M53" s="28"/>
      <c r="N53" s="45">
        <f>VLOOKUP(B53,[1]iii!$D$122:$E$172,2,FALSE)</f>
        <v>4938</v>
      </c>
      <c r="O53" s="29"/>
    </row>
    <row r="54" spans="1:16" ht="24.05" customHeight="1" x14ac:dyDescent="0.3">
      <c r="A54" s="3">
        <v>46</v>
      </c>
      <c r="B54" s="36" t="s">
        <v>73</v>
      </c>
      <c r="C54" s="25">
        <f t="shared" si="1"/>
        <v>2942</v>
      </c>
      <c r="D54" s="25"/>
      <c r="E54" s="25"/>
      <c r="F54" s="28"/>
      <c r="G54" s="28"/>
      <c r="H54" s="28"/>
      <c r="I54" s="28"/>
      <c r="J54" s="28"/>
      <c r="K54" s="28"/>
      <c r="L54" s="28"/>
      <c r="M54" s="28"/>
      <c r="N54" s="45">
        <f>VLOOKUP(B54,[1]iii!$D$122:$E$172,2,FALSE)</f>
        <v>2942</v>
      </c>
      <c r="O54" s="29"/>
    </row>
    <row r="55" spans="1:16" ht="24.05" customHeight="1" x14ac:dyDescent="0.3">
      <c r="A55" s="3">
        <v>47</v>
      </c>
      <c r="B55" s="36" t="s">
        <v>33</v>
      </c>
      <c r="C55" s="25">
        <f t="shared" si="1"/>
        <v>13505</v>
      </c>
      <c r="D55" s="25"/>
      <c r="E55" s="25"/>
      <c r="F55" s="28"/>
      <c r="G55" s="28"/>
      <c r="H55" s="28"/>
      <c r="I55" s="28"/>
      <c r="J55" s="28"/>
      <c r="K55" s="28"/>
      <c r="L55" s="28"/>
      <c r="M55" s="28"/>
      <c r="N55" s="45">
        <f>VLOOKUP(B55,[1]iii!$D$122:$E$172,2,FALSE)</f>
        <v>13505</v>
      </c>
      <c r="O55" s="29"/>
    </row>
    <row r="56" spans="1:16" ht="24.05" customHeight="1" x14ac:dyDescent="0.3">
      <c r="A56" s="3">
        <v>48</v>
      </c>
      <c r="B56" s="36" t="s">
        <v>74</v>
      </c>
      <c r="C56" s="25">
        <f t="shared" si="1"/>
        <v>389</v>
      </c>
      <c r="D56" s="25"/>
      <c r="E56" s="25"/>
      <c r="F56" s="28"/>
      <c r="G56" s="28"/>
      <c r="H56" s="28"/>
      <c r="I56" s="28"/>
      <c r="J56" s="28"/>
      <c r="K56" s="28"/>
      <c r="L56" s="28"/>
      <c r="M56" s="28"/>
      <c r="N56" s="45">
        <f>VLOOKUP(B56,[1]iii!$D$122:$E$172,2,FALSE)</f>
        <v>389</v>
      </c>
      <c r="O56" s="29"/>
    </row>
    <row r="57" spans="1:16" ht="24.05" customHeight="1" x14ac:dyDescent="0.3">
      <c r="A57" s="3">
        <v>49</v>
      </c>
      <c r="B57" s="36" t="s">
        <v>55</v>
      </c>
      <c r="C57" s="25">
        <f t="shared" si="1"/>
        <v>13635</v>
      </c>
      <c r="D57" s="25"/>
      <c r="E57" s="25"/>
      <c r="F57" s="28"/>
      <c r="G57" s="28"/>
      <c r="H57" s="28"/>
      <c r="I57" s="28"/>
      <c r="J57" s="28"/>
      <c r="K57" s="28">
        <v>12080</v>
      </c>
      <c r="L57" s="28"/>
      <c r="M57" s="28"/>
      <c r="N57" s="45">
        <f>VLOOKUP(B57,[1]iii!$D$122:$E$172,2,FALSE)</f>
        <v>1555</v>
      </c>
      <c r="O57" s="29"/>
    </row>
    <row r="58" spans="1:16" ht="28.8" x14ac:dyDescent="0.3">
      <c r="A58" s="3">
        <v>50</v>
      </c>
      <c r="B58" s="36" t="s">
        <v>56</v>
      </c>
      <c r="C58" s="25">
        <f t="shared" si="1"/>
        <v>40000</v>
      </c>
      <c r="D58" s="25"/>
      <c r="E58" s="25"/>
      <c r="F58" s="28"/>
      <c r="G58" s="28"/>
      <c r="H58" s="28"/>
      <c r="I58" s="28"/>
      <c r="J58" s="28"/>
      <c r="K58" s="28">
        <v>40000</v>
      </c>
      <c r="L58" s="28"/>
      <c r="M58" s="28"/>
      <c r="N58" s="45"/>
      <c r="O58" s="29"/>
    </row>
    <row r="59" spans="1:16" ht="20.75" customHeight="1" x14ac:dyDescent="0.3">
      <c r="A59" s="3">
        <v>51</v>
      </c>
      <c r="B59" s="36" t="s">
        <v>27</v>
      </c>
      <c r="C59" s="25">
        <f t="shared" si="1"/>
        <v>17129</v>
      </c>
      <c r="D59" s="25"/>
      <c r="E59" s="25"/>
      <c r="F59" s="28"/>
      <c r="G59" s="28"/>
      <c r="H59" s="28"/>
      <c r="I59" s="28"/>
      <c r="J59" s="28"/>
      <c r="K59" s="28"/>
      <c r="L59" s="28"/>
      <c r="M59" s="28"/>
      <c r="N59" s="45">
        <f>VLOOKUP(B59,[1]iii!$D$122:$E$172,2,FALSE)</f>
        <v>17129</v>
      </c>
      <c r="O59" s="29"/>
    </row>
    <row r="60" spans="1:16" ht="24.05" customHeight="1" x14ac:dyDescent="0.3">
      <c r="A60" s="3">
        <v>52</v>
      </c>
      <c r="B60" s="36" t="s">
        <v>41</v>
      </c>
      <c r="C60" s="25">
        <f t="shared" si="1"/>
        <v>1738</v>
      </c>
      <c r="D60" s="25"/>
      <c r="E60" s="25"/>
      <c r="F60" s="28"/>
      <c r="G60" s="28"/>
      <c r="H60" s="28"/>
      <c r="I60" s="28"/>
      <c r="J60" s="28">
        <v>1738</v>
      </c>
      <c r="K60" s="28"/>
      <c r="L60" s="28"/>
      <c r="M60" s="28"/>
      <c r="N60" s="45"/>
      <c r="O60" s="29"/>
    </row>
    <row r="61" spans="1:16" ht="28.8" x14ac:dyDescent="0.3">
      <c r="A61" s="3">
        <v>53</v>
      </c>
      <c r="B61" s="37" t="s">
        <v>49</v>
      </c>
      <c r="C61" s="25">
        <f t="shared" si="1"/>
        <v>13148</v>
      </c>
      <c r="D61" s="25"/>
      <c r="E61" s="25">
        <f>VLOOKUP(B61,[1]iii!$D$57:$E$63,2,FALSE)</f>
        <v>6968</v>
      </c>
      <c r="F61" s="28"/>
      <c r="G61" s="28"/>
      <c r="H61" s="28"/>
      <c r="I61" s="28"/>
      <c r="J61" s="28"/>
      <c r="K61" s="28"/>
      <c r="L61" s="28"/>
      <c r="M61" s="28"/>
      <c r="N61" s="45">
        <f>VLOOKUP(B61,[1]iii!$D$122:$E$172,2,FALSE)</f>
        <v>6180</v>
      </c>
      <c r="O61" s="29"/>
    </row>
    <row r="62" spans="1:16" ht="15.55" customHeight="1" x14ac:dyDescent="0.3">
      <c r="A62" s="3">
        <v>54</v>
      </c>
      <c r="B62" s="37" t="s">
        <v>83</v>
      </c>
      <c r="C62" s="25">
        <f t="shared" si="1"/>
        <v>14496</v>
      </c>
      <c r="D62" s="25"/>
      <c r="E62" s="25"/>
      <c r="F62" s="28"/>
      <c r="G62" s="28"/>
      <c r="H62" s="28"/>
      <c r="I62" s="28"/>
      <c r="J62" s="28"/>
      <c r="K62" s="28">
        <v>14496</v>
      </c>
      <c r="L62" s="28"/>
      <c r="M62" s="28"/>
      <c r="N62" s="45"/>
      <c r="O62" s="29"/>
    </row>
    <row r="63" spans="1:16" ht="20.2" customHeight="1" x14ac:dyDescent="0.3">
      <c r="A63" s="3">
        <v>55</v>
      </c>
      <c r="B63" s="36" t="s">
        <v>54</v>
      </c>
      <c r="C63" s="25">
        <f t="shared" si="1"/>
        <v>43235</v>
      </c>
      <c r="D63" s="25"/>
      <c r="E63" s="25"/>
      <c r="F63" s="28"/>
      <c r="G63" s="28"/>
      <c r="H63" s="28"/>
      <c r="I63" s="28"/>
      <c r="J63" s="28">
        <v>1326</v>
      </c>
      <c r="K63" s="28"/>
      <c r="L63" s="28"/>
      <c r="M63" s="28"/>
      <c r="N63" s="45">
        <v>40893</v>
      </c>
      <c r="O63" s="29"/>
      <c r="P63" s="5">
        <v>1016</v>
      </c>
    </row>
    <row r="64" spans="1:16" ht="19.600000000000001" customHeight="1" x14ac:dyDescent="0.3">
      <c r="A64" s="3">
        <v>56</v>
      </c>
      <c r="B64" s="35" t="s">
        <v>44</v>
      </c>
      <c r="C64" s="25">
        <f t="shared" si="1"/>
        <v>60071</v>
      </c>
      <c r="D64" s="25">
        <f>VLOOKUP(B64,[1]iii!$D$34:$E$54,2,FALSE)+[1]iii!$E$40</f>
        <v>60071</v>
      </c>
      <c r="E64" s="25"/>
      <c r="F64" s="28"/>
      <c r="G64" s="28"/>
      <c r="H64" s="28"/>
      <c r="I64" s="28"/>
      <c r="J64" s="28"/>
      <c r="K64" s="28"/>
      <c r="L64" s="28"/>
      <c r="M64" s="28"/>
      <c r="N64" s="45" t="s">
        <v>85</v>
      </c>
      <c r="O64" s="29"/>
    </row>
    <row r="65" spans="1:16" ht="20.75" customHeight="1" x14ac:dyDescent="0.3">
      <c r="A65" s="3">
        <v>57</v>
      </c>
      <c r="B65" s="39" t="s">
        <v>46</v>
      </c>
      <c r="C65" s="25">
        <f t="shared" si="1"/>
        <v>25173</v>
      </c>
      <c r="D65" s="25">
        <f>VLOOKUP(B65,[1]iii!$D$34:$E$54,2,FALSE)</f>
        <v>25173</v>
      </c>
      <c r="E65" s="25"/>
      <c r="F65" s="28"/>
      <c r="G65" s="28"/>
      <c r="H65" s="28"/>
      <c r="I65" s="28"/>
      <c r="J65" s="28"/>
      <c r="K65" s="28"/>
      <c r="L65" s="28"/>
      <c r="M65" s="28"/>
      <c r="N65" s="45" t="s">
        <v>85</v>
      </c>
      <c r="O65" s="29"/>
    </row>
    <row r="66" spans="1:16" ht="29.4" customHeight="1" x14ac:dyDescent="0.3">
      <c r="A66" s="3">
        <v>58</v>
      </c>
      <c r="B66" s="39" t="s">
        <v>40</v>
      </c>
      <c r="C66" s="25">
        <f t="shared" si="1"/>
        <v>24636</v>
      </c>
      <c r="D66" s="25">
        <f>VLOOKUP(B66,[1]iii!$D$34:$E$54,2,FALSE)</f>
        <v>24636</v>
      </c>
      <c r="E66" s="25"/>
      <c r="F66" s="28"/>
      <c r="G66" s="28"/>
      <c r="H66" s="28"/>
      <c r="I66" s="28"/>
      <c r="J66" s="28"/>
      <c r="K66" s="28"/>
      <c r="L66" s="28"/>
      <c r="M66" s="28"/>
      <c r="N66" s="45" t="s">
        <v>85</v>
      </c>
      <c r="O66" s="29"/>
    </row>
    <row r="67" spans="1:16" ht="24.05" customHeight="1" x14ac:dyDescent="0.3">
      <c r="A67" s="3">
        <v>59</v>
      </c>
      <c r="B67" s="39" t="s">
        <v>39</v>
      </c>
      <c r="C67" s="25">
        <f t="shared" si="1"/>
        <v>19775</v>
      </c>
      <c r="D67" s="25">
        <f>VLOOKUP(B67,[1]iii!$D$34:$E$54,2,FALSE)</f>
        <v>19775</v>
      </c>
      <c r="E67" s="25"/>
      <c r="F67" s="28"/>
      <c r="G67" s="28"/>
      <c r="H67" s="28"/>
      <c r="I67" s="28"/>
      <c r="J67" s="28"/>
      <c r="K67" s="28"/>
      <c r="L67" s="28"/>
      <c r="M67" s="28"/>
      <c r="N67" s="45" t="s">
        <v>85</v>
      </c>
      <c r="O67" s="29"/>
    </row>
    <row r="68" spans="1:16" ht="20.3" customHeight="1" x14ac:dyDescent="0.3">
      <c r="A68" s="3">
        <v>60</v>
      </c>
      <c r="B68" s="39" t="s">
        <v>38</v>
      </c>
      <c r="C68" s="25">
        <f t="shared" si="1"/>
        <v>20866</v>
      </c>
      <c r="D68" s="25">
        <f>VLOOKUP(B68,[1]iii!$D$34:$E$54,2,FALSE)</f>
        <v>20866</v>
      </c>
      <c r="E68" s="25"/>
      <c r="F68" s="28"/>
      <c r="G68" s="28"/>
      <c r="H68" s="28"/>
      <c r="I68" s="28"/>
      <c r="J68" s="28"/>
      <c r="K68" s="28"/>
      <c r="L68" s="28"/>
      <c r="M68" s="28"/>
      <c r="N68" s="45" t="s">
        <v>85</v>
      </c>
      <c r="O68" s="29"/>
    </row>
    <row r="69" spans="1:16" ht="24.05" customHeight="1" x14ac:dyDescent="0.3">
      <c r="A69" s="3">
        <v>61</v>
      </c>
      <c r="B69" s="40" t="s">
        <v>42</v>
      </c>
      <c r="C69" s="25">
        <f t="shared" ref="C69:C79" si="2">SUM(D69:P69)</f>
        <v>7000</v>
      </c>
      <c r="D69" s="25"/>
      <c r="E69" s="25"/>
      <c r="F69" s="28"/>
      <c r="G69" s="28"/>
      <c r="H69" s="28"/>
      <c r="I69" s="28"/>
      <c r="J69" s="28"/>
      <c r="K69" s="28">
        <v>7000</v>
      </c>
      <c r="L69" s="28"/>
      <c r="M69" s="28"/>
      <c r="N69" s="45" t="s">
        <v>85</v>
      </c>
      <c r="O69" s="29"/>
    </row>
    <row r="70" spans="1:16" ht="19.05" customHeight="1" x14ac:dyDescent="0.3">
      <c r="A70" s="3">
        <v>62</v>
      </c>
      <c r="B70" s="36" t="s">
        <v>57</v>
      </c>
      <c r="C70" s="25">
        <f t="shared" si="2"/>
        <v>20000</v>
      </c>
      <c r="D70" s="25"/>
      <c r="E70" s="25"/>
      <c r="F70" s="28"/>
      <c r="G70" s="28"/>
      <c r="H70" s="28"/>
      <c r="I70" s="28"/>
      <c r="J70" s="28"/>
      <c r="K70" s="28">
        <v>20000</v>
      </c>
      <c r="L70" s="28"/>
      <c r="M70" s="28"/>
      <c r="N70" s="45"/>
      <c r="O70" s="29"/>
    </row>
    <row r="71" spans="1:16" ht="19.600000000000001" customHeight="1" x14ac:dyDescent="0.3">
      <c r="A71" s="3">
        <v>63</v>
      </c>
      <c r="B71" s="37" t="s">
        <v>58</v>
      </c>
      <c r="C71" s="25">
        <f t="shared" si="2"/>
        <v>40000</v>
      </c>
      <c r="D71" s="25"/>
      <c r="E71" s="25"/>
      <c r="F71" s="28"/>
      <c r="G71" s="28"/>
      <c r="H71" s="28"/>
      <c r="I71" s="28"/>
      <c r="J71" s="28"/>
      <c r="K71" s="28">
        <v>40000</v>
      </c>
      <c r="L71" s="28"/>
      <c r="M71" s="28"/>
      <c r="N71" s="45"/>
      <c r="O71" s="29"/>
    </row>
    <row r="72" spans="1:16" ht="19.600000000000001" customHeight="1" x14ac:dyDescent="0.3">
      <c r="A72" s="3">
        <v>64</v>
      </c>
      <c r="B72" s="37" t="s">
        <v>84</v>
      </c>
      <c r="C72" s="25">
        <f t="shared" si="2"/>
        <v>272557</v>
      </c>
      <c r="D72" s="25">
        <v>127167</v>
      </c>
      <c r="E72" s="25"/>
      <c r="F72" s="28"/>
      <c r="G72" s="28"/>
      <c r="H72" s="28"/>
      <c r="I72" s="28"/>
      <c r="J72" s="28"/>
      <c r="K72" s="28">
        <v>34000</v>
      </c>
      <c r="L72" s="28"/>
      <c r="M72" s="28"/>
      <c r="N72" s="45">
        <f>VLOOKUP(B72,[1]iii!$D$122:$E$172,2,FALSE)</f>
        <v>75390</v>
      </c>
      <c r="O72" s="29">
        <v>36000</v>
      </c>
    </row>
    <row r="73" spans="1:16" ht="57.6" x14ac:dyDescent="0.3">
      <c r="A73" s="43">
        <v>65</v>
      </c>
      <c r="B73" s="41" t="s">
        <v>60</v>
      </c>
      <c r="C73" s="30">
        <f t="shared" si="2"/>
        <v>9000</v>
      </c>
      <c r="D73" s="30"/>
      <c r="E73" s="30"/>
      <c r="F73" s="31"/>
      <c r="G73" s="31"/>
      <c r="H73" s="31"/>
      <c r="I73" s="31"/>
      <c r="J73" s="31"/>
      <c r="K73" s="31">
        <v>9000</v>
      </c>
      <c r="L73" s="31"/>
      <c r="M73" s="31"/>
      <c r="N73" s="46"/>
      <c r="O73" s="32"/>
    </row>
    <row r="74" spans="1:16" hidden="1" x14ac:dyDescent="0.3">
      <c r="B74" s="14" t="s">
        <v>88</v>
      </c>
      <c r="C74" s="22">
        <f t="shared" si="2"/>
        <v>19000</v>
      </c>
      <c r="P74" s="5">
        <v>19000</v>
      </c>
    </row>
    <row r="75" spans="1:16" hidden="1" x14ac:dyDescent="0.3">
      <c r="B75" s="14" t="s">
        <v>89</v>
      </c>
      <c r="C75" s="20">
        <f t="shared" si="2"/>
        <v>879</v>
      </c>
      <c r="P75" s="5">
        <v>879</v>
      </c>
    </row>
    <row r="76" spans="1:16" hidden="1" x14ac:dyDescent="0.3">
      <c r="B76" s="14" t="s">
        <v>90</v>
      </c>
      <c r="C76" s="20">
        <f t="shared" si="2"/>
        <v>830</v>
      </c>
      <c r="P76" s="5">
        <v>830</v>
      </c>
    </row>
    <row r="77" spans="1:16" hidden="1" x14ac:dyDescent="0.3">
      <c r="B77" s="14" t="s">
        <v>91</v>
      </c>
      <c r="C77" s="20">
        <f t="shared" si="2"/>
        <v>600</v>
      </c>
      <c r="P77" s="5">
        <v>600</v>
      </c>
    </row>
    <row r="78" spans="1:16" hidden="1" x14ac:dyDescent="0.3">
      <c r="B78" s="14" t="s">
        <v>92</v>
      </c>
      <c r="C78" s="20">
        <f t="shared" si="2"/>
        <v>403</v>
      </c>
      <c r="P78" s="5">
        <v>403</v>
      </c>
    </row>
    <row r="79" spans="1:16" hidden="1" x14ac:dyDescent="0.3">
      <c r="B79" s="14" t="s">
        <v>75</v>
      </c>
      <c r="C79" s="20">
        <f t="shared" si="2"/>
        <v>57285</v>
      </c>
      <c r="P79" s="5">
        <v>57285</v>
      </c>
    </row>
  </sheetData>
  <mergeCells count="18">
    <mergeCell ref="G6:G7"/>
    <mergeCell ref="A3:O3"/>
    <mergeCell ref="H6:H7"/>
    <mergeCell ref="I6:I7"/>
    <mergeCell ref="O6:O7"/>
    <mergeCell ref="A1:B1"/>
    <mergeCell ref="A2:O2"/>
    <mergeCell ref="A5:A7"/>
    <mergeCell ref="B5:B7"/>
    <mergeCell ref="C5:C7"/>
    <mergeCell ref="D5:O5"/>
    <mergeCell ref="J6:J7"/>
    <mergeCell ref="K6:K7"/>
    <mergeCell ref="L6:M6"/>
    <mergeCell ref="N6:N7"/>
    <mergeCell ref="D6:D7"/>
    <mergeCell ref="E6:E7"/>
    <mergeCell ref="F6:F7"/>
  </mergeCells>
  <printOptions horizontalCentered="1"/>
  <pageMargins left="0.2" right="0.2" top="0.5" bottom="0.3" header="0.3" footer="0.3"/>
  <pageSetup paperSize="9" orientation="landscape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A88690-A95E-4D84-B934-62A0E2709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AA95DA-697D-454B-AAD0-050CB23ED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3BE4F-92DF-4582-932A-1B21E92B7F6B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2024-12-23T04:44:21Z</cp:lastPrinted>
  <dcterms:created xsi:type="dcterms:W3CDTF">2018-08-22T07:49:45Z</dcterms:created>
  <dcterms:modified xsi:type="dcterms:W3CDTF">2024-12-23T04:44:30Z</dcterms:modified>
</cp:coreProperties>
</file>