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9240"/>
  </bookViews>
  <sheets>
    <sheet name="Sheet1"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 l="1"/>
  <c r="F39" i="1"/>
  <c r="F38" i="1"/>
  <c r="H37" i="1"/>
  <c r="H17" i="1" l="1"/>
  <c r="H21" i="1"/>
  <c r="I17" i="1"/>
  <c r="H20" i="1"/>
  <c r="H19" i="1"/>
  <c r="E10" i="1"/>
  <c r="I13" i="1"/>
  <c r="H12" i="1"/>
  <c r="H11" i="1"/>
  <c r="H10" i="1"/>
  <c r="C37" i="1"/>
  <c r="D10" i="1"/>
  <c r="C8" i="1"/>
  <c r="C17" i="1"/>
  <c r="C9" i="1" s="1"/>
  <c r="C10" i="1"/>
  <c r="D37" i="1" l="1"/>
  <c r="D17" i="1"/>
  <c r="D9" i="1" s="1"/>
  <c r="D8" i="1" s="1"/>
  <c r="F22" i="1" l="1"/>
  <c r="F24" i="1"/>
  <c r="E9" i="1"/>
  <c r="E11" i="1"/>
  <c r="E12" i="1"/>
  <c r="E13" i="1"/>
  <c r="E14" i="1"/>
  <c r="E15" i="1"/>
  <c r="E16" i="1"/>
  <c r="E17" i="1"/>
  <c r="E19" i="1"/>
  <c r="E20" i="1"/>
  <c r="E21" i="1"/>
  <c r="E23" i="1"/>
  <c r="E24" i="1"/>
  <c r="E25" i="1"/>
  <c r="E26" i="1"/>
  <c r="E27" i="1"/>
  <c r="E29" i="1"/>
  <c r="E37" i="1"/>
  <c r="E38" i="1"/>
  <c r="E39" i="1"/>
  <c r="E8" i="1"/>
  <c r="A31" i="1" l="1"/>
  <c r="A32" i="1" s="1"/>
  <c r="A33" i="1" s="1"/>
  <c r="A26" i="1"/>
  <c r="A27" i="1" s="1"/>
  <c r="A24" i="1"/>
  <c r="A11" i="1"/>
  <c r="A12" i="1"/>
  <c r="A13" i="1" s="1"/>
  <c r="A14" i="1" s="1"/>
  <c r="A15" i="1" s="1"/>
  <c r="A16" i="1" s="1"/>
</calcChain>
</file>

<file path=xl/sharedStrings.xml><?xml version="1.0" encoding="utf-8"?>
<sst xmlns="http://schemas.openxmlformats.org/spreadsheetml/2006/main" count="56" uniqueCount="52">
  <si>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</si>
  <si>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</si>
  <si>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</si>
  <si>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</si>
  <si>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</si>
  <si>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</si>
  <si>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</si>
  <si>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</si>
  <si>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</si>
  <si>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</si>
  <si>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</si>
  <si>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</si>
  <si>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</si>
  <si>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</si>
  <si>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</si>
  <si>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</si>
  <si>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</si>
  <si>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</si>
  <si>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</si>
  <si>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</si>
  <si>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</si>
  <si>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</si>
  <si>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</si>
  <si>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</si>
  <si>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</si>
  <si>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</si>
  <si>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</si>
  <si>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</si>
  <si>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</si>
  <si>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</si>
  <si>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</si>
  <si>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</si>
  <si>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</si>
  <si>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</si>
  <si>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</si>
  <si>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</si>
  <si>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</si>
  <si>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</si>
  <si>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</si>
  <si>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</si>
  <si>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</si>
  <si>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</si>
  <si>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</si>
  <si>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</si>
  <si>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</si>
  <si>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ĐỒNG NAI</t>
  </si>
  <si>
    <t xml:space="preserve">SỞ TÀI CHÍNH </t>
  </si>
  <si>
    <t>(Đính kèm công văn số               /STC-QLNS ngày         /10/2021 của Sở Tài chính)</t>
  </si>
  <si>
    <t>DỰ TOÁN NĂM (ĐIỀU CHỈNH ĐỢT 1)</t>
  </si>
  <si>
    <t>THỰC HIỆN 09 THÁNG</t>
  </si>
  <si>
    <t>SO SÁNH THỰC HIỆN VỚI (%)</t>
  </si>
  <si>
    <t xml:space="preserve"> THỰC HIỆN THU NGÂN SÁCH NHÀ NƯỚC 09 THÁNG ĐẦU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</si>
</sst>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_(@_)"/>
    <numFmt numFmtId="167" formatCode="_(* #,##0_);_(* \(#,##0\);_(* &quot;-&quot;??_);_(@_)"/>
  </numFmts>
  <fonts count="29">
    <font>
      <sz val="11"/>
      <color theme="1"/>
      <name val="Arial"/>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i/>
      <sz val="11"/>
      <name val="Times New Roman"/>
      <family val="1"/>
    </font>
    <font>
      <sz val="11"/>
      <color theme="1"/>
      <name val="Arial"/>
      <family val="2"/>
      <charset val="163"/>
      <scheme val="minor"/>
    </font>
    <font>
      <sz val="11"/>
      <color theme="1"/>
      <name val="Arial"/>
      <family val="2"/>
      <scheme val="minor"/>
    </font>
    <font>
      <b/>
      <sz val="10.5"/>
      <name val="Times New Roman"/>
      <family val="1"/>
      <charset val="163"/>
    </font>
    <font>
      <sz val="10.5"/>
      <name val="Times New Roman"/>
      <family val="1"/>
      <charset val="163"/>
    </font>
    <font>
      <i/>
      <sz val="10.5"/>
      <name val="Times New Roman"/>
      <family val="1"/>
      <charset val="163"/>
    </font>
    <font>
      <sz val="10.5"/>
      <color indexed="62"/>
      <name val="Times New Roman"/>
      <family val="1"/>
      <charset val="163"/>
    </font>
    <font>
      <sz val="10.5"/>
      <name val="Times New Roman"/>
      <family val="1"/>
    </font>
    <font>
      <b/>
      <sz val="10.5"/>
      <name val="Times New Roman"/>
      <family val="1"/>
    </font>
    <font>
      <b/>
      <sz val="13.5"/>
      <name val="Times New Roman"/>
      <family val="1"/>
    </font>
    <font>
      <sz val="12"/>
      <color rgb="FFFF0000"/>
      <name val="Times New Roman"/>
      <family val="1"/>
    </font>
    <font>
      <sz val="10.5"/>
      <color rgb="FFFF0000"/>
      <name val="Times New Roman"/>
      <family val="1"/>
    </font>
    <font>
      <sz val="14"/>
      <color rgb="FFFF0000"/>
      <name val="Times New Roman"/>
      <family val="1"/>
    </font>
    <font>
      <i/>
      <sz val="10.5"/>
      <name val="Times New Roman"/>
      <family val="1"/>
    </font>
    <font>
      <b/>
      <sz val="12"/>
      <color theme="1"/>
      <name val="Times New Roman"/>
      <family val="1"/>
    </font>
    <font>
      <sz val="12"/>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5" fontId="12" fillId="0" borderId="0" applyFont="0" applyFill="0" applyBorder="0" applyAlignment="0" applyProtection="0"/>
    <xf numFmtId="164" fontId="12" fillId="0" borderId="0" applyFont="0" applyFill="0" applyBorder="0" applyAlignment="0" applyProtection="0"/>
    <xf numFmtId="166" fontId="11" fillId="0" borderId="0" applyFont="0" applyFill="0" applyBorder="0" applyAlignment="0" applyProtection="0"/>
    <xf numFmtId="0" fontId="8" fillId="0" borderId="0"/>
    <xf numFmtId="0" fontId="9" fillId="0" borderId="0"/>
    <xf numFmtId="0" fontId="2" fillId="0" borderId="0"/>
    <xf numFmtId="0" fontId="14" fillId="0" borderId="0"/>
    <xf numFmtId="0" fontId="8" fillId="0" borderId="0"/>
    <xf numFmtId="0" fontId="12" fillId="0" borderId="0"/>
    <xf numFmtId="0" fontId="1" fillId="0" borderId="0"/>
    <xf numFmtId="165" fontId="15" fillId="0" borderId="0" applyFont="0" applyFill="0" applyBorder="0" applyAlignment="0" applyProtection="0"/>
    <xf numFmtId="9" fontId="15" fillId="0" borderId="0" applyFont="0" applyFill="0" applyBorder="0" applyAlignment="0" applyProtection="0"/>
    <xf numFmtId="0" fontId="15" fillId="0" borderId="0"/>
  </cellStyleXfs>
  <cellXfs count="65">
    <xf numFmtId="0" fontId="0" fillId="0" borderId="0" xfId="0"/>
    <xf numFmtId="0" fontId="3" fillId="0" borderId="0" xfId="0" applyFont="1" applyFill="1"/>
    <xf numFmtId="0" fontId="7" fillId="0" borderId="0" xfId="0" applyFont="1" applyFill="1"/>
    <xf numFmtId="167" fontId="4" fillId="0" borderId="0" xfId="11" applyNumberFormat="1" applyFont="1" applyFill="1" applyAlignment="1"/>
    <xf numFmtId="167" fontId="3" fillId="0" borderId="0" xfId="11" applyNumberFormat="1" applyFont="1" applyFill="1" applyAlignment="1">
      <alignment horizontal="centerContinuous"/>
    </xf>
    <xf numFmtId="167" fontId="7" fillId="0" borderId="0" xfId="11" applyNumberFormat="1" applyFont="1" applyFill="1"/>
    <xf numFmtId="167" fontId="3" fillId="0" borderId="0" xfId="11" applyNumberFormat="1" applyFont="1" applyFill="1"/>
    <xf numFmtId="9" fontId="3" fillId="0" borderId="0" xfId="12" applyFont="1" applyFill="1" applyAlignment="1">
      <alignment horizontal="center"/>
    </xf>
    <xf numFmtId="9" fontId="7" fillId="0" borderId="0" xfId="12" applyFont="1" applyFill="1" applyAlignment="1">
      <alignment horizontal="center"/>
    </xf>
    <xf numFmtId="0" fontId="6" fillId="0" borderId="0" xfId="0" quotePrefix="1" applyFont="1" applyFill="1" applyAlignment="1">
      <alignment horizontal="left" vertical="center"/>
    </xf>
    <xf numFmtId="0" fontId="3" fillId="0" borderId="0" xfId="0" applyFont="1" applyFill="1" applyAlignment="1">
      <alignment vertical="center"/>
    </xf>
    <xf numFmtId="0" fontId="17" fillId="0" borderId="0" xfId="0" applyFont="1" applyFill="1"/>
    <xf numFmtId="9" fontId="16" fillId="0" borderId="1" xfId="12" applyFont="1" applyFill="1" applyBorder="1" applyAlignment="1">
      <alignment horizontal="center" vertical="center" wrapText="1"/>
    </xf>
    <xf numFmtId="167" fontId="16" fillId="0" borderId="0" xfId="11" applyNumberFormat="1" applyFont="1" applyFill="1" applyAlignment="1">
      <alignment vertical="center"/>
    </xf>
    <xf numFmtId="0" fontId="16" fillId="0" borderId="0" xfId="0" applyFont="1" applyFill="1" applyAlignment="1">
      <alignment vertical="center"/>
    </xf>
    <xf numFmtId="167" fontId="17" fillId="0" borderId="0" xfId="11" applyNumberFormat="1" applyFont="1" applyFill="1"/>
    <xf numFmtId="0" fontId="7" fillId="0" borderId="0" xfId="0" applyFont="1" applyFill="1" applyAlignment="1">
      <alignment vertical="center"/>
    </xf>
    <xf numFmtId="0" fontId="7" fillId="0" borderId="0" xfId="4" applyFont="1" applyFill="1" applyAlignment="1">
      <alignment vertical="center"/>
    </xf>
    <xf numFmtId="0" fontId="16" fillId="0" borderId="4" xfId="0" applyFont="1" applyFill="1" applyBorder="1" applyAlignment="1">
      <alignment horizontal="center" vertical="center"/>
    </xf>
    <xf numFmtId="0" fontId="16" fillId="0" borderId="4" xfId="0" applyNumberFormat="1" applyFont="1" applyFill="1" applyBorder="1" applyAlignment="1">
      <alignment horizontal="left" vertical="center" wrapText="1"/>
    </xf>
    <xf numFmtId="167" fontId="16" fillId="0" borderId="4" xfId="11" applyNumberFormat="1" applyFont="1" applyFill="1" applyBorder="1" applyAlignment="1">
      <alignment vertical="center"/>
    </xf>
    <xf numFmtId="9" fontId="16" fillId="0" borderId="4" xfId="12" applyFont="1" applyFill="1" applyBorder="1" applyAlignment="1">
      <alignment horizontal="center" vertical="center"/>
    </xf>
    <xf numFmtId="0" fontId="16" fillId="0" borderId="4" xfId="0" applyFont="1" applyFill="1" applyBorder="1" applyAlignment="1">
      <alignment vertical="center"/>
    </xf>
    <xf numFmtId="0" fontId="17" fillId="0" borderId="4" xfId="0" applyFont="1" applyFill="1" applyBorder="1" applyAlignment="1">
      <alignment horizontal="center" vertical="center"/>
    </xf>
    <xf numFmtId="0" fontId="17" fillId="0" borderId="4" xfId="0" applyFont="1" applyFill="1" applyBorder="1" applyAlignment="1">
      <alignment vertical="center"/>
    </xf>
    <xf numFmtId="167" fontId="17" fillId="0" borderId="4" xfId="11" applyNumberFormat="1" applyFont="1" applyFill="1" applyBorder="1" applyAlignment="1">
      <alignment vertical="center"/>
    </xf>
    <xf numFmtId="9" fontId="17" fillId="0" borderId="4" xfId="12" applyFont="1" applyFill="1" applyBorder="1" applyAlignment="1">
      <alignment horizontal="center" vertical="center"/>
    </xf>
    <xf numFmtId="0" fontId="18" fillId="0" borderId="4" xfId="0" quotePrefix="1" applyFont="1" applyFill="1" applyBorder="1" applyAlignment="1">
      <alignment horizontal="center" vertical="center"/>
    </xf>
    <xf numFmtId="0" fontId="18" fillId="0" borderId="4" xfId="0" applyFont="1" applyFill="1" applyBorder="1" applyAlignment="1">
      <alignment vertical="center"/>
    </xf>
    <xf numFmtId="167" fontId="18" fillId="0" borderId="4" xfId="11" applyNumberFormat="1" applyFont="1" applyFill="1" applyBorder="1" applyAlignment="1">
      <alignment vertical="center"/>
    </xf>
    <xf numFmtId="9" fontId="18" fillId="0" borderId="4" xfId="12" applyFont="1" applyFill="1" applyBorder="1" applyAlignment="1">
      <alignment horizontal="center" vertical="center"/>
    </xf>
    <xf numFmtId="0" fontId="17" fillId="0" borderId="4" xfId="0" applyFont="1" applyFill="1" applyBorder="1" applyAlignment="1">
      <alignment horizontal="justify" vertical="center" wrapText="1"/>
    </xf>
    <xf numFmtId="167" fontId="19" fillId="0" borderId="4" xfId="11" applyNumberFormat="1" applyFont="1" applyFill="1" applyBorder="1" applyAlignment="1">
      <alignment vertical="center"/>
    </xf>
    <xf numFmtId="167" fontId="21" fillId="0" borderId="4" xfId="11" applyNumberFormat="1" applyFont="1" applyFill="1" applyBorder="1" applyAlignment="1">
      <alignment vertical="center"/>
    </xf>
    <xf numFmtId="9" fontId="21" fillId="0" borderId="4" xfId="12" applyFont="1" applyFill="1" applyBorder="1" applyAlignment="1">
      <alignment horizontal="center" vertical="center"/>
    </xf>
    <xf numFmtId="0" fontId="16" fillId="0" borderId="4" xfId="0" applyNumberFormat="1" applyFont="1" applyFill="1" applyBorder="1" applyAlignment="1">
      <alignment vertical="center" wrapText="1"/>
    </xf>
    <xf numFmtId="167" fontId="16" fillId="0" borderId="4" xfId="11" applyNumberFormat="1" applyFont="1" applyFill="1" applyBorder="1" applyAlignment="1">
      <alignment vertical="center" wrapText="1"/>
    </xf>
    <xf numFmtId="0" fontId="17" fillId="0" borderId="4" xfId="0" applyNumberFormat="1" applyFont="1" applyFill="1" applyBorder="1" applyAlignment="1">
      <alignment horizontal="left" vertical="center" wrapText="1"/>
    </xf>
    <xf numFmtId="167" fontId="17" fillId="0" borderId="4" xfId="11" applyNumberFormat="1" applyFont="1" applyFill="1" applyBorder="1" applyAlignment="1">
      <alignment horizontal="left" vertical="center" wrapText="1"/>
    </xf>
    <xf numFmtId="167" fontId="20" fillId="0" borderId="4" xfId="11" applyNumberFormat="1" applyFont="1" applyFill="1" applyBorder="1" applyAlignment="1">
      <alignment horizontal="left" vertical="center" wrapText="1"/>
    </xf>
    <xf numFmtId="0" fontId="17" fillId="0" borderId="4" xfId="0" applyNumberFormat="1" applyFont="1" applyFill="1" applyBorder="1" applyAlignment="1">
      <alignment vertical="center" wrapText="1"/>
    </xf>
    <xf numFmtId="9" fontId="23" fillId="0" borderId="0" xfId="12" applyFont="1" applyFill="1" applyAlignment="1">
      <alignment horizontal="center"/>
    </xf>
    <xf numFmtId="9" fontId="24" fillId="0" borderId="4" xfId="12" applyFont="1" applyFill="1" applyBorder="1" applyAlignment="1">
      <alignment horizontal="center" vertical="center"/>
    </xf>
    <xf numFmtId="9" fontId="25" fillId="0" borderId="0" xfId="12" applyFont="1" applyFill="1" applyAlignment="1">
      <alignment horizontal="center"/>
    </xf>
    <xf numFmtId="9" fontId="17" fillId="0" borderId="0" xfId="12" applyFont="1" applyFill="1"/>
    <xf numFmtId="9" fontId="21" fillId="0" borderId="1" xfId="12" applyFont="1" applyFill="1" applyBorder="1" applyAlignment="1">
      <alignment horizontal="center" vertical="center" wrapText="1"/>
    </xf>
    <xf numFmtId="9" fontId="20" fillId="0" borderId="4" xfId="12" applyFont="1" applyFill="1" applyBorder="1" applyAlignment="1">
      <alignment horizontal="center" vertical="center"/>
    </xf>
    <xf numFmtId="9" fontId="26" fillId="0" borderId="4" xfId="12" applyFont="1" applyFill="1" applyBorder="1" applyAlignment="1">
      <alignment horizontal="center" vertical="center"/>
    </xf>
    <xf numFmtId="3" fontId="27" fillId="0" borderId="4" xfId="13" applyNumberFormat="1" applyFont="1" applyBorder="1" applyAlignment="1">
      <alignment vertical="center"/>
    </xf>
    <xf numFmtId="3" fontId="28" fillId="0" borderId="4" xfId="13" applyNumberFormat="1" applyFont="1" applyFill="1" applyBorder="1" applyAlignment="1">
      <alignment vertical="center"/>
    </xf>
    <xf numFmtId="0" fontId="6" fillId="0" borderId="2" xfId="0" applyFont="1" applyFill="1" applyBorder="1" applyAlignment="1">
      <alignment horizontal="left"/>
    </xf>
    <xf numFmtId="0" fontId="4" fillId="0" borderId="0" xfId="0" applyFont="1" applyFill="1" applyAlignment="1">
      <alignment horizontal="right"/>
    </xf>
    <xf numFmtId="0" fontId="5" fillId="0" borderId="0"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67" fontId="16" fillId="0" borderId="5" xfId="11" applyNumberFormat="1" applyFont="1" applyFill="1" applyBorder="1" applyAlignment="1">
      <alignment horizontal="center" vertical="center" wrapText="1"/>
    </xf>
    <xf numFmtId="167" fontId="16" fillId="0" borderId="6" xfId="11" applyNumberFormat="1" applyFont="1" applyFill="1" applyBorder="1" applyAlignment="1">
      <alignment horizontal="center" vertical="center" wrapText="1"/>
    </xf>
    <xf numFmtId="167" fontId="16" fillId="0" borderId="1" xfId="11" applyNumberFormat="1" applyFont="1" applyFill="1" applyBorder="1" applyAlignment="1">
      <alignment horizontal="center" vertical="center" wrapText="1"/>
    </xf>
    <xf numFmtId="9" fontId="16" fillId="0" borderId="7" xfId="12" applyFont="1" applyFill="1" applyBorder="1" applyAlignment="1">
      <alignment horizontal="center" vertical="center" wrapText="1"/>
    </xf>
    <xf numFmtId="9" fontId="16" fillId="0" borderId="8" xfId="12" applyFont="1" applyFill="1" applyBorder="1" applyAlignment="1">
      <alignment horizontal="center" vertical="center" wrapText="1"/>
    </xf>
    <xf numFmtId="0" fontId="4" fillId="0" borderId="0" xfId="0" applyFont="1" applyFill="1" applyAlignment="1">
      <alignment horizontal="center" vertical="top"/>
    </xf>
    <xf numFmtId="0" fontId="3" fillId="0" borderId="0" xfId="0" applyFont="1" applyFill="1" applyAlignment="1">
      <alignment horizontal="center"/>
    </xf>
    <xf numFmtId="9" fontId="13" fillId="0" borderId="3" xfId="12" applyFont="1" applyFill="1" applyBorder="1" applyAlignment="1">
      <alignment horizontal="center"/>
    </xf>
    <xf numFmtId="0" fontId="22" fillId="0" borderId="0" xfId="0" applyFont="1" applyFill="1" applyAlignment="1">
      <alignment horizontal="center" vertical="center" wrapText="1"/>
    </xf>
  </cellXfs>
  <cellStyles count="14">
    <cellStyle name="Comma" xfId="11" builtinId="3"/>
    <cellStyle name="Comma 2" xfId="1"/>
    <cellStyle name="Currency 2" xfId="2"/>
    <cellStyle name="HAI" xfId="3"/>
    <cellStyle name="Normal" xfId="0" builtinId="0"/>
    <cellStyle name="Normal 2" xfId="4"/>
    <cellStyle name="Normal 26" xfId="13"/>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1085850</xdr:colOff>
      <xdr:row>1</xdr:row>
      <xdr:rowOff>180975</xdr:rowOff>
    </xdr:from>
    <xdr:to>
      <xdr:col>1</xdr:col>
      <xdr:colOff>1695450</xdr:colOff>
      <xdr:row>1</xdr:row>
      <xdr:rowOff>180975</xdr:rowOff>
    </xdr:to>
    <xdr:cxnSp macro="">
      <xdr:nvCxnSpPr>
        <xdr:cNvPr id="3" name="Straight Connector 2"/>
        <xdr:cNvCxnSpPr/>
      </xdr:nvCxnSpPr>
      <xdr:spPr>
        <a:xfrm>
          <a:off x="1571625" y="447675"/>
          <a:ext cx="6096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topLeftCell="A67" workbookViewId="0">
      <selection activeCell="K6" sqref="K6"/>
    </sheetView>
  </sheetViews>
  <sheetFormatPr defaultColWidth="12.875" defaultRowHeight="15.75"/>
  <cols>
    <col min="1" max="1" width="4.375" style="10" customWidth="1"/>
    <col min="2" max="2" width="43.125" style="10" customWidth="1"/>
    <col min="3" max="3" width="12.625" style="6" customWidth="1"/>
    <col min="4" max="4" width="10.875" style="6" customWidth="1"/>
    <col min="5" max="5" width="7.875" style="7" customWidth="1"/>
    <col min="6" max="6" width="7.375" style="41" customWidth="1"/>
    <col min="7" max="7" width="18.25" style="1" hidden="1" customWidth="1"/>
    <col min="8" max="9" width="0" style="1" hidden="1" customWidth="1"/>
    <col min="10" max="16384" width="12.875" style="1"/>
  </cols>
  <sheetData>
    <row r="1" spans="1:9" ht="21" customHeight="1">
      <c r="A1" s="62" t="s">
        <v>45</v>
      </c>
      <c r="B1" s="62"/>
      <c r="C1" s="3"/>
      <c r="D1" s="51" t="s">
        <v>36</v>
      </c>
      <c r="E1" s="51"/>
      <c r="F1" s="51"/>
    </row>
    <row r="2" spans="1:9">
      <c r="A2" s="61" t="s">
        <v>46</v>
      </c>
      <c r="B2" s="61"/>
      <c r="C2" s="4"/>
      <c r="D2" s="4"/>
    </row>
    <row r="3" spans="1:9" s="2" customFormat="1" ht="27" customHeight="1">
      <c r="A3" s="64" t="s">
        <v>51</v>
      </c>
      <c r="B3" s="64"/>
      <c r="C3" s="64"/>
      <c r="D3" s="64"/>
      <c r="E3" s="64"/>
      <c r="F3" s="64"/>
      <c r="G3" s="1"/>
    </row>
    <row r="4" spans="1:9">
      <c r="A4" s="52" t="s">
        <v>47</v>
      </c>
      <c r="B4" s="52"/>
      <c r="C4" s="52"/>
      <c r="D4" s="52"/>
      <c r="E4" s="52"/>
      <c r="F4" s="52"/>
    </row>
    <row r="5" spans="1:9" ht="17.25" customHeight="1">
      <c r="A5" s="53"/>
      <c r="B5" s="53"/>
      <c r="C5" s="53"/>
      <c r="D5" s="63" t="s">
        <v>0</v>
      </c>
      <c r="E5" s="63"/>
      <c r="F5" s="63"/>
    </row>
    <row r="6" spans="1:9" s="11" customFormat="1" ht="44.25" customHeight="1">
      <c r="A6" s="54" t="s">
        <v>1</v>
      </c>
      <c r="B6" s="55" t="s">
        <v>2</v>
      </c>
      <c r="C6" s="56" t="s">
        <v>48</v>
      </c>
      <c r="D6" s="56" t="s">
        <v>49</v>
      </c>
      <c r="E6" s="59" t="s">
        <v>50</v>
      </c>
      <c r="F6" s="60"/>
    </row>
    <row r="7" spans="1:9" s="11" customFormat="1" ht="58.5" customHeight="1">
      <c r="A7" s="54"/>
      <c r="B7" s="54"/>
      <c r="C7" s="57"/>
      <c r="D7" s="58"/>
      <c r="E7" s="12" t="s">
        <v>33</v>
      </c>
      <c r="F7" s="45" t="s">
        <v>34</v>
      </c>
    </row>
    <row r="8" spans="1:9" s="14" customFormat="1" ht="21" customHeight="1">
      <c r="A8" s="18" t="s">
        <v>3</v>
      </c>
      <c r="B8" s="19" t="s">
        <v>37</v>
      </c>
      <c r="C8" s="20">
        <f>+C9+C29+C28+C36</f>
        <v>47216931</v>
      </c>
      <c r="D8" s="20">
        <f>+D9+D28+D29+D36</f>
        <v>49246815</v>
      </c>
      <c r="E8" s="21">
        <f>+D8/C8</f>
        <v>1.0429905958945107</v>
      </c>
      <c r="F8" s="34">
        <v>1.26</v>
      </c>
      <c r="G8" s="13">
        <v>25903376.541346997</v>
      </c>
    </row>
    <row r="9" spans="1:9" s="11" customFormat="1" ht="21" customHeight="1">
      <c r="A9" s="18" t="s">
        <v>5</v>
      </c>
      <c r="B9" s="22" t="s">
        <v>9</v>
      </c>
      <c r="C9" s="20">
        <f>+C10+C11+C12+C13+C14+C15+C16+C17+C23+C24+C25+C26+C27</f>
        <v>33966931</v>
      </c>
      <c r="D9" s="20">
        <f>+D10+D11+D12+D13+D14+D15+D16+D17+D23+D24+D25+D26+D27</f>
        <v>34089395</v>
      </c>
      <c r="E9" s="21">
        <f t="shared" ref="E9:E39" si="0">+D9/C9</f>
        <v>1.0036053890179246</v>
      </c>
      <c r="F9" s="34">
        <v>1.18</v>
      </c>
      <c r="G9" s="15">
        <v>19147371.833969999</v>
      </c>
    </row>
    <row r="10" spans="1:9" s="11" customFormat="1" ht="21" customHeight="1">
      <c r="A10" s="23">
        <v>1</v>
      </c>
      <c r="B10" s="24" t="s">
        <v>38</v>
      </c>
      <c r="C10" s="25">
        <f>2050000+2050000</f>
        <v>4100000</v>
      </c>
      <c r="D10" s="25">
        <f>1176478+1341954</f>
        <v>2518432</v>
      </c>
      <c r="E10" s="26">
        <f t="shared" si="0"/>
        <v>0.61425170731707313</v>
      </c>
      <c r="F10" s="46">
        <v>0.85</v>
      </c>
      <c r="G10" s="15">
        <v>1902849.8701870001</v>
      </c>
      <c r="H10" s="11">
        <f>1176478*100/75</f>
        <v>1568637.3333333333</v>
      </c>
    </row>
    <row r="11" spans="1:9" s="11" customFormat="1" ht="21" customHeight="1">
      <c r="A11" s="23">
        <f>+A10+1</f>
        <v>2</v>
      </c>
      <c r="B11" s="24" t="s">
        <v>10</v>
      </c>
      <c r="C11" s="25">
        <v>10800000</v>
      </c>
      <c r="D11" s="25">
        <v>10845874</v>
      </c>
      <c r="E11" s="26">
        <f t="shared" si="0"/>
        <v>1.0042475925925927</v>
      </c>
      <c r="F11" s="46">
        <v>1.33</v>
      </c>
      <c r="G11" s="15">
        <v>5076019.3843139997</v>
      </c>
      <c r="H11" s="11">
        <f>1341954*100/96</f>
        <v>1397868.75</v>
      </c>
    </row>
    <row r="12" spans="1:9" s="11" customFormat="1" ht="21" customHeight="1">
      <c r="A12" s="23">
        <f>A11+1</f>
        <v>3</v>
      </c>
      <c r="B12" s="24" t="s">
        <v>11</v>
      </c>
      <c r="C12" s="25">
        <v>4950000</v>
      </c>
      <c r="D12" s="25">
        <v>6423485</v>
      </c>
      <c r="E12" s="26">
        <f t="shared" si="0"/>
        <v>1.2976737373737375</v>
      </c>
      <c r="F12" s="46">
        <v>1.66</v>
      </c>
      <c r="G12" s="15">
        <v>2513514.3872509999</v>
      </c>
      <c r="H12" s="11">
        <f>+H10+H11</f>
        <v>2966506.083333333</v>
      </c>
    </row>
    <row r="13" spans="1:9" s="11" customFormat="1" ht="21" customHeight="1">
      <c r="A13" s="23">
        <f>A12+1</f>
        <v>4</v>
      </c>
      <c r="B13" s="24" t="s">
        <v>12</v>
      </c>
      <c r="C13" s="25">
        <v>5400000</v>
      </c>
      <c r="D13" s="25">
        <v>5274478</v>
      </c>
      <c r="E13" s="26">
        <f t="shared" si="0"/>
        <v>0.97675518518518523</v>
      </c>
      <c r="F13" s="46">
        <v>1.1399999999999999</v>
      </c>
      <c r="G13" s="15">
        <v>3219122.4307920001</v>
      </c>
      <c r="I13" s="44">
        <f>D10/H12</f>
        <v>0.84895561622113658</v>
      </c>
    </row>
    <row r="14" spans="1:9" s="11" customFormat="1" ht="21" customHeight="1">
      <c r="A14" s="23">
        <f>A13+1</f>
        <v>5</v>
      </c>
      <c r="B14" s="24" t="s">
        <v>13</v>
      </c>
      <c r="C14" s="25">
        <v>825000</v>
      </c>
      <c r="D14" s="25">
        <v>642615</v>
      </c>
      <c r="E14" s="26">
        <f t="shared" si="0"/>
        <v>0.77892727272727269</v>
      </c>
      <c r="F14" s="46">
        <v>0.95</v>
      </c>
      <c r="G14" s="15">
        <v>358058.51817</v>
      </c>
    </row>
    <row r="15" spans="1:9" s="11" customFormat="1" ht="21" customHeight="1">
      <c r="A15" s="23">
        <f>A14+1</f>
        <v>6</v>
      </c>
      <c r="B15" s="24" t="s">
        <v>14</v>
      </c>
      <c r="C15" s="25">
        <v>1300000</v>
      </c>
      <c r="D15" s="25">
        <v>902354</v>
      </c>
      <c r="E15" s="26">
        <f t="shared" si="0"/>
        <v>0.69411846153846157</v>
      </c>
      <c r="F15" s="46">
        <v>0.96</v>
      </c>
      <c r="G15" s="15">
        <v>616003.12246900005</v>
      </c>
    </row>
    <row r="16" spans="1:9" s="11" customFormat="1" ht="21" customHeight="1">
      <c r="A16" s="23">
        <f>A15+1</f>
        <v>7</v>
      </c>
      <c r="B16" s="24" t="s">
        <v>15</v>
      </c>
      <c r="C16" s="25">
        <v>586700</v>
      </c>
      <c r="D16" s="25">
        <v>345081</v>
      </c>
      <c r="E16" s="26">
        <f t="shared" si="0"/>
        <v>0.58817283108914264</v>
      </c>
      <c r="F16" s="46">
        <v>1</v>
      </c>
      <c r="G16" s="15">
        <v>246227.65883199999</v>
      </c>
    </row>
    <row r="17" spans="1:9" s="11" customFormat="1" ht="21" customHeight="1">
      <c r="A17" s="23">
        <v>8</v>
      </c>
      <c r="B17" s="24" t="s">
        <v>39</v>
      </c>
      <c r="C17" s="25">
        <f>+C18+C19+C20+C21+C22</f>
        <v>3094231</v>
      </c>
      <c r="D17" s="25">
        <f>SUM(D18:D22)</f>
        <v>5119286</v>
      </c>
      <c r="E17" s="26">
        <f t="shared" si="0"/>
        <v>1.6544614800898834</v>
      </c>
      <c r="F17" s="46">
        <v>1</v>
      </c>
      <c r="G17" s="15">
        <v>3512263.1057690005</v>
      </c>
      <c r="H17" s="11">
        <f>+H19+H20+H21</f>
        <v>5113773.8226368437</v>
      </c>
      <c r="I17" s="44">
        <f>+D17/H17</f>
        <v>1.0010779079314684</v>
      </c>
    </row>
    <row r="18" spans="1:9" s="11" customFormat="1" ht="21" customHeight="1">
      <c r="A18" s="27" t="s">
        <v>8</v>
      </c>
      <c r="B18" s="28" t="s">
        <v>16</v>
      </c>
      <c r="C18" s="20">
        <v>0</v>
      </c>
      <c r="D18" s="29">
        <v>376</v>
      </c>
      <c r="E18" s="30"/>
      <c r="F18" s="47">
        <v>22.48</v>
      </c>
      <c r="G18" s="15">
        <v>16.716836000000001</v>
      </c>
    </row>
    <row r="19" spans="1:9" s="11" customFormat="1" ht="21" customHeight="1">
      <c r="A19" s="27" t="s">
        <v>8</v>
      </c>
      <c r="B19" s="28" t="s">
        <v>17</v>
      </c>
      <c r="C19" s="29">
        <v>62000</v>
      </c>
      <c r="D19" s="29">
        <v>46058</v>
      </c>
      <c r="E19" s="30">
        <f t="shared" si="0"/>
        <v>0.74287096774193551</v>
      </c>
      <c r="F19" s="47">
        <v>0.82</v>
      </c>
      <c r="G19" s="15">
        <v>38566.635101</v>
      </c>
      <c r="H19" s="11">
        <f>+D19*100/82</f>
        <v>56168.292682926833</v>
      </c>
    </row>
    <row r="20" spans="1:9" s="11" customFormat="1" ht="21" customHeight="1">
      <c r="A20" s="27" t="s">
        <v>8</v>
      </c>
      <c r="B20" s="28" t="s">
        <v>19</v>
      </c>
      <c r="C20" s="29">
        <v>2032231</v>
      </c>
      <c r="D20" s="29">
        <v>4198530</v>
      </c>
      <c r="E20" s="30">
        <f t="shared" si="0"/>
        <v>2.0659708468181028</v>
      </c>
      <c r="F20" s="47">
        <v>0.93</v>
      </c>
      <c r="G20" s="15">
        <v>3052785.7847870002</v>
      </c>
      <c r="H20" s="11">
        <f>+D20*100/93</f>
        <v>4514548.3870967738</v>
      </c>
    </row>
    <row r="21" spans="1:9" s="11" customFormat="1" ht="21" customHeight="1">
      <c r="A21" s="27" t="s">
        <v>8</v>
      </c>
      <c r="B21" s="28" t="s">
        <v>18</v>
      </c>
      <c r="C21" s="29">
        <v>1000000</v>
      </c>
      <c r="D21" s="29">
        <v>874322</v>
      </c>
      <c r="E21" s="30">
        <f t="shared" si="0"/>
        <v>0.87432200000000004</v>
      </c>
      <c r="F21" s="47">
        <v>1.61</v>
      </c>
      <c r="G21" s="15">
        <v>420887.96904499998</v>
      </c>
      <c r="H21" s="11">
        <f>+D21*100/161</f>
        <v>543057.14285714284</v>
      </c>
    </row>
    <row r="22" spans="1:9" s="11" customFormat="1" ht="21" customHeight="1">
      <c r="A22" s="27" t="s">
        <v>8</v>
      </c>
      <c r="B22" s="28" t="s">
        <v>20</v>
      </c>
      <c r="C22" s="29">
        <v>0</v>
      </c>
      <c r="D22" s="29"/>
      <c r="E22" s="30"/>
      <c r="F22" s="47">
        <f t="shared" ref="F22:F24" si="1">+D22/G22</f>
        <v>0</v>
      </c>
      <c r="G22" s="15">
        <v>6</v>
      </c>
    </row>
    <row r="23" spans="1:9" s="11" customFormat="1" ht="21" customHeight="1">
      <c r="A23" s="23">
        <v>9</v>
      </c>
      <c r="B23" s="24" t="s">
        <v>22</v>
      </c>
      <c r="C23" s="25">
        <v>140000</v>
      </c>
      <c r="D23" s="25">
        <v>105174</v>
      </c>
      <c r="E23" s="26">
        <f t="shared" si="0"/>
        <v>0.7512428571428571</v>
      </c>
      <c r="F23" s="46">
        <v>0.95</v>
      </c>
      <c r="G23" s="15">
        <v>88116.122552000001</v>
      </c>
    </row>
    <row r="24" spans="1:9" s="11" customFormat="1" ht="45.75" customHeight="1">
      <c r="A24" s="23">
        <f>A23+1</f>
        <v>10</v>
      </c>
      <c r="B24" s="31" t="s">
        <v>25</v>
      </c>
      <c r="C24" s="25">
        <v>350000</v>
      </c>
      <c r="D24" s="25">
        <v>91524</v>
      </c>
      <c r="E24" s="26">
        <f t="shared" si="0"/>
        <v>0.26149714285714287</v>
      </c>
      <c r="F24" s="46">
        <f t="shared" si="1"/>
        <v>0.39959364767486133</v>
      </c>
      <c r="G24" s="15">
        <v>229042.68006399999</v>
      </c>
    </row>
    <row r="25" spans="1:9" s="11" customFormat="1" ht="21" customHeight="1">
      <c r="A25" s="23">
        <v>11</v>
      </c>
      <c r="B25" s="24" t="s">
        <v>21</v>
      </c>
      <c r="C25" s="25">
        <v>1620000</v>
      </c>
      <c r="D25" s="25">
        <v>1380753</v>
      </c>
      <c r="E25" s="26">
        <f t="shared" si="0"/>
        <v>0.85231666666666661</v>
      </c>
      <c r="F25" s="46">
        <v>1.03</v>
      </c>
      <c r="G25" s="15">
        <v>1024618.599688</v>
      </c>
    </row>
    <row r="26" spans="1:9" s="11" customFormat="1" ht="21.6" customHeight="1">
      <c r="A26" s="23">
        <f>A25+1</f>
        <v>12</v>
      </c>
      <c r="B26" s="24" t="s">
        <v>24</v>
      </c>
      <c r="C26" s="25">
        <v>1000</v>
      </c>
      <c r="D26" s="25">
        <v>408</v>
      </c>
      <c r="E26" s="26">
        <f t="shared" si="0"/>
        <v>0.40799999999999997</v>
      </c>
      <c r="F26" s="46">
        <v>1.18</v>
      </c>
      <c r="G26" s="15">
        <v>210.233</v>
      </c>
    </row>
    <row r="27" spans="1:9" s="11" customFormat="1" ht="21.6" customHeight="1">
      <c r="A27" s="23">
        <f>A26+1</f>
        <v>13</v>
      </c>
      <c r="B27" s="24" t="s">
        <v>23</v>
      </c>
      <c r="C27" s="25">
        <v>800000</v>
      </c>
      <c r="D27" s="25">
        <v>439931</v>
      </c>
      <c r="E27" s="26">
        <f t="shared" si="0"/>
        <v>0.54991374999999998</v>
      </c>
      <c r="F27" s="46">
        <v>0.77</v>
      </c>
      <c r="G27" s="15">
        <v>361325.72088199999</v>
      </c>
    </row>
    <row r="28" spans="1:9" s="11" customFormat="1" ht="21.6" customHeight="1">
      <c r="A28" s="18" t="s">
        <v>6</v>
      </c>
      <c r="B28" s="22" t="s">
        <v>35</v>
      </c>
      <c r="C28" s="25">
        <v>0</v>
      </c>
      <c r="D28" s="32"/>
      <c r="E28" s="26"/>
      <c r="F28" s="46"/>
      <c r="G28" s="15"/>
    </row>
    <row r="29" spans="1:9" s="11" customFormat="1" ht="21.6" customHeight="1">
      <c r="A29" s="18" t="s">
        <v>7</v>
      </c>
      <c r="B29" s="22" t="s">
        <v>40</v>
      </c>
      <c r="C29" s="33">
        <v>13250000</v>
      </c>
      <c r="D29" s="33">
        <v>15157420</v>
      </c>
      <c r="E29" s="34">
        <f t="shared" si="0"/>
        <v>1.1439562264150944</v>
      </c>
      <c r="F29" s="34">
        <v>1.49</v>
      </c>
      <c r="G29" s="15">
        <v>6756004.7073769998</v>
      </c>
    </row>
    <row r="30" spans="1:9" s="11" customFormat="1" ht="21.6" customHeight="1">
      <c r="A30" s="23">
        <v>1</v>
      </c>
      <c r="B30" s="24" t="s">
        <v>26</v>
      </c>
      <c r="C30" s="25"/>
      <c r="D30" s="32"/>
      <c r="E30" s="26"/>
      <c r="F30" s="42"/>
      <c r="G30" s="15"/>
    </row>
    <row r="31" spans="1:9" s="11" customFormat="1" ht="21.6" customHeight="1">
      <c r="A31" s="23">
        <f>A30+1</f>
        <v>2</v>
      </c>
      <c r="B31" s="24" t="s">
        <v>27</v>
      </c>
      <c r="C31" s="25"/>
      <c r="D31" s="32"/>
      <c r="E31" s="26"/>
      <c r="F31" s="42"/>
      <c r="G31" s="15"/>
    </row>
    <row r="32" spans="1:9" s="11" customFormat="1" ht="21.6" customHeight="1">
      <c r="A32" s="23">
        <f>A31+1</f>
        <v>3</v>
      </c>
      <c r="B32" s="24" t="s">
        <v>28</v>
      </c>
      <c r="C32" s="25"/>
      <c r="D32" s="32"/>
      <c r="E32" s="26"/>
      <c r="F32" s="42"/>
      <c r="G32" s="15"/>
    </row>
    <row r="33" spans="1:8" s="11" customFormat="1" ht="21.6" customHeight="1">
      <c r="A33" s="23">
        <f>A32+1</f>
        <v>4</v>
      </c>
      <c r="B33" s="24" t="s">
        <v>29</v>
      </c>
      <c r="C33" s="25"/>
      <c r="D33" s="32"/>
      <c r="E33" s="26"/>
      <c r="F33" s="42"/>
      <c r="G33" s="15"/>
    </row>
    <row r="34" spans="1:8" s="11" customFormat="1" ht="21.6" customHeight="1">
      <c r="A34" s="23">
        <v>5</v>
      </c>
      <c r="B34" s="24" t="s">
        <v>30</v>
      </c>
      <c r="C34" s="25"/>
      <c r="D34" s="32"/>
      <c r="E34" s="26"/>
      <c r="F34" s="42"/>
      <c r="G34" s="15"/>
    </row>
    <row r="35" spans="1:8" s="11" customFormat="1" ht="21.6" customHeight="1">
      <c r="A35" s="23">
        <v>6</v>
      </c>
      <c r="B35" s="24" t="s">
        <v>31</v>
      </c>
      <c r="C35" s="25"/>
      <c r="D35" s="32"/>
      <c r="E35" s="26"/>
      <c r="F35" s="42"/>
      <c r="G35" s="15"/>
    </row>
    <row r="36" spans="1:8" s="11" customFormat="1" ht="21.6" customHeight="1">
      <c r="A36" s="18" t="s">
        <v>44</v>
      </c>
      <c r="B36" s="22" t="s">
        <v>32</v>
      </c>
      <c r="C36" s="25"/>
      <c r="D36" s="32"/>
      <c r="E36" s="26"/>
      <c r="F36" s="42"/>
      <c r="G36" s="15"/>
    </row>
    <row r="37" spans="1:8" s="11" customFormat="1" ht="21" customHeight="1">
      <c r="A37" s="18" t="s">
        <v>4</v>
      </c>
      <c r="B37" s="35" t="s">
        <v>41</v>
      </c>
      <c r="C37" s="36">
        <f>+C38+C39</f>
        <v>19514831</v>
      </c>
      <c r="D37" s="36">
        <f>+D38+D39</f>
        <v>20067877</v>
      </c>
      <c r="E37" s="21">
        <f t="shared" si="0"/>
        <v>1.0283397791146642</v>
      </c>
      <c r="F37" s="34">
        <f>+D37/H37</f>
        <v>1.1308787118948793</v>
      </c>
      <c r="G37" s="15">
        <v>12023203.880187998</v>
      </c>
      <c r="H37" s="48">
        <f>+H38+H39</f>
        <v>17745384</v>
      </c>
    </row>
    <row r="38" spans="1:8" s="11" customFormat="1" ht="21" customHeight="1">
      <c r="A38" s="23">
        <v>1</v>
      </c>
      <c r="B38" s="37" t="s">
        <v>42</v>
      </c>
      <c r="C38" s="38">
        <v>11686600</v>
      </c>
      <c r="D38" s="39">
        <v>11869943</v>
      </c>
      <c r="E38" s="26">
        <f t="shared" si="0"/>
        <v>1.0156883096880187</v>
      </c>
      <c r="F38" s="46">
        <f>+D38/H38</f>
        <v>1.2719739920254243</v>
      </c>
      <c r="G38" s="15">
        <v>5887673.4895039983</v>
      </c>
      <c r="H38" s="49">
        <v>9331907</v>
      </c>
    </row>
    <row r="39" spans="1:8" s="11" customFormat="1" ht="21" customHeight="1">
      <c r="A39" s="23">
        <v>2</v>
      </c>
      <c r="B39" s="40" t="s">
        <v>43</v>
      </c>
      <c r="C39" s="25">
        <v>7828231</v>
      </c>
      <c r="D39" s="25">
        <v>8197934</v>
      </c>
      <c r="E39" s="26">
        <f t="shared" si="0"/>
        <v>1.0472268894466708</v>
      </c>
      <c r="F39" s="46">
        <f>+D39/H39</f>
        <v>0.97438122193713728</v>
      </c>
      <c r="G39" s="15">
        <v>6135530.3906839993</v>
      </c>
      <c r="H39" s="49">
        <v>8413477</v>
      </c>
    </row>
    <row r="40" spans="1:8" ht="15.95" customHeight="1">
      <c r="A40" s="50"/>
      <c r="B40" s="50"/>
      <c r="C40" s="50"/>
      <c r="D40" s="50"/>
      <c r="E40" s="50"/>
      <c r="F40" s="50"/>
    </row>
    <row r="41" spans="1:8" ht="22.5" customHeight="1">
      <c r="A41" s="16"/>
      <c r="B41" s="9"/>
      <c r="C41" s="5"/>
      <c r="D41" s="5"/>
      <c r="E41" s="8"/>
      <c r="F41" s="43"/>
    </row>
    <row r="42" spans="1:8" ht="18.75">
      <c r="A42" s="16"/>
      <c r="B42" s="9"/>
      <c r="C42" s="5"/>
      <c r="D42" s="5"/>
      <c r="E42" s="8"/>
      <c r="F42" s="43"/>
    </row>
    <row r="43" spans="1:8" ht="18.75">
      <c r="A43" s="17"/>
      <c r="B43" s="9"/>
      <c r="C43" s="5"/>
      <c r="D43" s="5"/>
      <c r="E43" s="8"/>
      <c r="F43" s="43"/>
    </row>
    <row r="44" spans="1:8" ht="18.75">
      <c r="A44" s="17"/>
      <c r="B44" s="9"/>
      <c r="C44" s="5"/>
      <c r="D44" s="5"/>
      <c r="E44" s="8"/>
      <c r="F44" s="43"/>
    </row>
  </sheetData>
  <mergeCells count="13">
    <mergeCell ref="A40:F40"/>
    <mergeCell ref="D1:F1"/>
    <mergeCell ref="A4:F4"/>
    <mergeCell ref="A5:C5"/>
    <mergeCell ref="A6:A7"/>
    <mergeCell ref="B6:B7"/>
    <mergeCell ref="C6:C7"/>
    <mergeCell ref="D6:D7"/>
    <mergeCell ref="E6:F6"/>
    <mergeCell ref="A2:B2"/>
    <mergeCell ref="A1:B1"/>
    <mergeCell ref="D5:F5"/>
    <mergeCell ref="A3:F3"/>
  </mergeCells>
  <printOptions horizontalCentered="1"/>
  <pageMargins left="0.43307086614173229" right="0.43307086614173229" top="0.74803149606299213" bottom="0.51181102362204722"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0A6D7-0488-40F9-B77B-374E39E38BF3}">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2021-10-04T07:44:29Z</cp:lastPrinted>
  <dcterms:created xsi:type="dcterms:W3CDTF">2018-08-22T07:49:45Z</dcterms:created>
  <dcterms:modified xsi:type="dcterms:W3CDTF">2021-10-04T07:44:54Z</dcterms:modified>
</cp:coreProperties>
</file>