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y Drive\NĂM 2024\CÔNG KHAI\THỰC HIỆN DỰ TOÁN\09 THANG\"/>
    </mc:Choice>
  </mc:AlternateContent>
  <bookViews>
    <workbookView xWindow="0" yWindow="0" windowWidth="20483" windowHeight="7753"/>
  </bookViews>
  <sheets>
    <sheet name="TH-2024-B60-9T-TT343-75" sheetId="2" r:id="rId1"/>
  </sheets>
  <externalReferences>
    <externalReference r:id="rId2"/>
  </externalReferences>
  <definedNames>
    <definedName name="_xlnm.Print_Titles" localSheetId="0">'TH-2024-B60-9T-TT343-75'!$6:$7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2" l="1"/>
  <c r="F12" i="2"/>
  <c r="F13" i="2"/>
  <c r="F14" i="2"/>
  <c r="F15" i="2"/>
  <c r="F16" i="2"/>
  <c r="F18" i="2"/>
  <c r="F19" i="2"/>
  <c r="F20" i="2"/>
  <c r="F21" i="2"/>
  <c r="F22" i="2"/>
  <c r="F23" i="2"/>
  <c r="F24" i="2"/>
  <c r="F25" i="2"/>
  <c r="F26" i="2"/>
  <c r="F27" i="2"/>
  <c r="F29" i="2"/>
  <c r="F30" i="2"/>
  <c r="F31" i="2"/>
  <c r="F32" i="2"/>
  <c r="F33" i="2"/>
  <c r="F34" i="2"/>
  <c r="F35" i="2"/>
  <c r="F38" i="2"/>
  <c r="F39" i="2"/>
  <c r="D10" i="2" l="1"/>
  <c r="F10" i="2" s="1"/>
  <c r="D17" i="2" l="1"/>
  <c r="F17" i="2" s="1"/>
  <c r="C39" i="2" l="1"/>
  <c r="C38" i="2"/>
  <c r="C10" i="2" l="1"/>
  <c r="D9" i="2" l="1"/>
  <c r="F9" i="2" s="1"/>
  <c r="D8" i="2" l="1"/>
  <c r="F8" i="2" l="1"/>
  <c r="C17" i="2"/>
  <c r="A31" i="2" l="1"/>
  <c r="A32" i="2" s="1"/>
  <c r="A33" i="2" s="1"/>
  <c r="E38" i="2" l="1"/>
  <c r="C9" i="2"/>
  <c r="C37" i="2" l="1"/>
  <c r="E36" i="2"/>
  <c r="E35" i="2"/>
  <c r="E34" i="2"/>
  <c r="E33" i="2"/>
  <c r="E32" i="2"/>
  <c r="E31" i="2"/>
  <c r="E30" i="2"/>
  <c r="E28" i="2"/>
  <c r="E15" i="2" l="1"/>
  <c r="E29" i="2"/>
  <c r="E14" i="2"/>
  <c r="E22" i="2"/>
  <c r="E26" i="2"/>
  <c r="E13" i="2"/>
  <c r="E23" i="2"/>
  <c r="E25" i="2"/>
  <c r="E20" i="2"/>
  <c r="E11" i="2"/>
  <c r="E16" i="2"/>
  <c r="E27" i="2"/>
  <c r="E24" i="2"/>
  <c r="E10" i="2"/>
  <c r="E12" i="2"/>
  <c r="E19" i="2"/>
  <c r="E21" i="2"/>
  <c r="C8" i="2"/>
  <c r="E8" i="2" s="1"/>
  <c r="E9" i="2" l="1"/>
  <c r="E17" i="2"/>
  <c r="E39" i="2" l="1"/>
  <c r="D37" i="2"/>
  <c r="F37" i="2" s="1"/>
  <c r="E37" i="2" l="1"/>
</calcChain>
</file>

<file path=xl/sharedStrings.xml><?xml version="1.0" encoding="utf-8"?>
<sst xmlns="http://schemas.openxmlformats.org/spreadsheetml/2006/main" count="56" uniqueCount="51">
  <si>
    <t>ĐVT: triệu đồng</t>
  </si>
  <si>
    <t>STT</t>
  </si>
  <si>
    <t>NỘI DUNG</t>
  </si>
  <si>
    <t>DỰ TOÁN NĂM</t>
  </si>
  <si>
    <t>A</t>
  </si>
  <si>
    <t>B</t>
  </si>
  <si>
    <t>I</t>
  </si>
  <si>
    <t>Thu nội địa</t>
  </si>
  <si>
    <t>Thu từ dầu thô</t>
  </si>
  <si>
    <t>Thu từ hoạt động xuất nhập khẩu</t>
  </si>
  <si>
    <t>Thu viện trợ</t>
  </si>
  <si>
    <t>II</t>
  </si>
  <si>
    <t>Biểu số 60/CK-NSNN</t>
  </si>
  <si>
    <t>Thu từ khu vực DNNN</t>
  </si>
  <si>
    <t>Thu từ khu vực kinh tế ngoài quốc doanh</t>
  </si>
  <si>
    <t>Thuế thu nhập cá nhân</t>
  </si>
  <si>
    <t>Thuế bảo vệ môi trường</t>
  </si>
  <si>
    <t>Lệ phí trước bạ</t>
  </si>
  <si>
    <t>-</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</si>
  <si>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</si>
  <si>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</si>
  <si>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</si>
  <si>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</si>
  <si>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t>
  </si>
  <si>
    <t>Thu từ hoạt động xổ số kiến thiết</t>
  </si>
  <si>
    <t>Thu khác ngân sách</t>
  </si>
  <si>
    <t>III</t>
  </si>
  <si>
    <t>Thuế giá trị gia tăng thu từ hàng hóa nhập khẩu</t>
  </si>
  <si>
    <t>Thuế xuất khẩu</t>
  </si>
  <si>
    <t>Thuế nhập khẩu</t>
  </si>
  <si>
    <t>Thuế tiêu thụ đặc biệt thu từ hàng hóa nhập khẩu</t>
  </si>
  <si>
    <t>Thu khác</t>
  </si>
  <si>
    <t>IV</t>
  </si>
  <si>
    <t>THU NSĐP ĐƯỢC HƯỞNG THEO PHÂN CẤP</t>
  </si>
  <si>
    <t>UBND TỈNH ĐỒNG NAI</t>
  </si>
  <si>
    <t>SỞ TÀI CHÍNH</t>
  </si>
  <si>
    <t>SO SÁNH THỰC HIỆN VỚI (%)</t>
  </si>
  <si>
    <t>CÙNG KỲ NĂM TRƯỚC</t>
  </si>
  <si>
    <t>TỔNG THU NSNN TRÊN ĐỊA BÀN</t>
  </si>
  <si>
    <t xml:space="preserve">Thu từ khu vực doanh nghiệp có vốn đầu tư nước ngoài </t>
  </si>
  <si>
    <t xml:space="preserve">Thu phí, lệ phí </t>
  </si>
  <si>
    <t>Các khoản thu về nhà, đất</t>
  </si>
  <si>
    <t>Thuế sử dụng đất nông nghiệp</t>
  </si>
  <si>
    <t>Thu hồi vốn, thu cổ tức, lợi nhuận được chia của Nhà nước và lợi nhuận sau thuế còn lại sau khi trích lập các quỹ của doanh nghiệp nhà nước</t>
  </si>
  <si>
    <t>Thu từ quỹ đất công ích, hoa lợi công sản khác</t>
  </si>
  <si>
    <t>Thuế  bảo vệ môi trường thu từ hàng hóa nhập khẩu</t>
  </si>
  <si>
    <t>Từ các khoản thu phân chia</t>
  </si>
  <si>
    <t>Các khoản thu NSĐP được hưởng 100%</t>
  </si>
  <si>
    <r>
      <t>(Đính kèm công văn số</t>
    </r>
    <r>
      <rPr>
        <i/>
        <sz val="12"/>
        <color theme="2"/>
        <rFont val="Times New Roman"/>
        <family val="1"/>
      </rPr>
      <t xml:space="preserve">     </t>
    </r>
    <r>
      <rPr>
        <i/>
        <sz val="12"/>
        <color theme="1"/>
        <rFont val="Times New Roman"/>
        <family val="1"/>
      </rPr>
      <t xml:space="preserve">        / STC-NSNN ngày </t>
    </r>
    <r>
      <rPr>
        <i/>
        <sz val="12"/>
        <color theme="2"/>
        <rFont val="Times New Roman"/>
        <family val="1"/>
      </rPr>
      <t xml:space="preserve">     </t>
    </r>
    <r>
      <rPr>
        <i/>
        <sz val="12"/>
        <color theme="1"/>
        <rFont val="Times New Roman"/>
        <family val="1"/>
      </rPr>
      <t xml:space="preserve">  tháng </t>
    </r>
    <r>
      <rPr>
        <i/>
        <sz val="12"/>
        <color theme="2"/>
        <rFont val="Times New Roman"/>
        <family val="1"/>
      </rPr>
      <t xml:space="preserve">    </t>
    </r>
    <r>
      <rPr>
        <i/>
        <sz val="12"/>
        <color theme="1"/>
        <rFont val="Times New Roman"/>
        <family val="1"/>
      </rPr>
      <t xml:space="preserve">  năm 2024 của Sở Tài chính)</t>
    </r>
  </si>
  <si>
    <t xml:space="preserve"> THỰC HIỆN THU NGÂN SÁCH NHÀ NƯỚC 09 THÁNG NĂM 2024</t>
  </si>
  <si>
    <t xml:space="preserve"> THỰC HIỆN 
09 THÁNG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</si>
</sst>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8"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5"/>
      <color theme="1"/>
      <name val="Times New Roman"/>
      <family val="1"/>
    </font>
    <font>
      <sz val="13"/>
      <color theme="1"/>
      <name val="Times New Roman"/>
      <family val="1"/>
    </font>
    <font>
      <b/>
      <sz val="13"/>
      <color theme="1"/>
      <name val="Times New Roman"/>
      <family val="1"/>
    </font>
    <font>
      <i/>
      <sz val="12"/>
      <color theme="1"/>
      <name val="Times New Roman"/>
      <family val="1"/>
    </font>
    <font>
      <b/>
      <sz val="11"/>
      <color theme="1"/>
      <name val="Times New Roman"/>
      <family val="1"/>
    </font>
    <font>
      <b/>
      <sz val="12"/>
      <name val="Times New Roman"/>
      <family val="1"/>
      <charset val="163"/>
    </font>
    <font>
      <b/>
      <sz val="12"/>
      <name val="Times New Roman"/>
      <family val="1"/>
    </font>
    <font>
      <sz val="12"/>
      <name val="Times New Roman"/>
      <family val="1"/>
    </font>
    <font>
      <i/>
      <sz val="12"/>
      <name val="Times New Roman"/>
      <family val="1"/>
    </font>
    <font>
      <sz val="12"/>
      <name val="Times New Roman"/>
      <family val="1"/>
      <charset val="163"/>
    </font>
    <font>
      <sz val="11"/>
      <color theme="0"/>
      <name val="Calibri"/>
      <family val="2"/>
      <scheme val="minor"/>
    </font>
    <font>
      <i/>
      <sz val="12"/>
      <color theme="0"/>
      <name val="Times New Roman"/>
      <family val="1"/>
    </font>
    <font>
      <i/>
      <sz val="12"/>
      <color theme="2"/>
      <name val="Times New Roman"/>
      <family val="1"/>
    </font>
    <font>
      <sz val="12"/>
      <color theme="0"/>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61">
    <xf numFmtId="0" fontId="0" fillId="0" borderId="0" xfId="0"/>
    <xf numFmtId="0" fontId="2" fillId="0" borderId="0" xfId="1" applyFont="1" applyAlignment="1">
      <alignment horizontal="center" vertical="center"/>
    </xf>
    <xf numFmtId="0" fontId="2" fillId="0" borderId="0" xfId="1" applyFont="1" applyAlignment="1">
      <alignment vertical="center"/>
    </xf>
    <xf numFmtId="0" fontId="2" fillId="0" borderId="2" xfId="1" applyFont="1" applyBorder="1" applyAlignment="1">
      <alignment horizontal="center" vertical="center"/>
    </xf>
    <xf numFmtId="0" fontId="3" fillId="0" borderId="2" xfId="1" applyFont="1" applyBorder="1" applyAlignment="1">
      <alignment horizontal="center" vertical="center"/>
    </xf>
    <xf numFmtId="0" fontId="3" fillId="0" borderId="2" xfId="1" applyFont="1" applyBorder="1" applyAlignment="1">
      <alignment vertical="center" wrapText="1"/>
    </xf>
    <xf numFmtId="0" fontId="7" fillId="0" borderId="0" xfId="1" applyFont="1" applyAlignment="1">
      <alignment horizontal="center" vertical="center"/>
    </xf>
    <xf numFmtId="0" fontId="0" fillId="0" borderId="0" xfId="0" applyAlignment="1">
      <alignment horizontal="center"/>
    </xf>
    <xf numFmtId="9" fontId="3" fillId="0" borderId="2" xfId="2" applyFont="1" applyBorder="1" applyAlignment="1">
      <alignment horizontal="center" vertical="center"/>
    </xf>
    <xf numFmtId="9" fontId="2" fillId="0" borderId="2" xfId="2" applyFont="1" applyBorder="1" applyAlignment="1">
      <alignment horizontal="center" vertical="center"/>
    </xf>
    <xf numFmtId="164" fontId="2" fillId="0" borderId="0" xfId="4" applyNumberFormat="1" applyFont="1" applyAlignment="1">
      <alignment vertical="center"/>
    </xf>
    <xf numFmtId="164" fontId="3" fillId="0" borderId="2" xfId="4" applyNumberFormat="1" applyFont="1" applyBorder="1" applyAlignment="1">
      <alignment vertical="center"/>
    </xf>
    <xf numFmtId="164" fontId="2" fillId="0" borderId="2" xfId="4" applyNumberFormat="1" applyFont="1" applyBorder="1" applyAlignment="1">
      <alignment vertical="center"/>
    </xf>
    <xf numFmtId="164" fontId="0" fillId="0" borderId="0" xfId="4" applyNumberFormat="1" applyFont="1"/>
    <xf numFmtId="0" fontId="0" fillId="0" borderId="0" xfId="0" applyAlignment="1"/>
    <xf numFmtId="0" fontId="8" fillId="0" borderId="2" xfId="1" applyFont="1" applyBorder="1" applyAlignment="1">
      <alignment horizontal="center" vertical="center" wrapText="1"/>
    </xf>
    <xf numFmtId="0" fontId="2" fillId="0" borderId="2" xfId="1" quotePrefix="1" applyFont="1" applyBorder="1" applyAlignment="1">
      <alignment horizontal="center" vertical="center"/>
    </xf>
    <xf numFmtId="164" fontId="7" fillId="0" borderId="2" xfId="4" applyNumberFormat="1" applyFont="1" applyBorder="1" applyAlignment="1">
      <alignment vertical="center"/>
    </xf>
    <xf numFmtId="9" fontId="7" fillId="0" borderId="2" xfId="2" applyFont="1" applyBorder="1" applyAlignment="1">
      <alignment horizontal="center" vertical="center"/>
    </xf>
    <xf numFmtId="0" fontId="9" fillId="0" borderId="2" xfId="0" applyNumberFormat="1" applyFont="1" applyFill="1" applyBorder="1" applyAlignment="1">
      <alignment horizontal="left" vertical="center" wrapText="1"/>
    </xf>
    <xf numFmtId="0" fontId="11" fillId="0" borderId="2" xfId="0" applyFont="1" applyFill="1" applyBorder="1" applyAlignment="1">
      <alignment vertical="center"/>
    </xf>
    <xf numFmtId="0" fontId="11" fillId="0" borderId="2" xfId="0" applyFont="1" applyFill="1" applyBorder="1" applyAlignment="1">
      <alignment vertical="center" wrapText="1"/>
    </xf>
    <xf numFmtId="0" fontId="12" fillId="0" borderId="2" xfId="0" applyFont="1" applyFill="1" applyBorder="1" applyAlignment="1">
      <alignment vertical="center"/>
    </xf>
    <xf numFmtId="0" fontId="12" fillId="0" borderId="2" xfId="0" applyFont="1" applyFill="1" applyBorder="1" applyAlignment="1">
      <alignment vertical="center" wrapText="1"/>
    </xf>
    <xf numFmtId="0" fontId="11" fillId="0" borderId="2" xfId="0" applyFont="1" applyFill="1" applyBorder="1" applyAlignment="1">
      <alignment horizontal="justify" vertical="center" wrapText="1"/>
    </xf>
    <xf numFmtId="0" fontId="11" fillId="0" borderId="2" xfId="0" applyFont="1" applyFill="1" applyBorder="1" applyAlignment="1">
      <alignment horizontal="center" vertical="center"/>
    </xf>
    <xf numFmtId="0" fontId="10" fillId="0" borderId="2" xfId="0" applyFont="1" applyFill="1" applyBorder="1" applyAlignment="1">
      <alignment vertical="center"/>
    </xf>
    <xf numFmtId="164" fontId="14" fillId="0" borderId="0" xfId="0" applyNumberFormat="1" applyFont="1"/>
    <xf numFmtId="0" fontId="3" fillId="0" borderId="2" xfId="1" applyFont="1" applyFill="1" applyBorder="1" applyAlignment="1">
      <alignment horizontal="center" vertical="center"/>
    </xf>
    <xf numFmtId="0" fontId="9" fillId="0" borderId="2" xfId="0" applyNumberFormat="1" applyFont="1" applyFill="1" applyBorder="1" applyAlignment="1">
      <alignment vertical="center" wrapText="1"/>
    </xf>
    <xf numFmtId="164" fontId="3" fillId="0" borderId="2" xfId="4" applyNumberFormat="1" applyFont="1" applyFill="1" applyBorder="1" applyAlignment="1">
      <alignment vertical="center"/>
    </xf>
    <xf numFmtId="9" fontId="3" fillId="0" borderId="2" xfId="2" applyFont="1" applyFill="1" applyBorder="1" applyAlignment="1">
      <alignment horizontal="center" vertical="center"/>
    </xf>
    <xf numFmtId="0" fontId="0" fillId="0" borderId="0" xfId="0" applyFill="1"/>
    <xf numFmtId="0" fontId="2" fillId="0" borderId="2" xfId="1" applyFont="1" applyFill="1" applyBorder="1" applyAlignment="1">
      <alignment horizontal="center" vertical="center"/>
    </xf>
    <xf numFmtId="0" fontId="13" fillId="0" borderId="2" xfId="0" applyNumberFormat="1" applyFont="1" applyFill="1" applyBorder="1" applyAlignment="1">
      <alignment horizontal="left" vertical="center" wrapText="1"/>
    </xf>
    <xf numFmtId="164" fontId="2" fillId="0" borderId="2" xfId="4" applyNumberFormat="1" applyFont="1" applyFill="1" applyBorder="1" applyAlignment="1">
      <alignment vertical="center"/>
    </xf>
    <xf numFmtId="9" fontId="2" fillId="0" borderId="2" xfId="2" applyFont="1" applyFill="1" applyBorder="1" applyAlignment="1">
      <alignment horizontal="center" vertical="center"/>
    </xf>
    <xf numFmtId="0" fontId="13" fillId="0" borderId="2" xfId="0" applyNumberFormat="1" applyFont="1" applyFill="1" applyBorder="1" applyAlignment="1">
      <alignment vertical="center" wrapText="1"/>
    </xf>
    <xf numFmtId="164" fontId="15" fillId="0" borderId="4" xfId="4" applyNumberFormat="1" applyFont="1" applyBorder="1" applyAlignment="1">
      <alignment vertical="center"/>
    </xf>
    <xf numFmtId="164" fontId="17" fillId="0" borderId="0" xfId="4" applyNumberFormat="1" applyFont="1" applyFill="1" applyBorder="1" applyAlignment="1">
      <alignment vertical="center"/>
    </xf>
    <xf numFmtId="9" fontId="2" fillId="0" borderId="0" xfId="3" applyFont="1" applyAlignment="1">
      <alignment horizontal="center" vertical="center"/>
    </xf>
    <xf numFmtId="9" fontId="3" fillId="0" borderId="2" xfId="3" applyFont="1" applyBorder="1" applyAlignment="1">
      <alignment horizontal="center" vertical="center" wrapText="1"/>
    </xf>
    <xf numFmtId="9" fontId="3" fillId="0" borderId="2" xfId="3" applyFont="1" applyBorder="1" applyAlignment="1">
      <alignment horizontal="center" vertical="center"/>
    </xf>
    <xf numFmtId="9" fontId="2" fillId="0" borderId="2" xfId="3" applyFont="1" applyBorder="1" applyAlignment="1">
      <alignment horizontal="center" vertical="center"/>
    </xf>
    <xf numFmtId="9" fontId="7" fillId="0" borderId="2" xfId="3" applyFont="1" applyBorder="1" applyAlignment="1">
      <alignment horizontal="center" vertical="center"/>
    </xf>
    <xf numFmtId="0" fontId="14" fillId="0" borderId="0" xfId="0" applyFont="1"/>
    <xf numFmtId="0" fontId="14" fillId="0" borderId="0" xfId="0" applyFont="1" applyAlignment="1"/>
    <xf numFmtId="0" fontId="14" fillId="0" borderId="0" xfId="0" applyFont="1" applyFill="1" applyBorder="1"/>
    <xf numFmtId="164" fontId="8" fillId="0" borderId="1" xfId="4" applyNumberFormat="1" applyFont="1" applyBorder="1" applyAlignment="1">
      <alignment horizontal="center" vertical="center" wrapText="1"/>
    </xf>
    <xf numFmtId="164" fontId="8" fillId="0" borderId="3" xfId="4" applyNumberFormat="1" applyFont="1" applyBorder="1" applyAlignment="1">
      <alignment horizontal="center" vertical="center" wrapText="1"/>
    </xf>
    <xf numFmtId="0" fontId="8" fillId="0" borderId="2" xfId="1" applyFont="1" applyBorder="1" applyAlignment="1">
      <alignment horizontal="center" vertical="center" wrapText="1"/>
    </xf>
    <xf numFmtId="0" fontId="4" fillId="0" borderId="0" xfId="1" applyFont="1" applyAlignment="1">
      <alignment horizontal="center"/>
    </xf>
    <xf numFmtId="0" fontId="7" fillId="0" borderId="0" xfId="1"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8" fillId="0" borderId="1" xfId="1" applyFont="1" applyBorder="1" applyAlignment="1">
      <alignment horizontal="center" vertical="center" wrapText="1"/>
    </xf>
    <xf numFmtId="0" fontId="8" fillId="0" borderId="3" xfId="1" applyFont="1" applyBorder="1" applyAlignment="1">
      <alignment horizontal="center" vertical="center" wrapText="1"/>
    </xf>
    <xf numFmtId="164" fontId="17" fillId="0" borderId="0" xfId="4" applyNumberFormat="1" applyFont="1" applyBorder="1" applyAlignment="1">
      <alignment vertical="center"/>
    </xf>
    <xf numFmtId="9" fontId="2" fillId="0" borderId="5" xfId="2" applyFont="1" applyBorder="1" applyAlignment="1">
      <alignment horizontal="center" vertical="center"/>
    </xf>
    <xf numFmtId="9" fontId="2" fillId="0" borderId="1" xfId="3" applyFont="1" applyBorder="1" applyAlignment="1">
      <alignment horizontal="center" vertical="center"/>
    </xf>
    <xf numFmtId="9" fontId="7" fillId="0" borderId="3" xfId="3" applyFont="1" applyBorder="1" applyAlignment="1">
      <alignment horizontal="center" vertical="center"/>
    </xf>
  </cellXfs>
  <cellStyles count="5">
    <cellStyle name="Comma" xfId="4" builtinId="3"/>
    <cellStyle name="Normal" xfId="0" builtinId="0"/>
    <cellStyle name="Normal 26" xfId="1"/>
    <cellStyle name="Percent" xfId="3" builtinId="5"/>
    <cellStyle name="Percent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1063683</xdr:colOff>
      <xdr:row>1</xdr:row>
      <xdr:rowOff>207818</xdr:rowOff>
    </xdr:from>
    <xdr:to>
      <xdr:col>1</xdr:col>
      <xdr:colOff>1701858</xdr:colOff>
      <xdr:row>1</xdr:row>
      <xdr:rowOff>207818</xdr:rowOff>
    </xdr:to>
    <xdr:cxnSp macro="">
      <xdr:nvCxnSpPr>
        <xdr:cNvPr id="2" name="Straight Connector 1"/>
        <xdr:cNvCxnSpPr/>
      </xdr:nvCxnSpPr>
      <xdr:spPr>
        <a:xfrm>
          <a:off x="1504258" y="423949"/>
          <a:ext cx="6381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rive/N&#258;M%202024/C&#212;NG%20KHAI/TH&#7920;C%20HI&#7878;N%20D&#7920;%20TO&#193;N/QUY%20I/20231122_PL.DT2024_Gu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 val="16"/>
      <sheetName val="17"/>
      <sheetName val="30"/>
      <sheetName val="32"/>
      <sheetName val="33"/>
      <sheetName val="37"/>
      <sheetName val="39"/>
      <sheetName val="41"/>
      <sheetName val="42"/>
      <sheetName val="III Chi_Tinh"/>
      <sheetName val="IV Thu_H"/>
      <sheetName val="V Chi_H"/>
      <sheetName val="VI BS_H"/>
      <sheetName val="I TTR THU"/>
      <sheetName val="II TTR CH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77">
          <cell r="H77">
            <v>9111000</v>
          </cell>
        </row>
        <row r="78">
          <cell r="H78">
            <v>14106300</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abSelected="1" zoomScaleNormal="100" workbookViewId="0">
      <selection activeCell="K8" sqref="K8"/>
    </sheetView>
  </sheetViews>
  <sheetFormatPr defaultRowHeight="15.55" x14ac:dyDescent="0.3"/>
  <cols>
    <col min="1" max="1" width="5.8984375" customWidth="1"/>
    <col min="2" max="2" width="43.8984375" customWidth="1"/>
    <col min="3" max="3" width="13.09765625" style="13" customWidth="1"/>
    <col min="4" max="4" width="15.796875" style="13" customWidth="1"/>
    <col min="5" max="5" width="11.09765625" style="7" customWidth="1"/>
    <col min="6" max="6" width="9.8984375" style="40" customWidth="1"/>
    <col min="7" max="7" width="12.09765625" style="45" bestFit="1" customWidth="1"/>
  </cols>
  <sheetData>
    <row r="1" spans="1:7" ht="17.3" x14ac:dyDescent="0.3">
      <c r="A1" s="53" t="s">
        <v>34</v>
      </c>
      <c r="B1" s="53"/>
      <c r="C1" s="10"/>
      <c r="D1" s="10"/>
      <c r="E1" s="6" t="s">
        <v>12</v>
      </c>
    </row>
    <row r="2" spans="1:7" ht="16.7" x14ac:dyDescent="0.3">
      <c r="A2" s="54" t="s">
        <v>35</v>
      </c>
      <c r="B2" s="54"/>
      <c r="C2" s="10"/>
      <c r="D2" s="10"/>
      <c r="E2" s="1"/>
    </row>
    <row r="3" spans="1:7" s="14" customFormat="1" ht="27.8" customHeight="1" x14ac:dyDescent="0.35">
      <c r="A3" s="51" t="s">
        <v>49</v>
      </c>
      <c r="B3" s="51"/>
      <c r="C3" s="51"/>
      <c r="D3" s="51"/>
      <c r="E3" s="51"/>
      <c r="F3" s="51"/>
      <c r="G3" s="46"/>
    </row>
    <row r="4" spans="1:7" ht="19.45" customHeight="1" x14ac:dyDescent="0.3">
      <c r="A4" s="52" t="s">
        <v>48</v>
      </c>
      <c r="B4" s="52"/>
      <c r="C4" s="52"/>
      <c r="D4" s="52"/>
      <c r="E4" s="52"/>
      <c r="F4" s="52"/>
    </row>
    <row r="5" spans="1:7" x14ac:dyDescent="0.3">
      <c r="A5" s="1"/>
      <c r="B5" s="2"/>
      <c r="C5" s="10"/>
      <c r="D5" s="10"/>
      <c r="E5" s="6" t="s">
        <v>0</v>
      </c>
    </row>
    <row r="6" spans="1:7" ht="38.9" customHeight="1" x14ac:dyDescent="0.3">
      <c r="A6" s="55" t="s">
        <v>1</v>
      </c>
      <c r="B6" s="55" t="s">
        <v>2</v>
      </c>
      <c r="C6" s="48" t="s">
        <v>3</v>
      </c>
      <c r="D6" s="48" t="s">
        <v>50</v>
      </c>
      <c r="E6" s="50" t="s">
        <v>36</v>
      </c>
      <c r="F6" s="50"/>
    </row>
    <row r="7" spans="1:7" ht="53.15" customHeight="1" x14ac:dyDescent="0.3">
      <c r="A7" s="56"/>
      <c r="B7" s="56"/>
      <c r="C7" s="49"/>
      <c r="D7" s="49"/>
      <c r="E7" s="15" t="s">
        <v>3</v>
      </c>
      <c r="F7" s="41" t="s">
        <v>37</v>
      </c>
    </row>
    <row r="8" spans="1:7" ht="28.8" customHeight="1" x14ac:dyDescent="0.3">
      <c r="A8" s="4" t="s">
        <v>4</v>
      </c>
      <c r="B8" s="19" t="s">
        <v>38</v>
      </c>
      <c r="C8" s="11">
        <f>+C9+C28+C29+C36</f>
        <v>56170000</v>
      </c>
      <c r="D8" s="11">
        <f>+D9+D28+D29+D36</f>
        <v>43335939</v>
      </c>
      <c r="E8" s="8">
        <f>+IFERROR(D8/C8,"")</f>
        <v>0.7715139576286274</v>
      </c>
      <c r="F8" s="42">
        <f>+D8/G8</f>
        <v>1.1038790183980944</v>
      </c>
      <c r="G8" s="27">
        <v>39257870</v>
      </c>
    </row>
    <row r="9" spans="1:7" ht="18.3" customHeight="1" x14ac:dyDescent="0.3">
      <c r="A9" s="4" t="s">
        <v>6</v>
      </c>
      <c r="B9" s="26" t="s">
        <v>7</v>
      </c>
      <c r="C9" s="11">
        <f>+SUM(C10:C17,C23:C27)</f>
        <v>38370000</v>
      </c>
      <c r="D9" s="11">
        <f>+SUM(D10:D17,D23:D27)</f>
        <v>28430691</v>
      </c>
      <c r="E9" s="8">
        <f t="shared" ref="E9:E39" si="0">+IFERROR(D9/C9,"")</f>
        <v>0.74096145426114157</v>
      </c>
      <c r="F9" s="42">
        <f>+D9/G9</f>
        <v>1.0776532852521368</v>
      </c>
      <c r="G9" s="27">
        <v>26382039</v>
      </c>
    </row>
    <row r="10" spans="1:7" ht="22.9" customHeight="1" x14ac:dyDescent="0.3">
      <c r="A10" s="3">
        <v>1</v>
      </c>
      <c r="B10" s="20" t="s">
        <v>13</v>
      </c>
      <c r="C10" s="12">
        <f>1470000+2230000</f>
        <v>3700000</v>
      </c>
      <c r="D10" s="12">
        <f>1091903+1615481</f>
        <v>2707384</v>
      </c>
      <c r="E10" s="9">
        <f t="shared" si="0"/>
        <v>0.73172540540540543</v>
      </c>
      <c r="F10" s="43">
        <f>+D10/G10</f>
        <v>1.0918262165663044</v>
      </c>
      <c r="G10" s="27">
        <v>2479684</v>
      </c>
    </row>
    <row r="11" spans="1:7" ht="33.450000000000003" customHeight="1" x14ac:dyDescent="0.3">
      <c r="A11" s="3">
        <v>2</v>
      </c>
      <c r="B11" s="21" t="s">
        <v>39</v>
      </c>
      <c r="C11" s="12">
        <v>12874000</v>
      </c>
      <c r="D11" s="12">
        <v>9398392</v>
      </c>
      <c r="E11" s="9">
        <f t="shared" si="0"/>
        <v>0.73002889544819016</v>
      </c>
      <c r="F11" s="43">
        <f t="shared" ref="F11:F39" si="1">+D11/G11</f>
        <v>1.0370541035417484</v>
      </c>
      <c r="G11" s="45">
        <v>9062586</v>
      </c>
    </row>
    <row r="12" spans="1:7" ht="24.95" customHeight="1" x14ac:dyDescent="0.3">
      <c r="A12" s="3">
        <v>3</v>
      </c>
      <c r="B12" s="20" t="s">
        <v>14</v>
      </c>
      <c r="C12" s="12">
        <v>5904000</v>
      </c>
      <c r="D12" s="12">
        <v>4623892</v>
      </c>
      <c r="E12" s="9">
        <f t="shared" si="0"/>
        <v>0.78317953929539297</v>
      </c>
      <c r="F12" s="43">
        <f t="shared" si="1"/>
        <v>1.1216532157316508</v>
      </c>
      <c r="G12" s="45">
        <v>4122390</v>
      </c>
    </row>
    <row r="13" spans="1:7" ht="25.5" customHeight="1" x14ac:dyDescent="0.3">
      <c r="A13" s="3">
        <v>4</v>
      </c>
      <c r="B13" s="20" t="s">
        <v>15</v>
      </c>
      <c r="C13" s="12">
        <v>6200000</v>
      </c>
      <c r="D13" s="12">
        <v>5174799</v>
      </c>
      <c r="E13" s="9">
        <f t="shared" si="0"/>
        <v>0.83464499999999997</v>
      </c>
      <c r="F13" s="43">
        <f t="shared" si="1"/>
        <v>1.121102635895916</v>
      </c>
      <c r="G13" s="45">
        <v>4615812</v>
      </c>
    </row>
    <row r="14" spans="1:7" ht="22.35" customHeight="1" x14ac:dyDescent="0.3">
      <c r="A14" s="3">
        <v>5</v>
      </c>
      <c r="B14" s="20" t="s">
        <v>16</v>
      </c>
      <c r="C14" s="12">
        <v>550000</v>
      </c>
      <c r="D14" s="12">
        <v>322466</v>
      </c>
      <c r="E14" s="9">
        <f t="shared" si="0"/>
        <v>0.58630181818181815</v>
      </c>
      <c r="F14" s="43">
        <f t="shared" si="1"/>
        <v>0.87159097666322494</v>
      </c>
      <c r="G14" s="45">
        <v>369974</v>
      </c>
    </row>
    <row r="15" spans="1:7" ht="22.35" customHeight="1" x14ac:dyDescent="0.3">
      <c r="A15" s="3">
        <v>6</v>
      </c>
      <c r="B15" s="20" t="s">
        <v>17</v>
      </c>
      <c r="C15" s="12">
        <v>1000000</v>
      </c>
      <c r="D15" s="12">
        <v>808998</v>
      </c>
      <c r="E15" s="9">
        <f t="shared" si="0"/>
        <v>0.80899799999999999</v>
      </c>
      <c r="F15" s="43">
        <f t="shared" si="1"/>
        <v>1.0168592922189332</v>
      </c>
      <c r="G15" s="45">
        <v>795585</v>
      </c>
    </row>
    <row r="16" spans="1:7" ht="22.35" customHeight="1" x14ac:dyDescent="0.3">
      <c r="A16" s="3">
        <v>7</v>
      </c>
      <c r="B16" s="20" t="s">
        <v>40</v>
      </c>
      <c r="C16" s="12">
        <v>500000</v>
      </c>
      <c r="D16" s="12">
        <v>461032</v>
      </c>
      <c r="E16" s="9">
        <f t="shared" si="0"/>
        <v>0.92206399999999999</v>
      </c>
      <c r="F16" s="59">
        <f t="shared" si="1"/>
        <v>1.2931267092069281</v>
      </c>
      <c r="G16" s="45">
        <v>356525</v>
      </c>
    </row>
    <row r="17" spans="1:7" ht="22.35" customHeight="1" x14ac:dyDescent="0.3">
      <c r="A17" s="3">
        <v>8</v>
      </c>
      <c r="B17" s="20" t="s">
        <v>41</v>
      </c>
      <c r="C17" s="12">
        <f>SUM(C19:C22)</f>
        <v>4311000</v>
      </c>
      <c r="D17" s="12">
        <f>SUM(D18:D22)</f>
        <v>2431142</v>
      </c>
      <c r="E17" s="58">
        <f t="shared" si="0"/>
        <v>0.56393922523776385</v>
      </c>
      <c r="F17" s="43">
        <f t="shared" si="1"/>
        <v>1.2449658896198135</v>
      </c>
      <c r="G17" s="57">
        <v>1952778</v>
      </c>
    </row>
    <row r="18" spans="1:7" ht="24.2" customHeight="1" x14ac:dyDescent="0.3">
      <c r="A18" s="16" t="s">
        <v>18</v>
      </c>
      <c r="B18" s="22" t="s">
        <v>42</v>
      </c>
      <c r="C18" s="17"/>
      <c r="D18" s="17">
        <v>29</v>
      </c>
      <c r="E18" s="18"/>
      <c r="F18" s="60">
        <f t="shared" si="1"/>
        <v>0.28999999999999998</v>
      </c>
      <c r="G18" s="45">
        <v>100</v>
      </c>
    </row>
    <row r="19" spans="1:7" ht="24.2" customHeight="1" x14ac:dyDescent="0.3">
      <c r="A19" s="16" t="s">
        <v>18</v>
      </c>
      <c r="B19" s="22" t="s">
        <v>19</v>
      </c>
      <c r="C19" s="17">
        <v>100000</v>
      </c>
      <c r="D19" s="17">
        <v>163979</v>
      </c>
      <c r="E19" s="18">
        <f t="shared" si="0"/>
        <v>1.6397900000000001</v>
      </c>
      <c r="F19" s="44">
        <f t="shared" si="1"/>
        <v>1.1823589640055376</v>
      </c>
      <c r="G19" s="38">
        <v>138688</v>
      </c>
    </row>
    <row r="20" spans="1:7" ht="24.2" customHeight="1" x14ac:dyDescent="0.3">
      <c r="A20" s="16" t="s">
        <v>18</v>
      </c>
      <c r="B20" s="22" t="s">
        <v>20</v>
      </c>
      <c r="C20" s="17">
        <v>3600000</v>
      </c>
      <c r="D20" s="17">
        <v>1761099</v>
      </c>
      <c r="E20" s="18">
        <f t="shared" si="0"/>
        <v>0.48919416666666665</v>
      </c>
      <c r="F20" s="44">
        <f t="shared" si="1"/>
        <v>1.173499590864143</v>
      </c>
      <c r="G20" s="38">
        <v>1500724</v>
      </c>
    </row>
    <row r="21" spans="1:7" ht="24.2" customHeight="1" x14ac:dyDescent="0.3">
      <c r="A21" s="16" t="s">
        <v>18</v>
      </c>
      <c r="B21" s="22" t="s">
        <v>21</v>
      </c>
      <c r="C21" s="17">
        <v>600000</v>
      </c>
      <c r="D21" s="17">
        <v>506035</v>
      </c>
      <c r="E21" s="18">
        <f t="shared" si="0"/>
        <v>0.84339166666666665</v>
      </c>
      <c r="F21" s="44">
        <f t="shared" si="1"/>
        <v>1.6857774860999604</v>
      </c>
      <c r="G21" s="38">
        <v>300179</v>
      </c>
    </row>
    <row r="22" spans="1:7" ht="32.15" customHeight="1" x14ac:dyDescent="0.3">
      <c r="A22" s="16" t="s">
        <v>18</v>
      </c>
      <c r="B22" s="23" t="s">
        <v>22</v>
      </c>
      <c r="C22" s="17">
        <v>11000</v>
      </c>
      <c r="D22" s="17">
        <v>0</v>
      </c>
      <c r="E22" s="18">
        <f t="shared" si="0"/>
        <v>0</v>
      </c>
      <c r="F22" s="44">
        <f t="shared" si="1"/>
        <v>0</v>
      </c>
      <c r="G22" s="38">
        <v>13087</v>
      </c>
    </row>
    <row r="23" spans="1:7" ht="22.35" customHeight="1" x14ac:dyDescent="0.3">
      <c r="A23" s="3">
        <v>9</v>
      </c>
      <c r="B23" s="20" t="s">
        <v>23</v>
      </c>
      <c r="C23" s="12">
        <v>110000</v>
      </c>
      <c r="D23" s="12">
        <v>107791</v>
      </c>
      <c r="E23" s="9">
        <f t="shared" si="0"/>
        <v>0.9799181818181818</v>
      </c>
      <c r="F23" s="43">
        <f t="shared" si="1"/>
        <v>1.337174827256826</v>
      </c>
      <c r="G23" s="45">
        <v>80611</v>
      </c>
    </row>
    <row r="24" spans="1:7" ht="48.4" customHeight="1" x14ac:dyDescent="0.3">
      <c r="A24" s="3">
        <v>10</v>
      </c>
      <c r="B24" s="24" t="s">
        <v>43</v>
      </c>
      <c r="C24" s="12">
        <v>600000</v>
      </c>
      <c r="D24" s="12">
        <v>175000</v>
      </c>
      <c r="E24" s="9">
        <f t="shared" si="0"/>
        <v>0.29166666666666669</v>
      </c>
      <c r="F24" s="43">
        <f t="shared" si="1"/>
        <v>0.6913962648798353</v>
      </c>
      <c r="G24" s="45">
        <v>253111</v>
      </c>
    </row>
    <row r="25" spans="1:7" ht="22.35" customHeight="1" x14ac:dyDescent="0.3">
      <c r="A25" s="3">
        <v>11</v>
      </c>
      <c r="B25" s="20" t="s">
        <v>24</v>
      </c>
      <c r="C25" s="12">
        <v>1870000</v>
      </c>
      <c r="D25" s="12">
        <v>1342930</v>
      </c>
      <c r="E25" s="9">
        <f t="shared" si="0"/>
        <v>0.71814438502673794</v>
      </c>
      <c r="F25" s="43">
        <f t="shared" si="1"/>
        <v>0.82364190133200199</v>
      </c>
      <c r="G25" s="45">
        <v>1630478</v>
      </c>
    </row>
    <row r="26" spans="1:7" ht="22.35" customHeight="1" x14ac:dyDescent="0.3">
      <c r="A26" s="3">
        <v>12</v>
      </c>
      <c r="B26" s="20" t="s">
        <v>44</v>
      </c>
      <c r="C26" s="12">
        <v>1000</v>
      </c>
      <c r="D26" s="12">
        <v>270</v>
      </c>
      <c r="E26" s="9">
        <f t="shared" si="0"/>
        <v>0.27</v>
      </c>
      <c r="F26" s="43">
        <f t="shared" si="1"/>
        <v>1.0843373493975903</v>
      </c>
      <c r="G26" s="45">
        <v>249</v>
      </c>
    </row>
    <row r="27" spans="1:7" ht="22.35" customHeight="1" x14ac:dyDescent="0.3">
      <c r="A27" s="3">
        <v>13</v>
      </c>
      <c r="B27" s="20" t="s">
        <v>25</v>
      </c>
      <c r="C27" s="12">
        <v>750000</v>
      </c>
      <c r="D27" s="12">
        <v>876595</v>
      </c>
      <c r="E27" s="9">
        <f t="shared" si="0"/>
        <v>1.1687933333333334</v>
      </c>
      <c r="F27" s="43">
        <f t="shared" si="1"/>
        <v>1.3236497668575293</v>
      </c>
      <c r="G27" s="45">
        <v>662256</v>
      </c>
    </row>
    <row r="28" spans="1:7" ht="17.75" customHeight="1" x14ac:dyDescent="0.3">
      <c r="A28" s="4" t="s">
        <v>11</v>
      </c>
      <c r="B28" s="5" t="s">
        <v>8</v>
      </c>
      <c r="C28" s="11">
        <v>0</v>
      </c>
      <c r="D28" s="11"/>
      <c r="E28" s="8" t="str">
        <f t="shared" si="0"/>
        <v/>
      </c>
      <c r="F28" s="43"/>
      <c r="G28" s="45">
        <v>0</v>
      </c>
    </row>
    <row r="29" spans="1:7" ht="22.35" customHeight="1" x14ac:dyDescent="0.3">
      <c r="A29" s="4" t="s">
        <v>26</v>
      </c>
      <c r="B29" s="5" t="s">
        <v>9</v>
      </c>
      <c r="C29" s="11">
        <v>17800000</v>
      </c>
      <c r="D29" s="11">
        <v>14905248</v>
      </c>
      <c r="E29" s="8">
        <f t="shared" si="0"/>
        <v>0.83737348314606741</v>
      </c>
      <c r="F29" s="42">
        <f t="shared" si="1"/>
        <v>1.1576144483412372</v>
      </c>
      <c r="G29" s="45">
        <v>12875831</v>
      </c>
    </row>
    <row r="30" spans="1:7" ht="19.05" hidden="1" customHeight="1" x14ac:dyDescent="0.3">
      <c r="A30" s="25">
        <v>1</v>
      </c>
      <c r="B30" s="20" t="s">
        <v>27</v>
      </c>
      <c r="C30" s="12"/>
      <c r="D30" s="12"/>
      <c r="E30" s="9" t="str">
        <f t="shared" si="0"/>
        <v/>
      </c>
      <c r="F30" s="43" t="e">
        <f t="shared" si="1"/>
        <v>#DIV/0!</v>
      </c>
    </row>
    <row r="31" spans="1:7" ht="20.3" hidden="1" customHeight="1" x14ac:dyDescent="0.3">
      <c r="A31" s="25">
        <f>A30+1</f>
        <v>2</v>
      </c>
      <c r="B31" s="20" t="s">
        <v>28</v>
      </c>
      <c r="C31" s="12"/>
      <c r="D31" s="12"/>
      <c r="E31" s="9" t="str">
        <f t="shared" si="0"/>
        <v/>
      </c>
      <c r="F31" s="43" t="e">
        <f t="shared" si="1"/>
        <v>#DIV/0!</v>
      </c>
    </row>
    <row r="32" spans="1:7" ht="20.3" hidden="1" customHeight="1" x14ac:dyDescent="0.3">
      <c r="A32" s="25">
        <f>A31+1</f>
        <v>3</v>
      </c>
      <c r="B32" s="20" t="s">
        <v>29</v>
      </c>
      <c r="C32" s="12"/>
      <c r="D32" s="12"/>
      <c r="E32" s="9" t="str">
        <f t="shared" si="0"/>
        <v/>
      </c>
      <c r="F32" s="43" t="e">
        <f t="shared" si="1"/>
        <v>#DIV/0!</v>
      </c>
    </row>
    <row r="33" spans="1:7" ht="20.3" hidden="1" customHeight="1" x14ac:dyDescent="0.3">
      <c r="A33" s="25">
        <f>A32+1</f>
        <v>4</v>
      </c>
      <c r="B33" s="20" t="s">
        <v>30</v>
      </c>
      <c r="C33" s="12"/>
      <c r="D33" s="12"/>
      <c r="E33" s="9" t="str">
        <f t="shared" si="0"/>
        <v/>
      </c>
      <c r="F33" s="43" t="e">
        <f t="shared" si="1"/>
        <v>#DIV/0!</v>
      </c>
    </row>
    <row r="34" spans="1:7" ht="20.3" hidden="1" customHeight="1" x14ac:dyDescent="0.3">
      <c r="A34" s="25">
        <v>5</v>
      </c>
      <c r="B34" s="20" t="s">
        <v>45</v>
      </c>
      <c r="C34" s="12"/>
      <c r="D34" s="12"/>
      <c r="E34" s="9" t="str">
        <f t="shared" si="0"/>
        <v/>
      </c>
      <c r="F34" s="43" t="e">
        <f t="shared" si="1"/>
        <v>#DIV/0!</v>
      </c>
    </row>
    <row r="35" spans="1:7" ht="20.3" hidden="1" customHeight="1" x14ac:dyDescent="0.3">
      <c r="A35" s="25">
        <v>6</v>
      </c>
      <c r="B35" s="20" t="s">
        <v>31</v>
      </c>
      <c r="C35" s="12"/>
      <c r="D35" s="12"/>
      <c r="E35" s="9" t="str">
        <f t="shared" si="0"/>
        <v/>
      </c>
      <c r="F35" s="43" t="e">
        <f t="shared" si="1"/>
        <v>#DIV/0!</v>
      </c>
    </row>
    <row r="36" spans="1:7" ht="22.65" customHeight="1" x14ac:dyDescent="0.3">
      <c r="A36" s="4" t="s">
        <v>32</v>
      </c>
      <c r="B36" s="26" t="s">
        <v>10</v>
      </c>
      <c r="C36" s="11"/>
      <c r="D36" s="11"/>
      <c r="E36" s="8" t="str">
        <f t="shared" si="0"/>
        <v/>
      </c>
      <c r="F36" s="43"/>
    </row>
    <row r="37" spans="1:7" s="32" customFormat="1" ht="30.85" customHeight="1" x14ac:dyDescent="0.3">
      <c r="A37" s="28" t="s">
        <v>5</v>
      </c>
      <c r="B37" s="29" t="s">
        <v>33</v>
      </c>
      <c r="C37" s="30">
        <f>C38+C39</f>
        <v>23217300</v>
      </c>
      <c r="D37" s="30">
        <f>D38+D39</f>
        <v>16591315</v>
      </c>
      <c r="E37" s="31">
        <f t="shared" si="0"/>
        <v>0.71461001063861862</v>
      </c>
      <c r="F37" s="43">
        <f t="shared" si="1"/>
        <v>1.053785014535555</v>
      </c>
      <c r="G37" s="47">
        <v>15744497</v>
      </c>
    </row>
    <row r="38" spans="1:7" s="32" customFormat="1" ht="18.3" customHeight="1" x14ac:dyDescent="0.3">
      <c r="A38" s="33">
        <v>1</v>
      </c>
      <c r="B38" s="34" t="s">
        <v>46</v>
      </c>
      <c r="C38" s="35">
        <f>+'[1]I TTR THU'!$H$78</f>
        <v>14106300</v>
      </c>
      <c r="D38" s="35">
        <v>11117984</v>
      </c>
      <c r="E38" s="36">
        <f>+IFERROR(D38/C38,"")</f>
        <v>0.78815734813523031</v>
      </c>
      <c r="F38" s="43">
        <f t="shared" si="1"/>
        <v>1.0728360004060533</v>
      </c>
      <c r="G38" s="39">
        <v>10363172</v>
      </c>
    </row>
    <row r="39" spans="1:7" s="32" customFormat="1" ht="19.05" customHeight="1" x14ac:dyDescent="0.3">
      <c r="A39" s="33">
        <v>2</v>
      </c>
      <c r="B39" s="37" t="s">
        <v>47</v>
      </c>
      <c r="C39" s="35">
        <f>+'[1]I TTR THU'!$H$77</f>
        <v>9111000</v>
      </c>
      <c r="D39" s="35">
        <v>5473331</v>
      </c>
      <c r="E39" s="36">
        <f t="shared" si="0"/>
        <v>0.60073877730216219</v>
      </c>
      <c r="F39" s="43">
        <f t="shared" si="1"/>
        <v>1.0170972762284383</v>
      </c>
      <c r="G39" s="39">
        <v>5381325</v>
      </c>
    </row>
  </sheetData>
  <mergeCells count="9">
    <mergeCell ref="D6:D7"/>
    <mergeCell ref="E6:F6"/>
    <mergeCell ref="A3:F3"/>
    <mergeCell ref="A4:F4"/>
    <mergeCell ref="A1:B1"/>
    <mergeCell ref="A2:B2"/>
    <mergeCell ref="A6:A7"/>
    <mergeCell ref="B6:B7"/>
    <mergeCell ref="C6:C7"/>
  </mergeCells>
  <printOptions horizontalCentered="1"/>
  <pageMargins left="0" right="0" top="0.75" bottom="0.25" header="0.3" footer="0.3"/>
  <pageSetup paperSize="9" scale="90" orientation="portrait" r:id="rId1"/>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E834E9-E28B-41B9-938C-4C6231976244}"/>
</file>

<file path=customXml/itemProps2.xml><?xml version="1.0" encoding="utf-8"?>
<ds:datastoreItem xmlns:ds="http://schemas.openxmlformats.org/officeDocument/2006/customXml" ds:itemID="{68D6AE52-8038-4F6A-B18F-84AB580311AD}"/>
</file>

<file path=customXml/itemProps3.xml><?xml version="1.0" encoding="utf-8"?>
<ds:datastoreItem xmlns:ds="http://schemas.openxmlformats.org/officeDocument/2006/customXml" ds:itemID="{023793F9-E305-4DF8-B2FD-7461139647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TH-2024-B60-9T-TT343-75</vt:lpstr>
      <vt:lpstr>'TH-2024-B60-9T-TT343-75'!Print_Titles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Hong Nhung</dc:creator>
  <cp:lastModifiedBy>Nguyen Thi Hong Nhung</cp:lastModifiedBy>
  <cp:lastPrinted>2024-10-07T07:20:52Z</cp:lastPrinted>
  <dcterms:created xsi:type="dcterms:W3CDTF">2020-04-06T08:57:10Z</dcterms:created>
  <dcterms:modified xsi:type="dcterms:W3CDTF">2024-10-07T07:24:32Z</dcterms:modified>
</cp:coreProperties>
</file>