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HUNG\Google Drive\NĂM 2023\CÔNG KHAI\DỰ TOÁN 2023 HĐND QUYET DINH\"/>
    </mc:Choice>
  </mc:AlternateContent>
  <bookViews>
    <workbookView xWindow="-118" yWindow="-118" windowWidth="19440" windowHeight="11638"/>
  </bookViews>
  <sheets>
    <sheet name="Sheet1" sheetId="1" r:id="rId1"/>
  </sheets>
  <definedNames>
    <definedName name="_xlnm.Print_Titles" localSheetId="0">Sheet1!$5:$7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6" i="1" l="1"/>
  <c r="C39" i="1"/>
  <c r="C10" i="1"/>
  <c r="C20" i="1"/>
  <c r="C28" i="1"/>
  <c r="C68" i="1"/>
  <c r="C29" i="1"/>
  <c r="K69" i="1"/>
  <c r="C69" i="1" s="1"/>
  <c r="K58" i="1"/>
  <c r="K21" i="1"/>
  <c r="K8" i="1" s="1"/>
  <c r="D27" i="1" l="1"/>
  <c r="C27" i="1" s="1"/>
  <c r="D32" i="1"/>
  <c r="C11" i="1"/>
  <c r="C12" i="1"/>
  <c r="C13" i="1"/>
  <c r="C14" i="1"/>
  <c r="C15" i="1"/>
  <c r="C16" i="1"/>
  <c r="C17" i="1"/>
  <c r="C18" i="1"/>
  <c r="C19" i="1"/>
  <c r="C21" i="1"/>
  <c r="C22" i="1"/>
  <c r="C23" i="1"/>
  <c r="C24" i="1"/>
  <c r="C25" i="1"/>
  <c r="C26" i="1"/>
  <c r="C30" i="1"/>
  <c r="C31" i="1"/>
  <c r="C32" i="1"/>
  <c r="C33" i="1"/>
  <c r="C34" i="1"/>
  <c r="C35" i="1"/>
  <c r="C36" i="1"/>
  <c r="C37" i="1"/>
  <c r="C38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7" i="1"/>
  <c r="C9" i="1"/>
  <c r="C8" i="1" l="1"/>
  <c r="E8" i="1"/>
  <c r="F8" i="1"/>
  <c r="G8" i="1"/>
  <c r="H8" i="1"/>
  <c r="I8" i="1"/>
  <c r="J8" i="1"/>
  <c r="L8" i="1"/>
  <c r="M8" i="1"/>
  <c r="N8" i="1"/>
  <c r="O8" i="1"/>
  <c r="D8" i="1"/>
</calcChain>
</file>

<file path=xl/sharedStrings.xml><?xml version="1.0" encoding="utf-8"?>
<sst xmlns="http://schemas.openxmlformats.org/spreadsheetml/2006/main" count="84" uniqueCount="83">
  <si>
    <t>Đơn vị: Triệu đồng</t>
  </si>
  <si>
    <t>STT</t>
  </si>
  <si>
    <t>TÊN ĐƠN VỊ</t>
  </si>
  <si>
    <t>TỔNG SỐ</t>
  </si>
  <si>
    <t>TRONG ĐÓ: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</si>
  <si>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</si>
  <si>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</si>
  <si>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</si>
  <si>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</si>
  <si>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HÌNH, THÔNG TẤN</t>
  </si>
  <si>
    <t>CHI THỂ DỤC THỂ THAO</t>
  </si>
  <si>
    <t>CHI BẢO VỆ MÔI TRƯỜNG</t>
  </si>
  <si>
    <t>CHI CÁC HOẠT ĐỘNG KINH TẾ</t>
  </si>
  <si>
    <t>TRONG ĐÓ</t>
  </si>
  <si>
    <t>CHI HOẠT ĐỘNG CỦA CƠ QUAN QUẢN LÝ NHÀ NƯỚC, ĐẢNG, ĐOÀN THỂ</t>
  </si>
  <si>
    <t>CHI BẢO ĐẢM XÃ HỘI</t>
  </si>
  <si>
    <t>CHI GIAO THÔNG</t>
  </si>
  <si>
    <t>CHI NÔNG NGHIỆP, LÂM NGHIỆP, THỦY LỢI, THỦY SẢN</t>
  </si>
  <si>
    <t>UBND TỈNH ĐỒNG NAI</t>
  </si>
  <si>
    <t>Sở Tài chính</t>
  </si>
  <si>
    <t>Sở Nội vụ</t>
  </si>
  <si>
    <t>Sở Ngoại vụ</t>
  </si>
  <si>
    <t>Sở Công thương</t>
  </si>
  <si>
    <t>Sở Tài nguyên Môi trường</t>
  </si>
  <si>
    <t>Sở Tư pháp</t>
  </si>
  <si>
    <t>Sở Giao thông vận tải</t>
  </si>
  <si>
    <t>Sở Xây dựng</t>
  </si>
  <si>
    <t>Công an tỉnh</t>
  </si>
  <si>
    <t>Bộ chỉ huy quân sự tỉnh</t>
  </si>
  <si>
    <t>Thanh tra tỉnh</t>
  </si>
  <si>
    <t>Đại học Đồng Nai</t>
  </si>
  <si>
    <t>Ban Quản lý các KCN</t>
  </si>
  <si>
    <t>Ban Dân tộc</t>
  </si>
  <si>
    <t>Hội chữ thập đỏ</t>
  </si>
  <si>
    <t>Hội người mù</t>
  </si>
  <si>
    <t>Hội cựu thanh niên xung phong</t>
  </si>
  <si>
    <t>Hội người cao tuổi</t>
  </si>
  <si>
    <t>Hội nông dân</t>
  </si>
  <si>
    <t>Hội cựu chiến binh</t>
  </si>
  <si>
    <t>Hội nhà báo</t>
  </si>
  <si>
    <t>Hội văn học nghệ thuật</t>
  </si>
  <si>
    <t>Liên minh Hợp tác xã</t>
  </si>
  <si>
    <t>Hội Luật gia</t>
  </si>
  <si>
    <t>Hội khuyến học</t>
  </si>
  <si>
    <t>Hội sinh viên</t>
  </si>
  <si>
    <t>Liên hiệp các tổ chức hữu nghị</t>
  </si>
  <si>
    <t>Ban Quản lý Khu công nghệ cao Công nghệ sinh học</t>
  </si>
  <si>
    <t>Liên đoàn lao động tỉnh</t>
  </si>
  <si>
    <t>Nhà xuất bản Đồng Nai</t>
  </si>
  <si>
    <t>Dự phòng</t>
  </si>
  <si>
    <t>CHI KHÁC</t>
  </si>
  <si>
    <t>DỰ TOÁN CHI THƯỜNG XUYÊN CỦA NGÂN SÁCH CẤP TỈNH CHO TỪNG CƠ QUAN, TỔ CHỨC THEO LĨNH VỰC NĂM 2023</t>
  </si>
  <si>
    <t>Văn phòng Đoàn đại biểu quốc hội và Hội đồng nhân dân</t>
  </si>
  <si>
    <t>Văn phòng Ủy ban nhân dân tỉnh</t>
  </si>
  <si>
    <t>Sở Kế hoạch và Đầu tư</t>
  </si>
  <si>
    <t>Sở Thông tin và Truyền thông</t>
  </si>
  <si>
    <t>Sở Khoa học và Công nghệ</t>
  </si>
  <si>
    <t>Sở Nông nghiệp Phát triển nông thôn</t>
  </si>
  <si>
    <t>Sở y tế</t>
  </si>
  <si>
    <t>Sở Văn hóa Thể thao và Du lịch</t>
  </si>
  <si>
    <t>Sở Lao động Thương binh và Xã hội</t>
  </si>
  <si>
    <t>Sở Giáo dục và đào tạo</t>
  </si>
  <si>
    <t>Bảo hiểm xã hội</t>
  </si>
  <si>
    <t>Trường Chính trị Đồng Nai</t>
  </si>
  <si>
    <t>UBMT Tổ quốc</t>
  </si>
  <si>
    <t>Tỉnh đoàn (Nhà thiếu nhi)</t>
  </si>
  <si>
    <t>Trường Cao đẳng Y tế Đồng Nai</t>
  </si>
  <si>
    <t>Trường Cao đẳng kỹ thuật Đồng Nai</t>
  </si>
  <si>
    <t>Trường cao đẳng nghề Công nghệ cao Đồng Nai</t>
  </si>
  <si>
    <t>Hội nạn nhân chất độc da cam/đioxin</t>
  </si>
  <si>
    <t>Hội chiến sĩ cách mạng bị địch bắt tù đày</t>
  </si>
  <si>
    <t>Hội liên hiệp phụ nữ</t>
  </si>
  <si>
    <t>Liên hiệp các hội Khoa học và kỹ thuật</t>
  </si>
  <si>
    <t>Khu bảo tồn thiên nhiên văn hóa Đồng Nai</t>
  </si>
  <si>
    <t>Ban Quản lý Khu dự trữ sinh quyển</t>
  </si>
  <si>
    <t>Công ty khai thác công trình thủy lợi</t>
  </si>
  <si>
    <t>Đài phát thanh và truyền hình Đồng Nai</t>
  </si>
  <si>
    <t xml:space="preserve">Cục Quản lý thị trường </t>
  </si>
  <si>
    <t>Kho bạc nhà nước</t>
  </si>
  <si>
    <t>Ban quản lý dự án đầu tư xây dựng công trình giao thông</t>
  </si>
  <si>
    <t>Biểu số 53/CK-NSNN</t>
  </si>
  <si>
    <t>(Đính kèm Quyết định số           /QĐ-UBND ngày       /12/2022 của UBND tỉnh Đồng Nai)</t>
  </si>
  <si>
    <t>Đảng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</si>
</sst>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"/>
    <numFmt numFmtId="165" formatCode="#,###;\-#,###;&quot;&quot;;_(@_)"/>
    <numFmt numFmtId="166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sz val="10"/>
      <name val="Times New Roman"/>
      <family val="1"/>
    </font>
    <font>
      <i/>
      <sz val="11"/>
      <name val="Times New Roman"/>
      <family val="1"/>
    </font>
    <font>
      <u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u/>
      <sz val="1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2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0" fontId="8" fillId="0" borderId="0"/>
    <xf numFmtId="0" fontId="2" fillId="0" borderId="0"/>
    <xf numFmtId="0" fontId="14" fillId="0" borderId="0"/>
    <xf numFmtId="0" fontId="7" fillId="0" borderId="0"/>
    <xf numFmtId="0" fontId="10" fillId="0" borderId="0"/>
    <xf numFmtId="0" fontId="1" fillId="0" borderId="0"/>
    <xf numFmtId="43" fontId="15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/>
    <xf numFmtId="0" fontId="5" fillId="0" borderId="0" xfId="0" applyNumberFormat="1" applyFont="1" applyFill="1" applyAlignment="1">
      <alignment horizontal="center" vertical="center" wrapText="1"/>
    </xf>
    <xf numFmtId="0" fontId="11" fillId="0" borderId="0" xfId="0" applyFont="1" applyFill="1"/>
    <xf numFmtId="164" fontId="6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16" fillId="0" borderId="6" xfId="0" applyNumberFormat="1" applyFont="1" applyFill="1" applyBorder="1" applyAlignment="1" applyProtection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6" fontId="3" fillId="0" borderId="0" xfId="11" applyNumberFormat="1" applyFont="1" applyFill="1" applyAlignment="1">
      <alignment vertical="center"/>
    </xf>
    <xf numFmtId="166" fontId="3" fillId="0" borderId="0" xfId="11" applyNumberFormat="1" applyFont="1" applyFill="1" applyAlignment="1">
      <alignment horizontal="right" vertical="center"/>
    </xf>
    <xf numFmtId="166" fontId="11" fillId="0" borderId="0" xfId="11" applyNumberFormat="1" applyFont="1" applyFill="1" applyAlignment="1">
      <alignment vertical="center"/>
    </xf>
    <xf numFmtId="166" fontId="4" fillId="0" borderId="0" xfId="11" applyNumberFormat="1" applyFont="1" applyFill="1" applyAlignment="1">
      <alignment horizontal="right" vertical="center"/>
    </xf>
    <xf numFmtId="166" fontId="5" fillId="0" borderId="0" xfId="11" applyNumberFormat="1" applyFont="1" applyFill="1" applyAlignment="1">
      <alignment horizontal="center" vertical="center" wrapText="1"/>
    </xf>
    <xf numFmtId="166" fontId="3" fillId="0" borderId="0" xfId="11" applyNumberFormat="1" applyFont="1" applyFill="1"/>
    <xf numFmtId="166" fontId="12" fillId="0" borderId="0" xfId="11" applyNumberFormat="1" applyFont="1" applyFill="1" applyBorder="1" applyAlignment="1">
      <alignment horizontal="right"/>
    </xf>
    <xf numFmtId="166" fontId="11" fillId="0" borderId="2" xfId="11" applyNumberFormat="1" applyFont="1" applyFill="1" applyBorder="1" applyAlignment="1">
      <alignment horizontal="center" vertical="center" wrapText="1"/>
    </xf>
    <xf numFmtId="166" fontId="11" fillId="0" borderId="7" xfId="11" applyNumberFormat="1" applyFont="1" applyFill="1" applyBorder="1"/>
    <xf numFmtId="166" fontId="6" fillId="0" borderId="6" xfId="11" applyNumberFormat="1" applyFont="1" applyFill="1" applyBorder="1" applyAlignment="1">
      <alignment horizontal="center" vertical="center"/>
    </xf>
    <xf numFmtId="166" fontId="6" fillId="2" borderId="6" xfId="11" applyNumberFormat="1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vertical="center" wrapText="1"/>
    </xf>
    <xf numFmtId="0" fontId="18" fillId="0" borderId="8" xfId="0" applyFont="1" applyFill="1" applyBorder="1" applyAlignment="1">
      <alignment vertical="center" wrapText="1"/>
    </xf>
    <xf numFmtId="166" fontId="11" fillId="0" borderId="1" xfId="11" applyNumberFormat="1" applyFont="1" applyFill="1" applyBorder="1" applyAlignment="1">
      <alignment horizontal="center" vertical="center" wrapText="1"/>
    </xf>
    <xf numFmtId="166" fontId="11" fillId="0" borderId="3" xfId="1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9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164" fontId="11" fillId="0" borderId="4" xfId="0" applyNumberFormat="1" applyFont="1" applyFill="1" applyBorder="1" applyAlignment="1" applyProtection="1">
      <alignment horizontal="center" vertical="center" wrapText="1"/>
    </xf>
    <xf numFmtId="164" fontId="11" fillId="0" borderId="5" xfId="0" applyNumberFormat="1" applyFont="1" applyFill="1" applyBorder="1" applyAlignment="1" applyProtection="1">
      <alignment horizontal="center" vertical="center" wrapText="1"/>
    </xf>
    <xf numFmtId="164" fontId="11" fillId="0" borderId="2" xfId="0" applyNumberFormat="1" applyFont="1" applyFill="1" applyBorder="1" applyAlignment="1" applyProtection="1">
      <alignment horizontal="center" vertical="center" wrapText="1"/>
    </xf>
    <xf numFmtId="166" fontId="11" fillId="0" borderId="4" xfId="11" applyNumberFormat="1" applyFont="1" applyFill="1" applyBorder="1" applyAlignment="1" applyProtection="1">
      <alignment horizontal="center" vertical="center" wrapText="1"/>
    </xf>
    <xf numFmtId="166" fontId="11" fillId="0" borderId="5" xfId="11" applyNumberFormat="1" applyFont="1" applyFill="1" applyBorder="1" applyAlignment="1" applyProtection="1">
      <alignment horizontal="center" vertical="center" wrapText="1"/>
    </xf>
    <xf numFmtId="166" fontId="11" fillId="0" borderId="2" xfId="11" applyNumberFormat="1" applyFont="1" applyFill="1" applyBorder="1" applyAlignment="1" applyProtection="1">
      <alignment horizontal="center" vertical="center" wrapText="1"/>
    </xf>
    <xf numFmtId="166" fontId="11" fillId="0" borderId="6" xfId="11" applyNumberFormat="1" applyFont="1" applyFill="1" applyBorder="1" applyAlignment="1" applyProtection="1">
      <alignment horizontal="center" vertical="center" wrapText="1"/>
    </xf>
    <xf numFmtId="166" fontId="11" fillId="0" borderId="6" xfId="11" applyNumberFormat="1" applyFont="1" applyFill="1" applyBorder="1" applyAlignment="1">
      <alignment horizontal="center" vertical="center" wrapText="1"/>
    </xf>
    <xf numFmtId="166" fontId="11" fillId="0" borderId="1" xfId="11" applyNumberFormat="1" applyFont="1" applyFill="1" applyBorder="1" applyAlignment="1" applyProtection="1">
      <alignment horizontal="center" vertical="center" wrapText="1"/>
    </xf>
    <xf numFmtId="166" fontId="11" fillId="0" borderId="3" xfId="11" applyNumberFormat="1" applyFont="1" applyFill="1" applyBorder="1" applyAlignment="1" applyProtection="1">
      <alignment horizontal="center" vertical="center" wrapText="1"/>
    </xf>
  </cellXfs>
  <cellStyles count="12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topLeftCell="A4" zoomScaleNormal="100" workbookViewId="0">
      <selection activeCell="B10" sqref="B10"/>
    </sheetView>
  </sheetViews>
  <sheetFormatPr defaultColWidth="11.6640625" defaultRowHeight="15.05" x14ac:dyDescent="0.25"/>
  <cols>
    <col min="1" max="1" width="4.88671875" style="1" customWidth="1"/>
    <col min="2" max="2" width="30.88671875" style="1" customWidth="1"/>
    <col min="3" max="3" width="11.21875" style="14" customWidth="1"/>
    <col min="4" max="4" width="10" style="14" customWidth="1"/>
    <col min="5" max="5" width="9.109375" style="14" customWidth="1"/>
    <col min="6" max="6" width="9.5546875" style="14" customWidth="1"/>
    <col min="7" max="7" width="9" style="14" customWidth="1"/>
    <col min="8" max="8" width="8.5546875" style="14" customWidth="1"/>
    <col min="9" max="9" width="8.33203125" style="14" customWidth="1"/>
    <col min="10" max="10" width="8.5546875" style="14" customWidth="1"/>
    <col min="11" max="11" width="8.6640625" style="14" customWidth="1"/>
    <col min="12" max="13" width="11.109375" style="14" hidden="1" customWidth="1"/>
    <col min="14" max="14" width="9.44140625" style="14" customWidth="1"/>
    <col min="15" max="15" width="8.88671875" style="14" customWidth="1"/>
    <col min="16" max="16384" width="11.6640625" style="1"/>
  </cols>
  <sheetData>
    <row r="1" spans="1:15" s="6" customFormat="1" ht="20.3" customHeight="1" x14ac:dyDescent="0.25">
      <c r="A1" s="27" t="s">
        <v>18</v>
      </c>
      <c r="B1" s="27"/>
      <c r="C1" s="9"/>
      <c r="D1" s="10"/>
      <c r="E1" s="10"/>
      <c r="F1" s="10"/>
      <c r="G1" s="9"/>
      <c r="H1" s="11"/>
      <c r="I1" s="9"/>
      <c r="J1" s="9"/>
      <c r="K1" s="9"/>
      <c r="L1" s="9"/>
      <c r="M1" s="9"/>
      <c r="N1" s="9"/>
      <c r="O1" s="12" t="s">
        <v>80</v>
      </c>
    </row>
    <row r="2" spans="1:15" ht="35.200000000000003" customHeight="1" x14ac:dyDescent="0.25">
      <c r="A2" s="28" t="s">
        <v>51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 x14ac:dyDescent="0.25">
      <c r="A3" s="29" t="s">
        <v>81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29" customHeight="1" x14ac:dyDescent="0.25">
      <c r="A4" s="2"/>
      <c r="B4" s="2"/>
      <c r="C4" s="13"/>
      <c r="D4" s="13"/>
      <c r="E4" s="13"/>
      <c r="F4" s="13"/>
      <c r="G4" s="13"/>
      <c r="H4" s="13"/>
      <c r="I4" s="13"/>
      <c r="O4" s="15" t="s">
        <v>0</v>
      </c>
    </row>
    <row r="5" spans="1:15" s="3" customFormat="1" ht="21.6" customHeight="1" x14ac:dyDescent="0.25">
      <c r="A5" s="30" t="s">
        <v>1</v>
      </c>
      <c r="B5" s="30" t="s">
        <v>2</v>
      </c>
      <c r="C5" s="33" t="s">
        <v>3</v>
      </c>
      <c r="D5" s="36" t="s">
        <v>4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3" customFormat="1" ht="27.85" customHeight="1" x14ac:dyDescent="0.25">
      <c r="A6" s="31"/>
      <c r="B6" s="31"/>
      <c r="C6" s="34"/>
      <c r="D6" s="38" t="s">
        <v>5</v>
      </c>
      <c r="E6" s="38" t="s">
        <v>6</v>
      </c>
      <c r="F6" s="38" t="s">
        <v>7</v>
      </c>
      <c r="G6" s="25" t="s">
        <v>8</v>
      </c>
      <c r="H6" s="25" t="s">
        <v>9</v>
      </c>
      <c r="I6" s="25" t="s">
        <v>10</v>
      </c>
      <c r="J6" s="25" t="s">
        <v>11</v>
      </c>
      <c r="K6" s="25" t="s">
        <v>12</v>
      </c>
      <c r="L6" s="37" t="s">
        <v>13</v>
      </c>
      <c r="M6" s="37"/>
      <c r="N6" s="25" t="s">
        <v>14</v>
      </c>
      <c r="O6" s="25" t="s">
        <v>15</v>
      </c>
    </row>
    <row r="7" spans="1:15" s="4" customFormat="1" ht="127.15" customHeight="1" x14ac:dyDescent="0.3">
      <c r="A7" s="32"/>
      <c r="B7" s="32"/>
      <c r="C7" s="35"/>
      <c r="D7" s="39"/>
      <c r="E7" s="39"/>
      <c r="F7" s="39"/>
      <c r="G7" s="26"/>
      <c r="H7" s="26"/>
      <c r="I7" s="26"/>
      <c r="J7" s="26"/>
      <c r="K7" s="26"/>
      <c r="L7" s="16" t="s">
        <v>16</v>
      </c>
      <c r="M7" s="16" t="s">
        <v>17</v>
      </c>
      <c r="N7" s="26"/>
      <c r="O7" s="26"/>
    </row>
    <row r="8" spans="1:15" s="5" customFormat="1" ht="29" customHeight="1" x14ac:dyDescent="0.3">
      <c r="A8" s="7"/>
      <c r="B8" s="8" t="s">
        <v>3</v>
      </c>
      <c r="C8" s="18">
        <f>SUM(C9:C69)</f>
        <v>5511150</v>
      </c>
      <c r="D8" s="18">
        <f t="shared" ref="D8:O8" si="0">SUM(D9:D69)</f>
        <v>1593600</v>
      </c>
      <c r="E8" s="18">
        <f t="shared" si="0"/>
        <v>119481</v>
      </c>
      <c r="F8" s="18">
        <f t="shared" si="0"/>
        <v>1434139</v>
      </c>
      <c r="G8" s="18">
        <f t="shared" si="0"/>
        <v>106546</v>
      </c>
      <c r="H8" s="18">
        <f t="shared" si="0"/>
        <v>57081</v>
      </c>
      <c r="I8" s="18">
        <f t="shared" si="0"/>
        <v>167535</v>
      </c>
      <c r="J8" s="18">
        <f t="shared" si="0"/>
        <v>87151</v>
      </c>
      <c r="K8" s="18">
        <f>SUM(K9:K69)</f>
        <v>703949</v>
      </c>
      <c r="L8" s="19">
        <f t="shared" si="0"/>
        <v>0</v>
      </c>
      <c r="M8" s="19">
        <f t="shared" si="0"/>
        <v>0</v>
      </c>
      <c r="N8" s="18">
        <f t="shared" si="0"/>
        <v>692470</v>
      </c>
      <c r="O8" s="18">
        <f t="shared" si="0"/>
        <v>302936</v>
      </c>
    </row>
    <row r="9" spans="1:15" s="3" customFormat="1" ht="24.05" customHeight="1" x14ac:dyDescent="0.25">
      <c r="A9" s="20">
        <v>1</v>
      </c>
      <c r="B9" s="21" t="s">
        <v>82</v>
      </c>
      <c r="C9" s="17">
        <f>SUM(D9:O9)</f>
        <v>110000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>
        <v>110000</v>
      </c>
      <c r="O9" s="17"/>
    </row>
    <row r="10" spans="1:15" s="3" customFormat="1" ht="27.5" customHeight="1" x14ac:dyDescent="0.25">
      <c r="A10" s="22">
        <v>2</v>
      </c>
      <c r="B10" s="21" t="s">
        <v>52</v>
      </c>
      <c r="C10" s="17">
        <f>SUM(D10:O10)+3499</f>
        <v>24725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v>21226</v>
      </c>
      <c r="O10" s="17"/>
    </row>
    <row r="11" spans="1:15" s="3" customFormat="1" ht="24.05" customHeight="1" x14ac:dyDescent="0.25">
      <c r="A11" s="20">
        <v>3</v>
      </c>
      <c r="B11" s="21" t="s">
        <v>53</v>
      </c>
      <c r="C11" s="17">
        <f t="shared" ref="C11:C67" si="1">SUM(D11:O11)</f>
        <v>68614</v>
      </c>
      <c r="D11" s="17"/>
      <c r="E11" s="17"/>
      <c r="F11" s="17"/>
      <c r="G11" s="17">
        <v>11398</v>
      </c>
      <c r="H11" s="17"/>
      <c r="I11" s="17"/>
      <c r="J11" s="17"/>
      <c r="K11" s="17"/>
      <c r="L11" s="17"/>
      <c r="M11" s="17"/>
      <c r="N11" s="17">
        <v>57216</v>
      </c>
      <c r="O11" s="17"/>
    </row>
    <row r="12" spans="1:15" s="3" customFormat="1" ht="24.05" customHeight="1" x14ac:dyDescent="0.25">
      <c r="A12" s="22">
        <v>4</v>
      </c>
      <c r="B12" s="21" t="s">
        <v>19</v>
      </c>
      <c r="C12" s="17">
        <f t="shared" si="1"/>
        <v>21274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>
        <v>21274</v>
      </c>
      <c r="O12" s="17"/>
    </row>
    <row r="13" spans="1:15" s="3" customFormat="1" ht="24.05" customHeight="1" x14ac:dyDescent="0.25">
      <c r="A13" s="20">
        <v>5</v>
      </c>
      <c r="B13" s="21" t="s">
        <v>54</v>
      </c>
      <c r="C13" s="17">
        <f t="shared" si="1"/>
        <v>14796</v>
      </c>
      <c r="D13" s="17"/>
      <c r="E13" s="17"/>
      <c r="F13" s="17"/>
      <c r="G13" s="17"/>
      <c r="H13" s="17"/>
      <c r="I13" s="17"/>
      <c r="J13" s="17"/>
      <c r="K13" s="17">
        <v>2000</v>
      </c>
      <c r="L13" s="17"/>
      <c r="M13" s="17"/>
      <c r="N13" s="17">
        <v>12796</v>
      </c>
      <c r="O13" s="17"/>
    </row>
    <row r="14" spans="1:15" s="3" customFormat="1" ht="24.05" customHeight="1" x14ac:dyDescent="0.25">
      <c r="A14" s="22">
        <v>6</v>
      </c>
      <c r="B14" s="21" t="s">
        <v>20</v>
      </c>
      <c r="C14" s="17">
        <f t="shared" si="1"/>
        <v>63302</v>
      </c>
      <c r="D14" s="17">
        <v>3885</v>
      </c>
      <c r="E14" s="17"/>
      <c r="F14" s="17"/>
      <c r="G14" s="17"/>
      <c r="H14" s="17"/>
      <c r="I14" s="17"/>
      <c r="J14" s="17"/>
      <c r="K14" s="17"/>
      <c r="L14" s="17"/>
      <c r="M14" s="17"/>
      <c r="N14" s="17">
        <v>59417</v>
      </c>
      <c r="O14" s="17"/>
    </row>
    <row r="15" spans="1:15" s="3" customFormat="1" ht="24.05" customHeight="1" x14ac:dyDescent="0.25">
      <c r="A15" s="20">
        <v>7</v>
      </c>
      <c r="B15" s="21" t="s">
        <v>21</v>
      </c>
      <c r="C15" s="17">
        <f t="shared" si="1"/>
        <v>17079</v>
      </c>
      <c r="D15" s="17">
        <v>1650</v>
      </c>
      <c r="E15" s="17"/>
      <c r="F15" s="17"/>
      <c r="G15" s="17"/>
      <c r="H15" s="17"/>
      <c r="I15" s="17"/>
      <c r="J15" s="17"/>
      <c r="K15" s="17"/>
      <c r="L15" s="17"/>
      <c r="M15" s="17"/>
      <c r="N15" s="17">
        <v>15429</v>
      </c>
      <c r="O15" s="17"/>
    </row>
    <row r="16" spans="1:15" s="3" customFormat="1" ht="24.05" customHeight="1" x14ac:dyDescent="0.25">
      <c r="A16" s="22">
        <v>8</v>
      </c>
      <c r="B16" s="21" t="s">
        <v>55</v>
      </c>
      <c r="C16" s="17">
        <f t="shared" si="1"/>
        <v>58128</v>
      </c>
      <c r="D16" s="17"/>
      <c r="E16" s="17"/>
      <c r="F16" s="17"/>
      <c r="G16" s="17"/>
      <c r="H16" s="17"/>
      <c r="I16" s="17"/>
      <c r="J16" s="17"/>
      <c r="K16" s="17">
        <v>52250</v>
      </c>
      <c r="L16" s="17"/>
      <c r="M16" s="17"/>
      <c r="N16" s="17">
        <v>5878</v>
      </c>
      <c r="O16" s="17"/>
    </row>
    <row r="17" spans="1:15" s="3" customFormat="1" ht="24.05" customHeight="1" x14ac:dyDescent="0.25">
      <c r="A17" s="20">
        <v>9</v>
      </c>
      <c r="B17" s="21" t="s">
        <v>56</v>
      </c>
      <c r="C17" s="17">
        <f t="shared" si="1"/>
        <v>82175</v>
      </c>
      <c r="D17" s="17">
        <v>2000</v>
      </c>
      <c r="E17" s="17">
        <v>71626</v>
      </c>
      <c r="F17" s="17"/>
      <c r="G17" s="17"/>
      <c r="H17" s="17"/>
      <c r="I17" s="17"/>
      <c r="J17" s="17"/>
      <c r="K17" s="17"/>
      <c r="L17" s="17"/>
      <c r="M17" s="17"/>
      <c r="N17" s="17">
        <v>8549</v>
      </c>
      <c r="O17" s="17"/>
    </row>
    <row r="18" spans="1:15" s="3" customFormat="1" ht="24.05" customHeight="1" x14ac:dyDescent="0.25">
      <c r="A18" s="22">
        <v>10</v>
      </c>
      <c r="B18" s="21" t="s">
        <v>22</v>
      </c>
      <c r="C18" s="17">
        <f t="shared" si="1"/>
        <v>67429</v>
      </c>
      <c r="D18" s="17"/>
      <c r="E18" s="17"/>
      <c r="F18" s="17"/>
      <c r="G18" s="17"/>
      <c r="H18" s="17"/>
      <c r="I18" s="17"/>
      <c r="J18" s="17">
        <v>2900</v>
      </c>
      <c r="K18" s="17">
        <v>24998</v>
      </c>
      <c r="L18" s="17"/>
      <c r="M18" s="17"/>
      <c r="N18" s="17">
        <v>39531</v>
      </c>
      <c r="O18" s="17"/>
    </row>
    <row r="19" spans="1:15" s="3" customFormat="1" ht="24.05" customHeight="1" x14ac:dyDescent="0.25">
      <c r="A19" s="20">
        <v>11</v>
      </c>
      <c r="B19" s="21" t="s">
        <v>23</v>
      </c>
      <c r="C19" s="17">
        <f t="shared" si="1"/>
        <v>93082</v>
      </c>
      <c r="D19" s="17"/>
      <c r="E19" s="17"/>
      <c r="F19" s="17"/>
      <c r="G19" s="17"/>
      <c r="H19" s="17"/>
      <c r="I19" s="17"/>
      <c r="J19" s="17">
        <v>57031</v>
      </c>
      <c r="K19" s="17">
        <v>16302</v>
      </c>
      <c r="L19" s="17"/>
      <c r="M19" s="17"/>
      <c r="N19" s="17">
        <v>19749</v>
      </c>
      <c r="O19" s="17"/>
    </row>
    <row r="20" spans="1:15" s="3" customFormat="1" ht="24.05" customHeight="1" x14ac:dyDescent="0.25">
      <c r="A20" s="22">
        <v>12</v>
      </c>
      <c r="B20" s="21" t="s">
        <v>24</v>
      </c>
      <c r="C20" s="17">
        <f>SUM(D20:O20)+6590</f>
        <v>24706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>
        <v>18116</v>
      </c>
      <c r="O20" s="17"/>
    </row>
    <row r="21" spans="1:15" s="3" customFormat="1" ht="24.05" customHeight="1" x14ac:dyDescent="0.25">
      <c r="A21" s="20">
        <v>13</v>
      </c>
      <c r="B21" s="21" t="s">
        <v>57</v>
      </c>
      <c r="C21" s="17">
        <f t="shared" si="1"/>
        <v>146761</v>
      </c>
      <c r="D21" s="17"/>
      <c r="E21" s="17"/>
      <c r="F21" s="17"/>
      <c r="G21" s="17"/>
      <c r="H21" s="17"/>
      <c r="I21" s="17"/>
      <c r="J21" s="17"/>
      <c r="K21" s="17">
        <f>33654+56301+12721</f>
        <v>102676</v>
      </c>
      <c r="L21" s="17"/>
      <c r="M21" s="17"/>
      <c r="N21" s="17">
        <v>44085</v>
      </c>
      <c r="O21" s="17"/>
    </row>
    <row r="22" spans="1:15" s="3" customFormat="1" ht="24.05" customHeight="1" x14ac:dyDescent="0.25">
      <c r="A22" s="22">
        <v>14</v>
      </c>
      <c r="B22" s="21" t="s">
        <v>25</v>
      </c>
      <c r="C22" s="17">
        <f t="shared" si="1"/>
        <v>159719</v>
      </c>
      <c r="D22" s="17"/>
      <c r="E22" s="17"/>
      <c r="F22" s="17"/>
      <c r="G22" s="17"/>
      <c r="H22" s="17"/>
      <c r="I22" s="17"/>
      <c r="J22" s="17"/>
      <c r="K22" s="17">
        <v>138725</v>
      </c>
      <c r="L22" s="17"/>
      <c r="M22" s="17"/>
      <c r="N22" s="17">
        <v>20994</v>
      </c>
      <c r="O22" s="17"/>
    </row>
    <row r="23" spans="1:15" s="3" customFormat="1" ht="24.05" customHeight="1" x14ac:dyDescent="0.25">
      <c r="A23" s="20">
        <v>15</v>
      </c>
      <c r="B23" s="21" t="s">
        <v>58</v>
      </c>
      <c r="C23" s="17">
        <f t="shared" si="1"/>
        <v>1048314</v>
      </c>
      <c r="D23" s="17">
        <v>2710</v>
      </c>
      <c r="E23" s="17"/>
      <c r="F23" s="17">
        <v>1029924</v>
      </c>
      <c r="G23" s="17"/>
      <c r="H23" s="17"/>
      <c r="I23" s="17"/>
      <c r="J23" s="17"/>
      <c r="K23" s="17"/>
      <c r="L23" s="17"/>
      <c r="M23" s="17"/>
      <c r="N23" s="17">
        <v>15680</v>
      </c>
      <c r="O23" s="17"/>
    </row>
    <row r="24" spans="1:15" s="3" customFormat="1" ht="24.05" customHeight="1" x14ac:dyDescent="0.25">
      <c r="A24" s="22">
        <v>16</v>
      </c>
      <c r="B24" s="21" t="s">
        <v>59</v>
      </c>
      <c r="C24" s="17">
        <f t="shared" si="1"/>
        <v>329341</v>
      </c>
      <c r="D24" s="17">
        <v>61924</v>
      </c>
      <c r="E24" s="17"/>
      <c r="F24" s="17">
        <v>2685</v>
      </c>
      <c r="G24" s="17">
        <v>75497</v>
      </c>
      <c r="H24" s="17"/>
      <c r="I24" s="17">
        <v>167535</v>
      </c>
      <c r="J24" s="17">
        <v>100</v>
      </c>
      <c r="K24" s="17">
        <v>11643</v>
      </c>
      <c r="L24" s="17"/>
      <c r="M24" s="17"/>
      <c r="N24" s="17">
        <v>9957</v>
      </c>
      <c r="O24" s="17"/>
    </row>
    <row r="25" spans="1:15" s="3" customFormat="1" ht="24.05" customHeight="1" x14ac:dyDescent="0.25">
      <c r="A25" s="20">
        <v>17</v>
      </c>
      <c r="B25" s="21" t="s">
        <v>26</v>
      </c>
      <c r="C25" s="17">
        <f t="shared" si="1"/>
        <v>27561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>
        <v>27561</v>
      </c>
      <c r="O25" s="17"/>
    </row>
    <row r="26" spans="1:15" s="3" customFormat="1" ht="24.05" customHeight="1" x14ac:dyDescent="0.25">
      <c r="A26" s="22">
        <v>18</v>
      </c>
      <c r="B26" s="21" t="s">
        <v>60</v>
      </c>
      <c r="C26" s="17">
        <f t="shared" si="1"/>
        <v>297916</v>
      </c>
      <c r="D26" s="17">
        <v>50400</v>
      </c>
      <c r="E26" s="17"/>
      <c r="F26" s="17"/>
      <c r="G26" s="17"/>
      <c r="H26" s="17"/>
      <c r="I26" s="17"/>
      <c r="J26" s="17"/>
      <c r="K26" s="17"/>
      <c r="L26" s="17"/>
      <c r="M26" s="17"/>
      <c r="N26" s="17">
        <v>14580</v>
      </c>
      <c r="O26" s="17">
        <v>232936</v>
      </c>
    </row>
    <row r="27" spans="1:15" s="3" customFormat="1" ht="24.05" customHeight="1" x14ac:dyDescent="0.25">
      <c r="A27" s="20">
        <v>19</v>
      </c>
      <c r="B27" s="21" t="s">
        <v>61</v>
      </c>
      <c r="C27" s="17">
        <f t="shared" si="1"/>
        <v>900550</v>
      </c>
      <c r="D27" s="17">
        <f>796735+93153</f>
        <v>889888</v>
      </c>
      <c r="E27" s="17"/>
      <c r="F27" s="17"/>
      <c r="G27" s="17"/>
      <c r="H27" s="17"/>
      <c r="I27" s="17"/>
      <c r="J27" s="17"/>
      <c r="K27" s="17"/>
      <c r="L27" s="17"/>
      <c r="M27" s="17"/>
      <c r="N27" s="17">
        <v>10662</v>
      </c>
      <c r="O27" s="17"/>
    </row>
    <row r="28" spans="1:15" s="3" customFormat="1" ht="24.05" customHeight="1" x14ac:dyDescent="0.25">
      <c r="A28" s="22">
        <v>20</v>
      </c>
      <c r="B28" s="23" t="s">
        <v>27</v>
      </c>
      <c r="C28" s="17">
        <f>SUM(D28:O28)+47502</f>
        <v>62532</v>
      </c>
      <c r="D28" s="17">
        <v>640</v>
      </c>
      <c r="E28" s="17"/>
      <c r="F28" s="17"/>
      <c r="G28" s="17"/>
      <c r="H28" s="17"/>
      <c r="I28" s="17"/>
      <c r="J28" s="17">
        <v>1840</v>
      </c>
      <c r="K28" s="17">
        <v>12550</v>
      </c>
      <c r="L28" s="17"/>
      <c r="M28" s="17"/>
      <c r="N28" s="17"/>
      <c r="O28" s="17"/>
    </row>
    <row r="29" spans="1:15" s="3" customFormat="1" ht="24.05" customHeight="1" x14ac:dyDescent="0.25">
      <c r="A29" s="20">
        <v>21</v>
      </c>
      <c r="B29" s="23" t="s">
        <v>28</v>
      </c>
      <c r="C29" s="17">
        <f>SUM(D29:O29)+137548</f>
        <v>144598</v>
      </c>
      <c r="D29" s="17">
        <v>7050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s="3" customFormat="1" ht="24.05" customHeight="1" x14ac:dyDescent="0.25">
      <c r="A30" s="22">
        <v>22</v>
      </c>
      <c r="B30" s="23" t="s">
        <v>29</v>
      </c>
      <c r="C30" s="17">
        <f t="shared" si="1"/>
        <v>10219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>
        <v>10219</v>
      </c>
      <c r="O30" s="17"/>
    </row>
    <row r="31" spans="1:15" s="3" customFormat="1" ht="24.05" customHeight="1" x14ac:dyDescent="0.25">
      <c r="A31" s="20">
        <v>23</v>
      </c>
      <c r="B31" s="23" t="s">
        <v>62</v>
      </c>
      <c r="C31" s="17">
        <f t="shared" si="1"/>
        <v>401530</v>
      </c>
      <c r="D31" s="17"/>
      <c r="E31" s="17"/>
      <c r="F31" s="17">
        <v>401530</v>
      </c>
      <c r="G31" s="17"/>
      <c r="H31" s="17"/>
      <c r="I31" s="17"/>
      <c r="J31" s="17"/>
      <c r="K31" s="17"/>
      <c r="L31" s="17"/>
      <c r="M31" s="17"/>
      <c r="N31" s="17"/>
      <c r="O31" s="17"/>
    </row>
    <row r="32" spans="1:15" s="3" customFormat="1" ht="24.05" customHeight="1" x14ac:dyDescent="0.25">
      <c r="A32" s="22">
        <v>24</v>
      </c>
      <c r="B32" s="21" t="s">
        <v>30</v>
      </c>
      <c r="C32" s="17">
        <f t="shared" si="1"/>
        <v>46222</v>
      </c>
      <c r="D32" s="17">
        <f>14908+31314</f>
        <v>46222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s="3" customFormat="1" ht="24.05" customHeight="1" x14ac:dyDescent="0.25">
      <c r="A33" s="20">
        <v>25</v>
      </c>
      <c r="B33" s="21" t="s">
        <v>63</v>
      </c>
      <c r="C33" s="17">
        <f t="shared" si="1"/>
        <v>22911</v>
      </c>
      <c r="D33" s="17">
        <v>22911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s="3" customFormat="1" ht="24.05" customHeight="1" x14ac:dyDescent="0.25">
      <c r="A34" s="22">
        <v>26</v>
      </c>
      <c r="B34" s="21" t="s">
        <v>64</v>
      </c>
      <c r="C34" s="17">
        <f t="shared" si="1"/>
        <v>11299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>
        <v>11299</v>
      </c>
      <c r="O34" s="17"/>
    </row>
    <row r="35" spans="1:15" s="3" customFormat="1" ht="24.05" customHeight="1" x14ac:dyDescent="0.25">
      <c r="A35" s="20">
        <v>27</v>
      </c>
      <c r="B35" s="21" t="s">
        <v>65</v>
      </c>
      <c r="C35" s="17">
        <f t="shared" si="1"/>
        <v>23100</v>
      </c>
      <c r="D35" s="17"/>
      <c r="E35" s="17"/>
      <c r="F35" s="17"/>
      <c r="G35" s="17">
        <v>3922</v>
      </c>
      <c r="H35" s="17"/>
      <c r="I35" s="17"/>
      <c r="J35" s="17"/>
      <c r="K35" s="17"/>
      <c r="L35" s="17"/>
      <c r="M35" s="17"/>
      <c r="N35" s="17">
        <v>19178</v>
      </c>
      <c r="O35" s="17"/>
    </row>
    <row r="36" spans="1:15" s="3" customFormat="1" ht="24.05" customHeight="1" x14ac:dyDescent="0.25">
      <c r="A36" s="22">
        <v>28</v>
      </c>
      <c r="B36" s="21" t="s">
        <v>66</v>
      </c>
      <c r="C36" s="17">
        <f t="shared" si="1"/>
        <v>18036</v>
      </c>
      <c r="D36" s="17">
        <v>18036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s="3" customFormat="1" ht="24.05" customHeight="1" x14ac:dyDescent="0.25">
      <c r="A37" s="20">
        <v>29</v>
      </c>
      <c r="B37" s="21" t="s">
        <v>67</v>
      </c>
      <c r="C37" s="17">
        <f t="shared" si="1"/>
        <v>30713</v>
      </c>
      <c r="D37" s="17">
        <v>30713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s="3" customFormat="1" ht="30.8" customHeight="1" x14ac:dyDescent="0.25">
      <c r="A38" s="22">
        <v>30</v>
      </c>
      <c r="B38" s="24" t="s">
        <v>68</v>
      </c>
      <c r="C38" s="17">
        <f t="shared" si="1"/>
        <v>51530</v>
      </c>
      <c r="D38" s="17">
        <v>51530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s="3" customFormat="1" ht="24.05" customHeight="1" x14ac:dyDescent="0.25">
      <c r="A39" s="20">
        <v>31</v>
      </c>
      <c r="B39" s="21" t="s">
        <v>31</v>
      </c>
      <c r="C39" s="17">
        <f>SUM(D39:O39)+1123</f>
        <v>26774</v>
      </c>
      <c r="D39" s="17"/>
      <c r="E39" s="17"/>
      <c r="F39" s="17"/>
      <c r="G39" s="17"/>
      <c r="H39" s="17"/>
      <c r="I39" s="17"/>
      <c r="J39" s="17">
        <v>6814</v>
      </c>
      <c r="K39" s="17"/>
      <c r="L39" s="17"/>
      <c r="M39" s="17"/>
      <c r="N39" s="17">
        <v>18837</v>
      </c>
      <c r="O39" s="17"/>
    </row>
    <row r="40" spans="1:15" s="3" customFormat="1" ht="24.05" customHeight="1" x14ac:dyDescent="0.25">
      <c r="A40" s="22">
        <v>32</v>
      </c>
      <c r="B40" s="21" t="s">
        <v>32</v>
      </c>
      <c r="C40" s="17">
        <f t="shared" si="1"/>
        <v>15363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>
        <v>15363</v>
      </c>
      <c r="O40" s="17"/>
    </row>
    <row r="41" spans="1:15" s="3" customFormat="1" ht="24.05" customHeight="1" x14ac:dyDescent="0.25">
      <c r="A41" s="20">
        <v>33</v>
      </c>
      <c r="B41" s="21" t="s">
        <v>33</v>
      </c>
      <c r="C41" s="17">
        <f t="shared" si="1"/>
        <v>3887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>
        <v>3887</v>
      </c>
      <c r="O41" s="17"/>
    </row>
    <row r="42" spans="1:15" s="3" customFormat="1" ht="24.05" customHeight="1" x14ac:dyDescent="0.25">
      <c r="A42" s="22">
        <v>34</v>
      </c>
      <c r="B42" s="21" t="s">
        <v>34</v>
      </c>
      <c r="C42" s="17">
        <f t="shared" si="1"/>
        <v>970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>
        <v>970</v>
      </c>
      <c r="O42" s="17"/>
    </row>
    <row r="43" spans="1:15" s="3" customFormat="1" ht="24.05" customHeight="1" x14ac:dyDescent="0.25">
      <c r="A43" s="20">
        <v>35</v>
      </c>
      <c r="B43" s="21" t="s">
        <v>35</v>
      </c>
      <c r="C43" s="17">
        <f t="shared" si="1"/>
        <v>1844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>
        <v>1844</v>
      </c>
      <c r="O43" s="17"/>
    </row>
    <row r="44" spans="1:15" s="3" customFormat="1" ht="24.05" customHeight="1" x14ac:dyDescent="0.25">
      <c r="A44" s="22">
        <v>36</v>
      </c>
      <c r="B44" s="21" t="s">
        <v>69</v>
      </c>
      <c r="C44" s="17">
        <f t="shared" si="1"/>
        <v>1040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>
        <v>1040</v>
      </c>
      <c r="O44" s="17"/>
    </row>
    <row r="45" spans="1:15" s="3" customFormat="1" ht="24.05" customHeight="1" x14ac:dyDescent="0.25">
      <c r="A45" s="20">
        <v>37</v>
      </c>
      <c r="B45" s="21" t="s">
        <v>36</v>
      </c>
      <c r="C45" s="17">
        <f t="shared" si="1"/>
        <v>1447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>
        <v>1447</v>
      </c>
      <c r="O45" s="17"/>
    </row>
    <row r="46" spans="1:15" s="3" customFormat="1" ht="32.75" customHeight="1" x14ac:dyDescent="0.25">
      <c r="A46" s="22">
        <v>38</v>
      </c>
      <c r="B46" s="21" t="s">
        <v>70</v>
      </c>
      <c r="C46" s="17">
        <f t="shared" si="1"/>
        <v>2104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>
        <v>2104</v>
      </c>
      <c r="O46" s="17"/>
    </row>
    <row r="47" spans="1:15" s="3" customFormat="1" ht="24.05" customHeight="1" x14ac:dyDescent="0.25">
      <c r="A47" s="20">
        <v>39</v>
      </c>
      <c r="B47" s="21" t="s">
        <v>71</v>
      </c>
      <c r="C47" s="17">
        <f t="shared" si="1"/>
        <v>11141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>
        <v>11141</v>
      </c>
      <c r="O47" s="17"/>
    </row>
    <row r="48" spans="1:15" s="3" customFormat="1" ht="24.05" customHeight="1" x14ac:dyDescent="0.25">
      <c r="A48" s="22">
        <v>40</v>
      </c>
      <c r="B48" s="21" t="s">
        <v>37</v>
      </c>
      <c r="C48" s="17">
        <f t="shared" si="1"/>
        <v>8534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>
        <v>8534</v>
      </c>
      <c r="O48" s="17"/>
    </row>
    <row r="49" spans="1:15" s="3" customFormat="1" ht="24.05" customHeight="1" x14ac:dyDescent="0.25">
      <c r="A49" s="20">
        <v>41</v>
      </c>
      <c r="B49" s="21" t="s">
        <v>38</v>
      </c>
      <c r="C49" s="17">
        <f t="shared" si="1"/>
        <v>3268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>
        <v>3268</v>
      </c>
      <c r="O49" s="17"/>
    </row>
    <row r="50" spans="1:15" s="3" customFormat="1" ht="24.05" customHeight="1" x14ac:dyDescent="0.25">
      <c r="A50" s="22">
        <v>42</v>
      </c>
      <c r="B50" s="21" t="s">
        <v>39</v>
      </c>
      <c r="C50" s="17">
        <f t="shared" si="1"/>
        <v>1293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>
        <v>1293</v>
      </c>
      <c r="O50" s="17"/>
    </row>
    <row r="51" spans="1:15" s="3" customFormat="1" ht="24.05" customHeight="1" x14ac:dyDescent="0.25">
      <c r="A51" s="20">
        <v>43</v>
      </c>
      <c r="B51" s="21" t="s">
        <v>40</v>
      </c>
      <c r="C51" s="17">
        <f t="shared" si="1"/>
        <v>8216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>
        <v>8216</v>
      </c>
      <c r="O51" s="17"/>
    </row>
    <row r="52" spans="1:15" s="3" customFormat="1" ht="24.05" customHeight="1" x14ac:dyDescent="0.25">
      <c r="A52" s="22">
        <v>44</v>
      </c>
      <c r="B52" s="21" t="s">
        <v>41</v>
      </c>
      <c r="C52" s="17">
        <f t="shared" si="1"/>
        <v>9318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>
        <v>9318</v>
      </c>
      <c r="O52" s="17"/>
    </row>
    <row r="53" spans="1:15" s="3" customFormat="1" ht="24.05" customHeight="1" x14ac:dyDescent="0.25">
      <c r="A53" s="20">
        <v>45</v>
      </c>
      <c r="B53" s="21" t="s">
        <v>42</v>
      </c>
      <c r="C53" s="17">
        <f t="shared" si="1"/>
        <v>955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>
        <v>955</v>
      </c>
      <c r="O53" s="17"/>
    </row>
    <row r="54" spans="1:15" s="3" customFormat="1" ht="24.05" customHeight="1" x14ac:dyDescent="0.25">
      <c r="A54" s="22">
        <v>46</v>
      </c>
      <c r="B54" s="21" t="s">
        <v>72</v>
      </c>
      <c r="C54" s="17">
        <f t="shared" si="1"/>
        <v>12929</v>
      </c>
      <c r="D54" s="17"/>
      <c r="E54" s="17">
        <v>8085</v>
      </c>
      <c r="F54" s="17"/>
      <c r="G54" s="17"/>
      <c r="H54" s="17"/>
      <c r="I54" s="17"/>
      <c r="J54" s="17"/>
      <c r="K54" s="17"/>
      <c r="L54" s="17"/>
      <c r="M54" s="17"/>
      <c r="N54" s="17">
        <v>4844</v>
      </c>
      <c r="O54" s="17"/>
    </row>
    <row r="55" spans="1:15" s="3" customFormat="1" ht="24.05" customHeight="1" x14ac:dyDescent="0.25">
      <c r="A55" s="20">
        <v>47</v>
      </c>
      <c r="B55" s="21" t="s">
        <v>43</v>
      </c>
      <c r="C55" s="17">
        <f t="shared" si="1"/>
        <v>2313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>
        <v>2313</v>
      </c>
      <c r="O55" s="17"/>
    </row>
    <row r="56" spans="1:15" s="3" customFormat="1" ht="24.05" customHeight="1" x14ac:dyDescent="0.25">
      <c r="A56" s="22">
        <v>48</v>
      </c>
      <c r="B56" s="21" t="s">
        <v>44</v>
      </c>
      <c r="C56" s="17">
        <f t="shared" si="1"/>
        <v>3994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>
        <v>3994</v>
      </c>
      <c r="O56" s="17"/>
    </row>
    <row r="57" spans="1:15" s="3" customFormat="1" ht="24.05" customHeight="1" x14ac:dyDescent="0.25">
      <c r="A57" s="20">
        <v>49</v>
      </c>
      <c r="B57" s="21" t="s">
        <v>45</v>
      </c>
      <c r="C57" s="17">
        <f t="shared" si="1"/>
        <v>11888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>
        <v>11888</v>
      </c>
      <c r="O57" s="17"/>
    </row>
    <row r="58" spans="1:15" s="3" customFormat="1" ht="29.45" customHeight="1" x14ac:dyDescent="0.25">
      <c r="A58" s="22">
        <v>50</v>
      </c>
      <c r="B58" s="24" t="s">
        <v>73</v>
      </c>
      <c r="C58" s="17">
        <f t="shared" si="1"/>
        <v>75263</v>
      </c>
      <c r="D58" s="17"/>
      <c r="E58" s="17"/>
      <c r="F58" s="17"/>
      <c r="G58" s="17">
        <v>12529</v>
      </c>
      <c r="H58" s="17"/>
      <c r="I58" s="17"/>
      <c r="J58" s="17">
        <v>16016</v>
      </c>
      <c r="K58" s="17">
        <f>41738+2980+2000</f>
        <v>46718</v>
      </c>
      <c r="L58" s="17"/>
      <c r="M58" s="17"/>
      <c r="N58" s="17"/>
      <c r="O58" s="17"/>
    </row>
    <row r="59" spans="1:15" s="3" customFormat="1" ht="30.15" customHeight="1" x14ac:dyDescent="0.25">
      <c r="A59" s="20">
        <v>51</v>
      </c>
      <c r="B59" s="24" t="s">
        <v>46</v>
      </c>
      <c r="C59" s="17">
        <f t="shared" si="1"/>
        <v>23021</v>
      </c>
      <c r="D59" s="17"/>
      <c r="E59" s="17">
        <v>15203</v>
      </c>
      <c r="F59" s="17"/>
      <c r="G59" s="17"/>
      <c r="H59" s="17"/>
      <c r="I59" s="17"/>
      <c r="J59" s="17"/>
      <c r="K59" s="17"/>
      <c r="L59" s="17"/>
      <c r="M59" s="17"/>
      <c r="N59" s="17">
        <v>7818</v>
      </c>
      <c r="O59" s="17"/>
    </row>
    <row r="60" spans="1:15" s="3" customFormat="1" ht="24.05" customHeight="1" x14ac:dyDescent="0.25">
      <c r="A60" s="22">
        <v>52</v>
      </c>
      <c r="B60" s="21" t="s">
        <v>74</v>
      </c>
      <c r="C60" s="17">
        <f t="shared" si="1"/>
        <v>2450</v>
      </c>
      <c r="D60" s="17"/>
      <c r="E60" s="17"/>
      <c r="F60" s="17"/>
      <c r="G60" s="17"/>
      <c r="H60" s="17"/>
      <c r="I60" s="17"/>
      <c r="J60" s="17">
        <v>2450</v>
      </c>
      <c r="K60" s="17"/>
      <c r="L60" s="17"/>
      <c r="M60" s="17"/>
      <c r="N60" s="17"/>
      <c r="O60" s="17"/>
    </row>
    <row r="61" spans="1:15" s="3" customFormat="1" ht="24.05" customHeight="1" x14ac:dyDescent="0.25">
      <c r="A61" s="20">
        <v>53</v>
      </c>
      <c r="B61" s="24" t="s">
        <v>75</v>
      </c>
      <c r="C61" s="17">
        <f t="shared" si="1"/>
        <v>7000</v>
      </c>
      <c r="D61" s="17"/>
      <c r="E61" s="17"/>
      <c r="F61" s="17"/>
      <c r="G61" s="17"/>
      <c r="H61" s="17"/>
      <c r="I61" s="17"/>
      <c r="J61" s="17"/>
      <c r="K61" s="17">
        <v>7000</v>
      </c>
      <c r="L61" s="17"/>
      <c r="M61" s="17"/>
      <c r="N61" s="17"/>
      <c r="O61" s="17"/>
    </row>
    <row r="62" spans="1:15" s="3" customFormat="1" ht="24.05" customHeight="1" x14ac:dyDescent="0.25">
      <c r="A62" s="22">
        <v>54</v>
      </c>
      <c r="B62" s="24" t="s">
        <v>76</v>
      </c>
      <c r="C62" s="17">
        <f t="shared" si="1"/>
        <v>57081</v>
      </c>
      <c r="D62" s="17"/>
      <c r="E62" s="17"/>
      <c r="F62" s="17"/>
      <c r="G62" s="17"/>
      <c r="H62" s="17">
        <v>57081</v>
      </c>
      <c r="I62" s="17"/>
      <c r="J62" s="17"/>
      <c r="K62" s="17"/>
      <c r="L62" s="17"/>
      <c r="M62" s="17"/>
      <c r="N62" s="17"/>
      <c r="O62" s="17"/>
    </row>
    <row r="63" spans="1:15" s="3" customFormat="1" ht="24.05" customHeight="1" x14ac:dyDescent="0.25">
      <c r="A63" s="20">
        <v>55</v>
      </c>
      <c r="B63" s="24" t="s">
        <v>47</v>
      </c>
      <c r="C63" s="17">
        <f t="shared" si="1"/>
        <v>700</v>
      </c>
      <c r="D63" s="17"/>
      <c r="E63" s="17"/>
      <c r="F63" s="17"/>
      <c r="G63" s="17">
        <v>700</v>
      </c>
      <c r="H63" s="17"/>
      <c r="I63" s="17"/>
      <c r="J63" s="17"/>
      <c r="K63" s="17"/>
      <c r="L63" s="17"/>
      <c r="M63" s="17"/>
      <c r="N63" s="17"/>
      <c r="O63" s="17"/>
    </row>
    <row r="64" spans="1:15" s="3" customFormat="1" ht="24.05" customHeight="1" x14ac:dyDescent="0.25">
      <c r="A64" s="22">
        <v>56</v>
      </c>
      <c r="B64" s="24" t="s">
        <v>48</v>
      </c>
      <c r="C64" s="17">
        <f t="shared" si="1"/>
        <v>2500</v>
      </c>
      <c r="D64" s="17"/>
      <c r="E64" s="17"/>
      <c r="F64" s="17"/>
      <c r="G64" s="17">
        <v>2500</v>
      </c>
      <c r="H64" s="17"/>
      <c r="I64" s="17"/>
      <c r="J64" s="17"/>
      <c r="K64" s="17"/>
      <c r="L64" s="17"/>
      <c r="M64" s="17"/>
      <c r="N64" s="17"/>
      <c r="O64" s="17"/>
    </row>
    <row r="65" spans="1:15" s="3" customFormat="1" ht="24.05" customHeight="1" x14ac:dyDescent="0.25">
      <c r="A65" s="20">
        <v>57</v>
      </c>
      <c r="B65" s="24" t="s">
        <v>77</v>
      </c>
      <c r="C65" s="17">
        <f t="shared" si="1"/>
        <v>2204</v>
      </c>
      <c r="D65" s="17"/>
      <c r="E65" s="17"/>
      <c r="F65" s="17"/>
      <c r="G65" s="17"/>
      <c r="H65" s="17"/>
      <c r="I65" s="17"/>
      <c r="J65" s="17"/>
      <c r="K65" s="17">
        <v>2204</v>
      </c>
      <c r="L65" s="17"/>
      <c r="M65" s="17"/>
      <c r="N65" s="17"/>
      <c r="O65" s="17"/>
    </row>
    <row r="66" spans="1:15" s="3" customFormat="1" ht="24.05" customHeight="1" x14ac:dyDescent="0.25">
      <c r="A66" s="22">
        <v>58</v>
      </c>
      <c r="B66" s="24" t="s">
        <v>78</v>
      </c>
      <c r="C66" s="17">
        <f>SUM(D66:O66)+1536</f>
        <v>1536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s="3" customFormat="1" ht="28.8" x14ac:dyDescent="0.25">
      <c r="A67" s="20">
        <v>59</v>
      </c>
      <c r="B67" s="24" t="s">
        <v>79</v>
      </c>
      <c r="C67" s="17">
        <f t="shared" si="1"/>
        <v>146883</v>
      </c>
      <c r="D67" s="17"/>
      <c r="E67" s="17"/>
      <c r="F67" s="17"/>
      <c r="G67" s="17"/>
      <c r="H67" s="17"/>
      <c r="I67" s="17"/>
      <c r="J67" s="17"/>
      <c r="K67" s="17">
        <v>146883</v>
      </c>
      <c r="L67" s="17"/>
      <c r="M67" s="17"/>
      <c r="N67" s="17"/>
      <c r="O67" s="17"/>
    </row>
    <row r="68" spans="1:15" s="3" customFormat="1" ht="24.05" customHeight="1" x14ac:dyDescent="0.25">
      <c r="A68" s="22">
        <v>60</v>
      </c>
      <c r="B68" s="21" t="s">
        <v>49</v>
      </c>
      <c r="C68" s="17">
        <f>SUM(D68:O68)</f>
        <v>498608</v>
      </c>
      <c r="D68" s="17">
        <v>404041</v>
      </c>
      <c r="E68" s="17">
        <v>24567</v>
      </c>
      <c r="F68" s="17"/>
      <c r="G68" s="17"/>
      <c r="H68" s="17"/>
      <c r="I68" s="17"/>
      <c r="J68" s="17"/>
      <c r="K68" s="17"/>
      <c r="L68" s="17"/>
      <c r="M68" s="17"/>
      <c r="N68" s="17"/>
      <c r="O68" s="17">
        <v>70000</v>
      </c>
    </row>
    <row r="69" spans="1:15" s="3" customFormat="1" ht="24.05" customHeight="1" x14ac:dyDescent="0.25">
      <c r="A69" s="20">
        <v>61</v>
      </c>
      <c r="B69" s="21" t="s">
        <v>50</v>
      </c>
      <c r="C69" s="17">
        <f>SUM(D69:O69)+8169+40295</f>
        <v>188464</v>
      </c>
      <c r="D69" s="17"/>
      <c r="E69" s="17"/>
      <c r="F69" s="17"/>
      <c r="G69" s="17"/>
      <c r="H69" s="17"/>
      <c r="I69" s="17"/>
      <c r="J69" s="17"/>
      <c r="K69" s="17">
        <f>40000+100000</f>
        <v>140000</v>
      </c>
      <c r="L69" s="17"/>
      <c r="M69" s="17"/>
      <c r="N69" s="17"/>
      <c r="O69" s="17"/>
    </row>
  </sheetData>
  <mergeCells count="18">
    <mergeCell ref="F6:F7"/>
    <mergeCell ref="G6:G7"/>
    <mergeCell ref="H6:H7"/>
    <mergeCell ref="I6:I7"/>
    <mergeCell ref="O6:O7"/>
    <mergeCell ref="A1:B1"/>
    <mergeCell ref="A2:O2"/>
    <mergeCell ref="A3:O3"/>
    <mergeCell ref="A5:A7"/>
    <mergeCell ref="B5:B7"/>
    <mergeCell ref="C5:C7"/>
    <mergeCell ref="D5:O5"/>
    <mergeCell ref="J6:J7"/>
    <mergeCell ref="K6:K7"/>
    <mergeCell ref="L6:M6"/>
    <mergeCell ref="N6:N7"/>
    <mergeCell ref="D6:D7"/>
    <mergeCell ref="E6:E7"/>
  </mergeCells>
  <printOptions horizontalCentered="1"/>
  <pageMargins left="0.45" right="0.45" top="0.6" bottom="0.5" header="0.3" footer="0.3"/>
  <pageSetup paperSize="9" orientation="landscape" r:id="rId1"/>
  <headerFooter differentFirst="1"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AA95DA-697D-454B-AAD0-050CB23EDF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33BE4F-92DF-4582-932A-1B21E92B7F6B}">
  <ds:schemaRefs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2A88690-A95E-4D84-B934-62A0E27097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Nguyen Thi Hong Nhung</cp:lastModifiedBy>
  <cp:lastPrinted>2022-11-30T01:12:32Z</cp:lastPrinted>
  <dcterms:created xsi:type="dcterms:W3CDTF">2018-08-22T07:49:45Z</dcterms:created>
  <dcterms:modified xsi:type="dcterms:W3CDTF">2022-12-23T02:38:36Z</dcterms:modified>
</cp:coreProperties>
</file>