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Ự TOÁN TRÌNH HĐND\"/>
    </mc:Choice>
  </mc:AlternateContent>
  <bookViews>
    <workbookView xWindow="-115" yWindow="-115" windowWidth="19446" windowHeight="11635"/>
  </bookViews>
  <sheets>
    <sheet name="Sheet1" sheetId="1" r:id="rId1"/>
  </sheets>
  <externalReferences>
    <externalReference r:id="rId2"/>
    <externalReference r:id="rId3"/>
  </externalReferences>
  <definedNames>
    <definedName name="_xlnm.Print_Titles" localSheetId="0">Sheet1!$6:$8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C34" i="1"/>
  <c r="E32" i="1"/>
  <c r="E30" i="1"/>
  <c r="E29" i="1"/>
  <c r="C30" i="1"/>
  <c r="C29" i="1"/>
  <c r="E27" i="1"/>
  <c r="C27" i="1"/>
  <c r="E21" i="1"/>
  <c r="E22" i="1"/>
  <c r="C22" i="1"/>
  <c r="C21" i="1"/>
  <c r="E19" i="1"/>
  <c r="C19" i="1"/>
  <c r="E10" i="1"/>
  <c r="C10" i="1"/>
  <c r="E16" i="1"/>
  <c r="C16" i="1"/>
  <c r="E14" i="1"/>
  <c r="C14" i="1"/>
  <c r="E11" i="1"/>
  <c r="C11" i="1"/>
  <c r="D12" i="1" l="1"/>
  <c r="C12" i="1"/>
  <c r="E12" i="1"/>
  <c r="F14" i="1" l="1"/>
  <c r="D33" i="1"/>
  <c r="C33" i="1"/>
  <c r="E31" i="1"/>
  <c r="C31" i="1"/>
  <c r="F30" i="1"/>
  <c r="F29" i="1"/>
  <c r="D28" i="1"/>
  <c r="D26" i="1" s="1"/>
  <c r="C28" i="1"/>
  <c r="F27" i="1"/>
  <c r="D20" i="1"/>
  <c r="D18" i="1" s="1"/>
  <c r="F12" i="1" l="1"/>
  <c r="F10" i="1"/>
  <c r="F11" i="1"/>
  <c r="F21" i="1"/>
  <c r="C26" i="1"/>
  <c r="F34" i="1"/>
  <c r="F19" i="1"/>
  <c r="F22" i="1"/>
  <c r="E33" i="1"/>
  <c r="F33" i="1" s="1"/>
  <c r="E28" i="1"/>
  <c r="E20" i="1"/>
  <c r="E18" i="1" s="1"/>
  <c r="C20" i="1"/>
  <c r="C18" i="1" s="1"/>
  <c r="E26" i="1" l="1"/>
  <c r="F26" i="1" s="1"/>
  <c r="F28" i="1"/>
  <c r="F18" i="1"/>
  <c r="F20" i="1"/>
  <c r="A28" i="1"/>
  <c r="A31" i="1" s="1"/>
  <c r="A32" i="1" s="1"/>
  <c r="A12" i="1"/>
  <c r="A15" i="1" s="1"/>
  <c r="A16" i="1" s="1"/>
  <c r="A17" i="1" s="1"/>
</calcChain>
</file>

<file path=xl/sharedStrings.xml><?xml version="1.0" encoding="utf-8"?>
<sst xmlns="http://schemas.openxmlformats.org/spreadsheetml/2006/main" count="59" uniqueCount="42">
  <si>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</si>
  <si>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</si>
  <si>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</si>
  <si>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</si>
  <si>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</si>
  <si>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</si>
  <si>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</si>
  <si>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</si>
  <si>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</si>
  <si>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</si>
  <si>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</si>
  <si>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</si>
  <si>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</si>
  <si>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</si>
  <si>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</si>
  <si>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</si>
  <si>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</si>
  <si>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</si>
  <si>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</si>
  <si>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</si>
  <si>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</si>
  <si>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</si>
  <si>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</si>
  <si>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</si>
  <si>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</si>
  <si>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</si>
  <si>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</si>
  <si>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</si>
  <si>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</si>
  <si>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</si>
  <si>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</si>
  <si>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</si>
  <si>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</si>
  <si>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</si>
  <si>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UBND TỈNH ĐỒNG NAI</t>
  </si>
  <si>
    <t>ƯỚC TH NĂM 2021</t>
  </si>
  <si>
    <t>Bội chi NSĐP/Bội thu NSĐP</t>
  </si>
  <si>
    <t>SỞ TÀI CHÍNH</t>
  </si>
  <si>
    <t>CÂN ĐỐI NGUỒN THU, CHI DỰ TOÁN NGÂN SÁCH CẤP TỈNH VÀ NGÂN SÁCH HUYỆN 
NĂM 2024</t>
  </si>
  <si>
    <t>(Đính kèm công văn số 7430/STC-NSNN ngày 28/11/2023 của Sở Tài chính Đồng Nai)</t>
  </si>
  <si>
    <t xml:space="preserve">DỰ TOÁN NĂM 2023
</t>
  </si>
  <si>
    <t>DỰ TOÁN NĂM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</si>
</sst>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19">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
      <b/>
      <sz val="1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3" fillId="0" borderId="0"/>
    <xf numFmtId="0" fontId="1" fillId="0" borderId="0"/>
    <xf numFmtId="9" fontId="17" fillId="0" borderId="0" applyFont="0" applyFill="0" applyBorder="0" applyAlignment="0" applyProtection="0"/>
    <xf numFmtId="43" fontId="17" fillId="0" borderId="0" applyFont="0" applyFill="0" applyBorder="0" applyAlignment="0" applyProtection="0"/>
  </cellStyleXfs>
  <cellXfs count="58">
    <xf numFmtId="0" fontId="0" fillId="0" borderId="0" xfId="0"/>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2" xfId="0" quotePrefix="1" applyFont="1" applyFill="1" applyBorder="1" applyAlignment="1">
      <alignment horizontal="center"/>
    </xf>
    <xf numFmtId="0" fontId="5" fillId="0" borderId="0" xfId="0" applyFont="1" applyFill="1"/>
    <xf numFmtId="0" fontId="7" fillId="0" borderId="0" xfId="0" applyFont="1" applyFill="1"/>
    <xf numFmtId="0" fontId="11"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9" fontId="4" fillId="0" borderId="2" xfId="11" applyFont="1" applyFill="1" applyBorder="1"/>
    <xf numFmtId="9" fontId="3" fillId="0" borderId="1" xfId="11" applyFont="1" applyFill="1" applyBorder="1"/>
    <xf numFmtId="9" fontId="3" fillId="0" borderId="2" xfId="11" applyFont="1" applyFill="1" applyBorder="1"/>
    <xf numFmtId="9" fontId="3" fillId="0" borderId="3" xfId="11" applyFont="1" applyFill="1" applyBorder="1"/>
    <xf numFmtId="9" fontId="3" fillId="0" borderId="0" xfId="11" applyFont="1" applyFill="1"/>
    <xf numFmtId="165" fontId="3" fillId="0" borderId="0" xfId="12" applyNumberFormat="1" applyFont="1" applyFill="1" applyAlignment="1">
      <alignment horizontal="right"/>
    </xf>
    <xf numFmtId="165" fontId="8" fillId="0" borderId="0" xfId="12" applyNumberFormat="1" applyFont="1" applyFill="1"/>
    <xf numFmtId="165" fontId="3" fillId="0" borderId="1" xfId="12" applyNumberFormat="1" applyFont="1" applyFill="1" applyBorder="1"/>
    <xf numFmtId="165" fontId="4" fillId="0" borderId="2" xfId="12" applyNumberFormat="1" applyFont="1" applyFill="1" applyBorder="1"/>
    <xf numFmtId="165" fontId="3" fillId="0" borderId="2" xfId="12" applyNumberFormat="1" applyFont="1" applyFill="1" applyBorder="1"/>
    <xf numFmtId="165" fontId="14" fillId="0" borderId="2" xfId="12" applyNumberFormat="1" applyFont="1" applyFill="1" applyBorder="1"/>
    <xf numFmtId="165" fontId="3" fillId="0" borderId="3" xfId="12" applyNumberFormat="1" applyFont="1" applyFill="1" applyBorder="1"/>
    <xf numFmtId="165" fontId="3" fillId="0" borderId="0" xfId="12" applyNumberFormat="1" applyFont="1" applyFill="1"/>
    <xf numFmtId="165" fontId="4" fillId="0" borderId="0" xfId="12" applyNumberFormat="1" applyFont="1" applyFill="1" applyAlignment="1">
      <alignment horizont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165" fontId="15" fillId="0" borderId="8" xfId="12"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65" fontId="4" fillId="0" borderId="5" xfId="12" applyNumberFormat="1" applyFont="1" applyFill="1" applyBorder="1" applyAlignment="1">
      <alignment horizontal="center" wrapText="1"/>
    </xf>
    <xf numFmtId="165" fontId="4" fillId="0" borderId="6" xfId="12" applyNumberFormat="1" applyFont="1" applyFill="1" applyBorder="1" applyAlignment="1">
      <alignment horizontal="center" wrapText="1"/>
    </xf>
    <xf numFmtId="165" fontId="4" fillId="0" borderId="7" xfId="12" applyNumberFormat="1" applyFont="1" applyFill="1" applyBorder="1" applyAlignment="1">
      <alignment horizontal="center" wrapText="1"/>
    </xf>
    <xf numFmtId="165" fontId="4" fillId="0" borderId="5" xfId="12" applyNumberFormat="1" applyFont="1" applyFill="1" applyBorder="1" applyAlignment="1">
      <alignment horizontal="center" vertical="center" wrapText="1"/>
    </xf>
    <xf numFmtId="165" fontId="4" fillId="0" borderId="6" xfId="12" applyNumberFormat="1" applyFont="1" applyFill="1" applyBorder="1" applyAlignment="1">
      <alignment horizontal="center" vertical="center" wrapText="1"/>
    </xf>
    <xf numFmtId="165" fontId="4" fillId="0" borderId="7" xfId="12" applyNumberFormat="1" applyFont="1" applyFill="1" applyBorder="1" applyAlignment="1">
      <alignment horizontal="center" vertical="center" wrapText="1"/>
    </xf>
    <xf numFmtId="9" fontId="4" fillId="0" borderId="5" xfId="11" applyFont="1" applyFill="1" applyBorder="1" applyAlignment="1">
      <alignment horizontal="center" vertical="center" wrapText="1"/>
    </xf>
    <xf numFmtId="9" fontId="4" fillId="0" borderId="6" xfId="11" applyFont="1" applyFill="1" applyBorder="1" applyAlignment="1">
      <alignment horizontal="center" vertical="center"/>
    </xf>
    <xf numFmtId="9" fontId="4" fillId="0" borderId="7" xfId="11"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165" fontId="18" fillId="0" borderId="0" xfId="12" applyNumberFormat="1" applyFont="1" applyFill="1" applyAlignment="1">
      <alignment horizontal="right"/>
    </xf>
    <xf numFmtId="0" fontId="3" fillId="0" borderId="0" xfId="0" applyFont="1" applyFill="1" applyAlignment="1">
      <alignment vertical="center"/>
    </xf>
    <xf numFmtId="165" fontId="8" fillId="0" borderId="0" xfId="0" applyNumberFormat="1" applyFont="1" applyFill="1"/>
  </cellXfs>
  <cellStyles count="13">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1038758</xdr:colOff>
      <xdr:row>1</xdr:row>
      <xdr:rowOff>190195</xdr:rowOff>
    </xdr:from>
    <xdr:to>
      <xdr:col>1</xdr:col>
      <xdr:colOff>1514246</xdr:colOff>
      <xdr:row>1</xdr:row>
      <xdr:rowOff>190195</xdr:rowOff>
    </xdr:to>
    <xdr:cxnSp macro="">
      <xdr:nvCxnSpPr>
        <xdr:cNvPr id="3" name="Straight Connector 2"/>
        <xdr:cNvCxnSpPr/>
      </xdr:nvCxnSpPr>
      <xdr:spPr>
        <a:xfrm>
          <a:off x="1397203" y="409651"/>
          <a:ext cx="4754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HUNG\Google%20Drive\N&#258;M%202022\C&#212;NG%20KHAI\D&#7920;%20TO&#193;N%202022\TR&#204;NH%20H&#272;ND\T&#192;I%20LI&#7878;U\PL%202022%2022.11%20G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1122_PL.DT2024_Gui%20S&#416;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row r="10">
          <cell r="C10">
            <v>22039800.319724541</v>
          </cell>
        </row>
        <row r="33">
          <cell r="C33">
            <v>0</v>
          </cell>
          <cell r="E33">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row r="10">
          <cell r="C10">
            <v>22221703.999999993</v>
          </cell>
          <cell r="E10">
            <v>25903581</v>
          </cell>
        </row>
        <row r="11">
          <cell r="C11">
            <v>17903174.999999993</v>
          </cell>
          <cell r="E11">
            <v>18572400</v>
          </cell>
        </row>
        <row r="14">
          <cell r="C14">
            <v>2043529</v>
          </cell>
          <cell r="E14">
            <v>4670467</v>
          </cell>
        </row>
        <row r="18">
          <cell r="C18">
            <v>238571</v>
          </cell>
          <cell r="E18">
            <v>619898</v>
          </cell>
        </row>
        <row r="21">
          <cell r="C21">
            <v>14685747</v>
          </cell>
          <cell r="E21">
            <v>17132452</v>
          </cell>
        </row>
        <row r="23">
          <cell r="C23">
            <v>6689356.9999999991</v>
          </cell>
          <cell r="E23">
            <v>8002128.9999999991</v>
          </cell>
        </row>
        <row r="24">
          <cell r="C24">
            <v>846600</v>
          </cell>
          <cell r="E24">
            <v>769000</v>
          </cell>
        </row>
        <row r="29">
          <cell r="C29">
            <v>5775929</v>
          </cell>
          <cell r="E29">
            <v>4644900</v>
          </cell>
        </row>
        <row r="31">
          <cell r="C31">
            <v>6689356.9999999991</v>
          </cell>
          <cell r="E31">
            <v>8002128.9999999991</v>
          </cell>
        </row>
        <row r="32">
          <cell r="C32">
            <v>846600</v>
          </cell>
          <cell r="E32">
            <v>769000</v>
          </cell>
        </row>
        <row r="34">
          <cell r="E34">
            <v>486820</v>
          </cell>
        </row>
        <row r="36">
          <cell r="C36">
            <v>13311886</v>
          </cell>
          <cell r="E36">
            <v>13902849</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topLeftCell="A21" zoomScaleNormal="100" workbookViewId="0">
      <selection activeCell="B29" sqref="B29"/>
    </sheetView>
  </sheetViews>
  <sheetFormatPr defaultColWidth="12.8984375" defaultRowHeight="15.55"/>
  <cols>
    <col min="1" max="1" width="4.8984375" style="1" customWidth="1"/>
    <col min="2" max="2" width="42.8984375" style="1" customWidth="1"/>
    <col min="3" max="3" width="14.8984375" style="32" customWidth="1"/>
    <col min="4" max="4" width="2" style="32" hidden="1" customWidth="1"/>
    <col min="5" max="5" width="16.09765625" style="32" customWidth="1"/>
    <col min="6" max="6" width="9.796875" style="24" customWidth="1"/>
    <col min="7" max="7" width="13.3984375" style="1" bestFit="1" customWidth="1"/>
    <col min="8" max="16384" width="12.8984375" style="1"/>
  </cols>
  <sheetData>
    <row r="1" spans="1:7" ht="17.75" customHeight="1">
      <c r="A1" s="53" t="s">
        <v>34</v>
      </c>
      <c r="B1" s="53"/>
      <c r="C1" s="25"/>
      <c r="D1" s="25"/>
      <c r="E1" s="55" t="s">
        <v>17</v>
      </c>
      <c r="F1" s="55"/>
    </row>
    <row r="2" spans="1:7" ht="17.75" customHeight="1">
      <c r="A2" s="54" t="s">
        <v>37</v>
      </c>
      <c r="B2" s="54"/>
      <c r="C2" s="25"/>
      <c r="D2" s="25"/>
      <c r="E2" s="33"/>
      <c r="F2" s="33"/>
    </row>
    <row r="3" spans="1:7" ht="40.65" customHeight="1">
      <c r="A3" s="36" t="s">
        <v>38</v>
      </c>
      <c r="B3" s="36"/>
      <c r="C3" s="36"/>
      <c r="D3" s="36"/>
      <c r="E3" s="36"/>
      <c r="F3" s="36"/>
    </row>
    <row r="4" spans="1:7" ht="20.9" customHeight="1">
      <c r="A4" s="35" t="s">
        <v>39</v>
      </c>
      <c r="B4" s="35"/>
      <c r="C4" s="35"/>
      <c r="D4" s="35"/>
      <c r="E4" s="35"/>
      <c r="F4" s="35"/>
    </row>
    <row r="5" spans="1:7" ht="19.45" customHeight="1">
      <c r="A5" s="2"/>
      <c r="B5" s="2"/>
      <c r="C5" s="26"/>
      <c r="D5" s="26"/>
      <c r="E5" s="37" t="s">
        <v>0</v>
      </c>
      <c r="F5" s="37"/>
    </row>
    <row r="6" spans="1:7" s="56" customFormat="1" ht="17" customHeight="1">
      <c r="A6" s="38" t="s">
        <v>1</v>
      </c>
      <c r="B6" s="41" t="s">
        <v>2</v>
      </c>
      <c r="C6" s="44" t="s">
        <v>40</v>
      </c>
      <c r="D6" s="47" t="s">
        <v>35</v>
      </c>
      <c r="E6" s="47" t="s">
        <v>41</v>
      </c>
      <c r="F6" s="50" t="s">
        <v>3</v>
      </c>
    </row>
    <row r="7" spans="1:7" s="56" customFormat="1" ht="17" customHeight="1">
      <c r="A7" s="39"/>
      <c r="B7" s="42"/>
      <c r="C7" s="45"/>
      <c r="D7" s="48"/>
      <c r="E7" s="48"/>
      <c r="F7" s="51"/>
    </row>
    <row r="8" spans="1:7" s="56" customFormat="1" ht="15.7" customHeight="1">
      <c r="A8" s="40"/>
      <c r="B8" s="43"/>
      <c r="C8" s="46"/>
      <c r="D8" s="49"/>
      <c r="E8" s="49"/>
      <c r="F8" s="52"/>
    </row>
    <row r="9" spans="1:7" s="3" customFormat="1" ht="20.3" customHeight="1">
      <c r="A9" s="4" t="s">
        <v>4</v>
      </c>
      <c r="B9" s="10" t="s">
        <v>18</v>
      </c>
      <c r="C9" s="27"/>
      <c r="D9" s="27"/>
      <c r="E9" s="27"/>
      <c r="F9" s="21"/>
    </row>
    <row r="10" spans="1:7" s="3" customFormat="1" ht="20.2" customHeight="1">
      <c r="A10" s="5" t="s">
        <v>6</v>
      </c>
      <c r="B10" s="11" t="s">
        <v>19</v>
      </c>
      <c r="C10" s="28">
        <f>+'[2]30'!$C$10</f>
        <v>22221703.999999993</v>
      </c>
      <c r="D10" s="28"/>
      <c r="E10" s="28">
        <f>+'[2]30'!$E$10</f>
        <v>25903581</v>
      </c>
      <c r="F10" s="20">
        <f>+E10/C10</f>
        <v>1.1656883288518292</v>
      </c>
      <c r="G10" s="57"/>
    </row>
    <row r="11" spans="1:7" s="3" customFormat="1" ht="20.2" customHeight="1">
      <c r="A11" s="6">
        <v>1</v>
      </c>
      <c r="B11" s="12" t="s">
        <v>20</v>
      </c>
      <c r="C11" s="29">
        <f>+'[2]30'!$C$11</f>
        <v>17903174.999999993</v>
      </c>
      <c r="D11" s="29"/>
      <c r="E11" s="29">
        <f>+'[2]30'!$E$11</f>
        <v>18572400</v>
      </c>
      <c r="F11" s="22">
        <f>+E11/C11</f>
        <v>1.0373802412141984</v>
      </c>
    </row>
    <row r="12" spans="1:7" s="3" customFormat="1" ht="20.2" customHeight="1">
      <c r="A12" s="7">
        <f>A11+1</f>
        <v>2</v>
      </c>
      <c r="B12" s="12" t="s">
        <v>8</v>
      </c>
      <c r="C12" s="29">
        <f>+C13+C14</f>
        <v>2043529</v>
      </c>
      <c r="D12" s="29">
        <f t="shared" ref="D12:E12" si="0">+D13+D14</f>
        <v>0</v>
      </c>
      <c r="E12" s="29">
        <f t="shared" si="0"/>
        <v>4670467</v>
      </c>
      <c r="F12" s="22">
        <f>+E12/C12</f>
        <v>2.2854909325974821</v>
      </c>
    </row>
    <row r="13" spans="1:7" s="3" customFormat="1" ht="20.2" hidden="1" customHeight="1">
      <c r="A13" s="6" t="s">
        <v>21</v>
      </c>
      <c r="B13" s="12" t="s">
        <v>9</v>
      </c>
      <c r="C13" s="29"/>
      <c r="D13" s="29"/>
      <c r="E13" s="29"/>
      <c r="F13" s="22"/>
    </row>
    <row r="14" spans="1:7" s="3" customFormat="1" ht="20.2" hidden="1" customHeight="1">
      <c r="A14" s="6" t="s">
        <v>21</v>
      </c>
      <c r="B14" s="12" t="s">
        <v>10</v>
      </c>
      <c r="C14" s="29">
        <f>+'[2]30'!$C$14</f>
        <v>2043529</v>
      </c>
      <c r="D14" s="29"/>
      <c r="E14" s="29">
        <f>+'[2]30'!$E$14</f>
        <v>4670467</v>
      </c>
      <c r="F14" s="22">
        <f t="shared" ref="F14" si="1">+E14/C14</f>
        <v>2.2854909325974821</v>
      </c>
    </row>
    <row r="15" spans="1:7" s="3" customFormat="1" ht="20.2" customHeight="1">
      <c r="A15" s="7">
        <f>A12+1</f>
        <v>3</v>
      </c>
      <c r="B15" s="12" t="s">
        <v>12</v>
      </c>
      <c r="C15" s="29"/>
      <c r="D15" s="29"/>
      <c r="E15" s="29"/>
      <c r="F15" s="22"/>
    </row>
    <row r="16" spans="1:7" s="3" customFormat="1" ht="20.2" customHeight="1">
      <c r="A16" s="7">
        <f>A15+1</f>
        <v>4</v>
      </c>
      <c r="B16" s="12" t="s">
        <v>13</v>
      </c>
      <c r="C16" s="29">
        <f>+'[2]30'!$C$18</f>
        <v>238571</v>
      </c>
      <c r="D16" s="29"/>
      <c r="E16" s="29">
        <f>+'[2]30'!$E$18</f>
        <v>619898</v>
      </c>
      <c r="F16" s="22"/>
    </row>
    <row r="17" spans="1:6" s="3" customFormat="1" ht="20.2" customHeight="1">
      <c r="A17" s="7">
        <f>A16+1</f>
        <v>5</v>
      </c>
      <c r="B17" s="12" t="s">
        <v>14</v>
      </c>
      <c r="C17" s="29"/>
      <c r="D17" s="29"/>
      <c r="E17" s="29"/>
      <c r="F17" s="22"/>
    </row>
    <row r="18" spans="1:6" s="3" customFormat="1" ht="17.75" customHeight="1">
      <c r="A18" s="5" t="s">
        <v>7</v>
      </c>
      <c r="B18" s="11" t="s">
        <v>22</v>
      </c>
      <c r="C18" s="28">
        <f>+C19+C20+C23</f>
        <v>22221704</v>
      </c>
      <c r="D18" s="28">
        <f t="shared" ref="D18" si="2">+D19+D20+D23</f>
        <v>0</v>
      </c>
      <c r="E18" s="28">
        <f>+E19+E20+E23</f>
        <v>25903581</v>
      </c>
      <c r="F18" s="20">
        <f>+E18/C18</f>
        <v>1.1656883288518287</v>
      </c>
    </row>
    <row r="19" spans="1:6" s="3" customFormat="1" ht="20.2" customHeight="1">
      <c r="A19" s="6">
        <v>1</v>
      </c>
      <c r="B19" s="13" t="s">
        <v>23</v>
      </c>
      <c r="C19" s="29">
        <f>+'[2]30'!$C$21</f>
        <v>14685747</v>
      </c>
      <c r="D19" s="29"/>
      <c r="E19" s="29">
        <f>+'[2]30'!$E$21</f>
        <v>17132452</v>
      </c>
      <c r="F19" s="22">
        <f>+E19/C19</f>
        <v>1.166604054938438</v>
      </c>
    </row>
    <row r="20" spans="1:6" s="3" customFormat="1" ht="20.2" customHeight="1">
      <c r="A20" s="7">
        <v>2</v>
      </c>
      <c r="B20" s="12" t="s">
        <v>24</v>
      </c>
      <c r="C20" s="29">
        <f>+C21+C22</f>
        <v>7535956.9999999991</v>
      </c>
      <c r="D20" s="29">
        <f t="shared" ref="D20:E20" si="3">+D21+D22</f>
        <v>0</v>
      </c>
      <c r="E20" s="29">
        <f t="shared" si="3"/>
        <v>8771129</v>
      </c>
      <c r="F20" s="22">
        <f t="shared" ref="F20:F22" si="4">+E20/C20</f>
        <v>1.1639038014680818</v>
      </c>
    </row>
    <row r="21" spans="1:6" s="3" customFormat="1" ht="20.2" customHeight="1">
      <c r="A21" s="6" t="s">
        <v>21</v>
      </c>
      <c r="B21" s="12" t="s">
        <v>25</v>
      </c>
      <c r="C21" s="29">
        <f>+'[2]30'!$C$23</f>
        <v>6689356.9999999991</v>
      </c>
      <c r="D21" s="29"/>
      <c r="E21" s="29">
        <f>+'[2]30'!$E$23</f>
        <v>8002128.9999999991</v>
      </c>
      <c r="F21" s="22">
        <f t="shared" si="4"/>
        <v>1.1962478605940752</v>
      </c>
    </row>
    <row r="22" spans="1:6" s="3" customFormat="1" ht="20.2" customHeight="1">
      <c r="A22" s="6" t="s">
        <v>21</v>
      </c>
      <c r="B22" s="12" t="s">
        <v>26</v>
      </c>
      <c r="C22" s="29">
        <f>+'[2]30'!$C$24</f>
        <v>846600</v>
      </c>
      <c r="D22" s="29"/>
      <c r="E22" s="29">
        <f>+'[2]30'!$E$24</f>
        <v>769000</v>
      </c>
      <c r="F22" s="22">
        <f t="shared" si="4"/>
        <v>0.9083392393101819</v>
      </c>
    </row>
    <row r="23" spans="1:6" s="3" customFormat="1" ht="20.2" hidden="1" customHeight="1">
      <c r="A23" s="7">
        <v>3</v>
      </c>
      <c r="B23" s="12" t="s">
        <v>15</v>
      </c>
      <c r="C23" s="29"/>
      <c r="D23" s="29"/>
      <c r="E23" s="29"/>
      <c r="F23" s="22"/>
    </row>
    <row r="24" spans="1:6" s="15" customFormat="1" ht="20.2" customHeight="1">
      <c r="A24" s="5" t="s">
        <v>11</v>
      </c>
      <c r="B24" s="14" t="s">
        <v>36</v>
      </c>
      <c r="C24" s="28"/>
      <c r="D24" s="28"/>
      <c r="E24" s="28"/>
      <c r="F24" s="20"/>
    </row>
    <row r="25" spans="1:6" s="3" customFormat="1" ht="17.75" customHeight="1">
      <c r="A25" s="5" t="s">
        <v>5</v>
      </c>
      <c r="B25" s="16" t="s">
        <v>27</v>
      </c>
      <c r="C25" s="30"/>
      <c r="D25" s="30"/>
      <c r="E25" s="30"/>
      <c r="F25" s="22"/>
    </row>
    <row r="26" spans="1:6" s="3" customFormat="1" ht="17.75" customHeight="1">
      <c r="A26" s="5" t="s">
        <v>6</v>
      </c>
      <c r="B26" s="11" t="s">
        <v>19</v>
      </c>
      <c r="C26" s="28">
        <f>+C27+C28+C32+C31</f>
        <v>13311886</v>
      </c>
      <c r="D26" s="28">
        <f t="shared" ref="D26:E26" si="5">+D27+D28+D32+D31</f>
        <v>0</v>
      </c>
      <c r="E26" s="28">
        <f t="shared" si="5"/>
        <v>13902849</v>
      </c>
      <c r="F26" s="20">
        <f>+E26/C26</f>
        <v>1.0443936343805829</v>
      </c>
    </row>
    <row r="27" spans="1:6" s="3" customFormat="1" ht="16.600000000000001" customHeight="1">
      <c r="A27" s="6">
        <v>1</v>
      </c>
      <c r="B27" s="13" t="s">
        <v>28</v>
      </c>
      <c r="C27" s="29">
        <f>+'[2]30'!$C$29</f>
        <v>5775929</v>
      </c>
      <c r="D27" s="29"/>
      <c r="E27" s="29">
        <f>+'[2]30'!$E$29</f>
        <v>4644900</v>
      </c>
      <c r="F27" s="22">
        <f>+E27/C27</f>
        <v>0.8041823228782764</v>
      </c>
    </row>
    <row r="28" spans="1:6" s="3" customFormat="1" ht="20.2" customHeight="1">
      <c r="A28" s="7">
        <f>A27+1</f>
        <v>2</v>
      </c>
      <c r="B28" s="12" t="s">
        <v>29</v>
      </c>
      <c r="C28" s="29">
        <f>+C29+C30</f>
        <v>7535956.9999999991</v>
      </c>
      <c r="D28" s="29">
        <f t="shared" ref="D28:E28" si="6">+D29+D30</f>
        <v>0</v>
      </c>
      <c r="E28" s="29">
        <f t="shared" si="6"/>
        <v>8771129</v>
      </c>
      <c r="F28" s="22">
        <f t="shared" ref="F28:F30" si="7">+E28/C28</f>
        <v>1.1639038014680818</v>
      </c>
    </row>
    <row r="29" spans="1:6" s="3" customFormat="1" ht="20.2" customHeight="1">
      <c r="A29" s="6" t="s">
        <v>21</v>
      </c>
      <c r="B29" s="12" t="s">
        <v>30</v>
      </c>
      <c r="C29" s="29">
        <f>+'[2]30'!$C$31</f>
        <v>6689356.9999999991</v>
      </c>
      <c r="D29" s="29"/>
      <c r="E29" s="29">
        <f>+'[2]30'!$E$31</f>
        <v>8002128.9999999991</v>
      </c>
      <c r="F29" s="22">
        <f t="shared" si="7"/>
        <v>1.1962478605940752</v>
      </c>
    </row>
    <row r="30" spans="1:6" s="3" customFormat="1" ht="20.2" customHeight="1">
      <c r="A30" s="6" t="s">
        <v>21</v>
      </c>
      <c r="B30" s="12" t="s">
        <v>10</v>
      </c>
      <c r="C30" s="29">
        <f>+'[2]30'!$C$32</f>
        <v>846600</v>
      </c>
      <c r="D30" s="29"/>
      <c r="E30" s="29">
        <f>+'[2]30'!$E$32</f>
        <v>769000</v>
      </c>
      <c r="F30" s="22">
        <f t="shared" si="7"/>
        <v>0.9083392393101819</v>
      </c>
    </row>
    <row r="31" spans="1:6" s="3" customFormat="1" ht="20.2" customHeight="1">
      <c r="A31" s="7">
        <f>A28+1</f>
        <v>3</v>
      </c>
      <c r="B31" s="12" t="s">
        <v>13</v>
      </c>
      <c r="C31" s="29">
        <f>+'[1]30'!$C$33</f>
        <v>0</v>
      </c>
      <c r="D31" s="29"/>
      <c r="E31" s="29">
        <f>+'[1]30'!$E$33</f>
        <v>0</v>
      </c>
      <c r="F31" s="22"/>
    </row>
    <row r="32" spans="1:6" s="3" customFormat="1" ht="20.2" customHeight="1">
      <c r="A32" s="7">
        <f>A31+1</f>
        <v>4</v>
      </c>
      <c r="B32" s="12" t="s">
        <v>14</v>
      </c>
      <c r="C32" s="29"/>
      <c r="D32" s="29"/>
      <c r="E32" s="29">
        <f>+'[2]30'!$E$34</f>
        <v>486820</v>
      </c>
      <c r="F32" s="22"/>
    </row>
    <row r="33" spans="1:6" s="3" customFormat="1" ht="17.850000000000001">
      <c r="A33" s="5" t="s">
        <v>7</v>
      </c>
      <c r="B33" s="11" t="s">
        <v>22</v>
      </c>
      <c r="C33" s="28">
        <f>+C34+C35+C38</f>
        <v>13311886</v>
      </c>
      <c r="D33" s="28">
        <f t="shared" ref="D33:E33" si="8">+D34+D35+D38</f>
        <v>0</v>
      </c>
      <c r="E33" s="28">
        <f t="shared" si="8"/>
        <v>13902849</v>
      </c>
      <c r="F33" s="20">
        <f>+E33/C33</f>
        <v>1.0443936343805829</v>
      </c>
    </row>
    <row r="34" spans="1:6" s="3" customFormat="1" ht="20.2" customHeight="1">
      <c r="A34" s="17">
        <v>1</v>
      </c>
      <c r="B34" s="12" t="s">
        <v>31</v>
      </c>
      <c r="C34" s="29">
        <f>+'[2]30'!$C$36</f>
        <v>13311886</v>
      </c>
      <c r="D34" s="29"/>
      <c r="E34" s="29">
        <f>+'[2]30'!$E$36</f>
        <v>13902849</v>
      </c>
      <c r="F34" s="22">
        <f>+E34/C34</f>
        <v>1.0443936343805829</v>
      </c>
    </row>
    <row r="35" spans="1:6" s="3" customFormat="1" ht="20.2" customHeight="1">
      <c r="A35" s="7">
        <v>2</v>
      </c>
      <c r="B35" s="12" t="s">
        <v>32</v>
      </c>
      <c r="C35" s="29"/>
      <c r="D35" s="29"/>
      <c r="E35" s="29"/>
      <c r="F35" s="22"/>
    </row>
    <row r="36" spans="1:6" s="3" customFormat="1" ht="20.2" hidden="1" customHeight="1">
      <c r="A36" s="6" t="s">
        <v>21</v>
      </c>
      <c r="B36" s="12" t="s">
        <v>25</v>
      </c>
      <c r="C36" s="29"/>
      <c r="D36" s="29"/>
      <c r="E36" s="29"/>
      <c r="F36" s="22"/>
    </row>
    <row r="37" spans="1:6" s="3" customFormat="1" ht="20.2" hidden="1" customHeight="1">
      <c r="A37" s="6" t="s">
        <v>21</v>
      </c>
      <c r="B37" s="12" t="s">
        <v>26</v>
      </c>
      <c r="C37" s="29"/>
      <c r="D37" s="29"/>
      <c r="E37" s="29"/>
      <c r="F37" s="22"/>
    </row>
    <row r="38" spans="1:6" s="3" customFormat="1" ht="20.2" customHeight="1">
      <c r="A38" s="18">
        <v>3</v>
      </c>
      <c r="B38" s="19" t="s">
        <v>15</v>
      </c>
      <c r="C38" s="31"/>
      <c r="D38" s="31"/>
      <c r="E38" s="31"/>
      <c r="F38" s="23"/>
    </row>
    <row r="39" spans="1:6" ht="17.850000000000001">
      <c r="A39" s="8" t="s">
        <v>16</v>
      </c>
      <c r="B39" s="9"/>
      <c r="C39" s="26"/>
      <c r="D39" s="26"/>
      <c r="E39" s="26"/>
    </row>
    <row r="40" spans="1:6" ht="35.299999999999997" customHeight="1">
      <c r="A40" s="34" t="s">
        <v>33</v>
      </c>
      <c r="B40" s="34"/>
      <c r="C40" s="34"/>
      <c r="D40" s="34"/>
      <c r="E40" s="34"/>
      <c r="F40" s="34"/>
    </row>
    <row r="41" spans="1:6" ht="17.850000000000001">
      <c r="A41" s="3"/>
      <c r="B41" s="3"/>
      <c r="C41" s="26"/>
      <c r="D41" s="26"/>
      <c r="E41" s="26"/>
    </row>
    <row r="42" spans="1:6" ht="22.65" customHeight="1">
      <c r="A42" s="3"/>
      <c r="B42" s="3"/>
      <c r="C42" s="26"/>
      <c r="D42" s="26"/>
      <c r="E42" s="26"/>
    </row>
    <row r="43" spans="1:6" ht="17.850000000000001">
      <c r="A43" s="3"/>
      <c r="B43" s="3"/>
      <c r="C43" s="26"/>
      <c r="D43" s="26"/>
      <c r="E43" s="26"/>
    </row>
    <row r="44" spans="1:6" ht="17.850000000000001">
      <c r="A44" s="3"/>
      <c r="B44" s="3"/>
      <c r="C44" s="26"/>
      <c r="D44" s="26"/>
      <c r="E44" s="26"/>
    </row>
    <row r="45" spans="1:6" ht="17.850000000000001">
      <c r="A45" s="3"/>
      <c r="B45" s="3"/>
      <c r="C45" s="26"/>
      <c r="D45" s="26"/>
      <c r="E45" s="26"/>
    </row>
    <row r="46" spans="1:6" ht="17.850000000000001">
      <c r="A46" s="3"/>
      <c r="B46" s="3"/>
      <c r="C46" s="26"/>
      <c r="D46" s="26"/>
      <c r="E46" s="26"/>
    </row>
  </sheetData>
  <mergeCells count="13">
    <mergeCell ref="E1:F1"/>
    <mergeCell ref="A40:F40"/>
    <mergeCell ref="A4:F4"/>
    <mergeCell ref="A3:F3"/>
    <mergeCell ref="E5:F5"/>
    <mergeCell ref="A6:A8"/>
    <mergeCell ref="B6:B8"/>
    <mergeCell ref="C6:C8"/>
    <mergeCell ref="D6:D8"/>
    <mergeCell ref="E6:E8"/>
    <mergeCell ref="F6:F8"/>
    <mergeCell ref="A1:B1"/>
    <mergeCell ref="A2:B2"/>
  </mergeCells>
  <printOptions horizontalCentered="1"/>
  <pageMargins left="0.45" right="0.45" top="0.4" bottom="0.4" header="0.3" footer="0.3"/>
  <pageSetup paperSize="9" orientation="portrait" r:id="rId1"/>
  <headerFooter differentFirst="1">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328EB-8910-48C3-BAE5-AEC3DF9CDC8B}">
  <ds:schemaRefs>
    <ds:schemaRef ds:uri="http://schemas.microsoft.com/sharepoint/v3/contenttype/forms"/>
  </ds:schemaRefs>
</ds:datastoreItem>
</file>

<file path=customXml/itemProps2.xml><?xml version="1.0" encoding="utf-8"?>
<ds:datastoreItem xmlns:ds="http://schemas.openxmlformats.org/officeDocument/2006/customXml" ds:itemID="{9D7F1925-FBBA-41FC-8EC0-B6D370654B5D}">
  <ds:schemaRef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2022-11-30T01:01:03Z</cp:lastPrinted>
  <dcterms:created xsi:type="dcterms:W3CDTF">2018-08-22T07:49:45Z</dcterms:created>
  <dcterms:modified xsi:type="dcterms:W3CDTF">2023-11-29T02:53:27Z</dcterms:modified>
</cp:coreProperties>
</file>