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NĂM 2024\CÔNG KHAI\DỰ TOÁN TRÌNH HĐND\"/>
    </mc:Choice>
  </mc:AlternateContent>
  <bookViews>
    <workbookView xWindow="0" yWindow="0" windowWidth="15356" windowHeight="7753"/>
  </bookViews>
  <sheets>
    <sheet name="Sheet1" sheetId="1" r:id="rId1"/>
  </sheets>
  <externalReferences>
    <externalReference r:id="rId2"/>
  </externalReferences>
  <definedNames>
    <definedName name="_xlnm.Print_Titles" localSheetId="0">Sheet1!$6:$8</definedName>
  </definedNames>
  <calcPr calcId="152511"/>
</workbook>
</file>

<file path=xl/calcChain.xml><?xml version="1.0" encoding="utf-8"?>
<calcChain xmlns="http://schemas.openxmlformats.org/spreadsheetml/2006/main">
  <c r="F42" i="1" l="1"/>
  <c r="E42" i="1"/>
  <c r="D42" i="1"/>
  <c r="C42" i="1"/>
  <c r="F41" i="1"/>
  <c r="E41" i="1"/>
  <c r="D41" i="1"/>
  <c r="C41" i="1"/>
  <c r="F40" i="1"/>
  <c r="E40" i="1"/>
  <c r="D40" i="1"/>
  <c r="C40" i="1"/>
  <c r="F39" i="1"/>
  <c r="E39" i="1"/>
  <c r="D39" i="1"/>
  <c r="C39" i="1"/>
  <c r="F38" i="1"/>
  <c r="E38" i="1"/>
  <c r="D38" i="1"/>
  <c r="C38" i="1"/>
  <c r="F37" i="1"/>
  <c r="E37" i="1"/>
  <c r="D37" i="1"/>
  <c r="C37" i="1"/>
  <c r="F34" i="1"/>
  <c r="E34" i="1"/>
  <c r="D34" i="1"/>
  <c r="C34" i="1"/>
  <c r="F33" i="1"/>
  <c r="E33" i="1"/>
  <c r="D33" i="1"/>
  <c r="C33" i="1"/>
  <c r="F32" i="1"/>
  <c r="E32" i="1"/>
  <c r="D32" i="1"/>
  <c r="C32" i="1"/>
  <c r="F31" i="1"/>
  <c r="E31" i="1"/>
  <c r="D31" i="1"/>
  <c r="C31" i="1"/>
  <c r="F30" i="1"/>
  <c r="E30" i="1"/>
  <c r="D30" i="1"/>
  <c r="C30" i="1"/>
  <c r="F29" i="1"/>
  <c r="H29" i="1" s="1"/>
  <c r="E29" i="1"/>
  <c r="G29" i="1" s="1"/>
  <c r="D29" i="1"/>
  <c r="C29" i="1"/>
  <c r="F28" i="1"/>
  <c r="E28" i="1"/>
  <c r="D28" i="1"/>
  <c r="C28" i="1"/>
  <c r="F27" i="1"/>
  <c r="E27" i="1"/>
  <c r="D27" i="1"/>
  <c r="C27" i="1"/>
  <c r="F26" i="1"/>
  <c r="E26" i="1"/>
  <c r="D26" i="1"/>
  <c r="C26" i="1"/>
  <c r="F25" i="1"/>
  <c r="E25" i="1"/>
  <c r="D25" i="1"/>
  <c r="C25" i="1"/>
  <c r="F22" i="1" l="1"/>
  <c r="E22" i="1"/>
  <c r="D22" i="1"/>
  <c r="C22" i="1"/>
  <c r="F21" i="1"/>
  <c r="E21" i="1"/>
  <c r="D21" i="1"/>
  <c r="C21" i="1"/>
  <c r="F19" i="1"/>
  <c r="E19" i="1"/>
  <c r="D19" i="1"/>
  <c r="C19" i="1"/>
  <c r="F18" i="1"/>
  <c r="E18" i="1"/>
  <c r="D18" i="1"/>
  <c r="C18" i="1"/>
  <c r="F17" i="1"/>
  <c r="E17" i="1"/>
  <c r="D17" i="1"/>
  <c r="C17" i="1"/>
  <c r="F15" i="1"/>
  <c r="E15" i="1"/>
  <c r="D15" i="1"/>
  <c r="C15" i="1"/>
  <c r="F14" i="1"/>
  <c r="E14" i="1"/>
  <c r="D14" i="1"/>
  <c r="C14" i="1"/>
  <c r="F13" i="1"/>
  <c r="E13" i="1"/>
  <c r="D13" i="1"/>
  <c r="C13" i="1"/>
  <c r="F12" i="1"/>
  <c r="E12" i="1"/>
  <c r="D12" i="1"/>
  <c r="C12" i="1"/>
  <c r="F11" i="1"/>
  <c r="E11" i="1"/>
  <c r="D11" i="1"/>
  <c r="C11" i="1"/>
  <c r="D20" i="1" l="1"/>
  <c r="E36" i="1" l="1"/>
  <c r="C36" i="1"/>
  <c r="C20" i="1"/>
  <c r="F20" i="1"/>
  <c r="E20" i="1"/>
  <c r="H25" i="1" l="1"/>
  <c r="G25" i="1"/>
  <c r="E16" i="1"/>
  <c r="E10" i="1" s="1"/>
  <c r="E9" i="1" s="1"/>
  <c r="H31" i="1"/>
  <c r="H32" i="1"/>
  <c r="H33" i="1"/>
  <c r="H34" i="1"/>
  <c r="G31" i="1"/>
  <c r="G32" i="1"/>
  <c r="G33" i="1"/>
  <c r="G34" i="1"/>
  <c r="G36" i="1"/>
  <c r="G37" i="1"/>
  <c r="G38" i="1"/>
  <c r="G39" i="1"/>
  <c r="G40" i="1"/>
  <c r="G41" i="1"/>
  <c r="G11" i="1" l="1"/>
  <c r="G12" i="1"/>
  <c r="G19" i="1"/>
  <c r="H11" i="1"/>
  <c r="G14" i="1"/>
  <c r="D16" i="1"/>
  <c r="D10" i="1" s="1"/>
  <c r="D9" i="1" s="1"/>
  <c r="H19" i="1"/>
  <c r="H20" i="1"/>
  <c r="G26" i="1"/>
  <c r="G28" i="1"/>
  <c r="G30" i="1"/>
  <c r="H12" i="1"/>
  <c r="H15" i="1"/>
  <c r="H26" i="1"/>
  <c r="H27" i="1"/>
  <c r="H28" i="1"/>
  <c r="H30" i="1"/>
  <c r="G21" i="1"/>
  <c r="G20" i="1"/>
  <c r="G27" i="1"/>
  <c r="H14" i="1"/>
  <c r="H22" i="1"/>
  <c r="G22" i="1"/>
  <c r="H17" i="1"/>
  <c r="F16" i="1"/>
  <c r="F10" i="1" s="1"/>
  <c r="G17" i="1"/>
  <c r="C16" i="1"/>
  <c r="C10" i="1" s="1"/>
  <c r="C9" i="1" s="1"/>
  <c r="G9" i="1" s="1"/>
  <c r="G18" i="1"/>
  <c r="G15" i="1"/>
  <c r="H13" i="1"/>
  <c r="G13" i="1"/>
  <c r="F9" i="1" l="1"/>
  <c r="H9" i="1" s="1"/>
  <c r="H10" i="1"/>
  <c r="G16" i="1"/>
  <c r="G10" i="1"/>
  <c r="H16" i="1"/>
  <c r="A38" i="1"/>
  <c r="A39" i="1"/>
  <c r="A40" i="1"/>
  <c r="A12" i="1"/>
  <c r="A13" i="1"/>
  <c r="A14" i="1"/>
  <c r="A15" i="1"/>
  <c r="A16" i="1" s="1"/>
  <c r="A19" i="1" s="1"/>
  <c r="A20" i="1" s="1"/>
  <c r="A25" i="1" s="1"/>
  <c r="A26" i="1" s="1"/>
  <c r="A27" i="1" s="1"/>
  <c r="A28" i="1" s="1"/>
  <c r="A29" i="1" s="1"/>
</calcChain>
</file>

<file path=xl/sharedStrings.xml><?xml version="1.0" encoding="utf-8"?>
<sst xmlns="http://schemas.openxmlformats.org/spreadsheetml/2006/main" count="92" uniqueCount="54">
  <si>
    <t>(Dự toán trình Hội đồng nhân dân)</t>
  </si>
  <si>
    <t>STT</t>
  </si>
  <si>
    <t>NỘI DUNG</t>
  </si>
  <si>
    <t>I</t>
  </si>
  <si>
    <t>II</t>
  </si>
  <si>
    <t>III</t>
  </si>
  <si>
    <t>IV</t>
  </si>
  <si>
    <t>-</t>
  </si>
  <si>
    <t>Biểu số 35/CK-NSNN</t>
  </si>
  <si>
    <t>SO SÁNH (%)</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</si>
  <si>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</si>
  <si>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</si>
  <si>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</si>
  <si>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</si>
  <si>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</si>
  <si>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</si>
  <si>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</si>
  <si>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</si>
  <si>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</si>
  <si>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</si>
  <si>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</si>
  <si>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</si>
  <si>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</si>
  <si>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</si>
  <si>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</si>
  <si>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</si>
  <si>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</si>
  <si>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</si>
  <si>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</si>
  <si>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</si>
  <si>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</si>
  <si>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</si>
  <si>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</si>
  <si>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</si>
  <si>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</si>
  <si>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</si>
  <si>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</si>
  <si>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</si>
  <si>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</si>
  <si>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</si>
  <si>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</si>
  <si>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</si>
  <si>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 khác</t>
  </si>
  <si>
    <t>Thu viện trợ</t>
  </si>
  <si>
    <t>TỔNG THU
NSNN</t>
  </si>
  <si>
    <t>Thuế bảo vệ môi trường thu từ hàng hóa nhập khẩu</t>
  </si>
  <si>
    <t>UBND TỈNH ĐỒNG NAI</t>
  </si>
  <si>
    <t>THU
NSĐP</t>
  </si>
  <si>
    <t>Đơn vị: Triệu đồng</t>
  </si>
  <si>
    <t>SỞ TÀI CHÍNH</t>
  </si>
  <si>
    <t>DỰ TOÁN THU NGÂN SÁCH NHÀ NƯỚC NĂM 2024</t>
  </si>
  <si>
    <t>ƯỚC THỰC HIỆN 
NĂM 2023</t>
  </si>
  <si>
    <t>DỰ TOÁN NĂM 2024</t>
  </si>
  <si>
    <t>(Đính kèm công văn số 7430/STC-NSNN ngày  28/11/2023 của Sở Tài chính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</si>
</sst>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0"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3"/>
      <name val=".VnTime"/>
      <family val="2"/>
    </font>
    <font>
      <sz val="11"/>
      <name val="Times New Roman"/>
      <family val="1"/>
      <charset val="163"/>
    </font>
    <font>
      <sz val="11"/>
      <name val="Times New Roman"/>
      <family val="1"/>
    </font>
    <font>
      <sz val="11"/>
      <color theme="1"/>
      <name val="Calibri"/>
      <family val="2"/>
      <charset val="163"/>
      <scheme val="minor"/>
    </font>
    <font>
      <sz val="11"/>
      <color theme="1"/>
      <name val="Calibri"/>
      <family val="2"/>
      <scheme val="minor"/>
    </font>
    <font>
      <i/>
      <sz val="11"/>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3">
    <xf numFmtId="0" fontId="0" fillId="0" borderId="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2" fillId="0" borderId="0"/>
    <xf numFmtId="0" fontId="17" fillId="0" borderId="0"/>
    <xf numFmtId="0" fontId="12" fillId="0" borderId="0"/>
    <xf numFmtId="0" fontId="15" fillId="0" borderId="0"/>
    <xf numFmtId="0" fontId="1" fillId="0" borderId="0"/>
    <xf numFmtId="43" fontId="18" fillId="0" borderId="0" applyFont="0" applyFill="0" applyBorder="0" applyAlignment="0" applyProtection="0"/>
    <xf numFmtId="9" fontId="18" fillId="0" borderId="0" applyFont="0" applyFill="0" applyBorder="0" applyAlignment="0" applyProtection="0"/>
  </cellStyleXfs>
  <cellXfs count="68">
    <xf numFmtId="0" fontId="0" fillId="0" borderId="0" xfId="0"/>
    <xf numFmtId="0" fontId="9" fillId="0" borderId="0" xfId="4" applyFont="1" applyFill="1"/>
    <xf numFmtId="0" fontId="3" fillId="0" borderId="0" xfId="0" applyFont="1" applyFill="1"/>
    <xf numFmtId="0" fontId="9"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0" fontId="3" fillId="0" borderId="2" xfId="0" quotePrefix="1" applyFont="1" applyFill="1" applyBorder="1" applyAlignment="1">
      <alignment horizontal="center"/>
    </xf>
    <xf numFmtId="0" fontId="8" fillId="0" borderId="0" xfId="0" applyFont="1" applyFill="1"/>
    <xf numFmtId="0" fontId="7" fillId="0" borderId="0" xfId="0" applyFont="1" applyFill="1" applyAlignment="1">
      <alignment horizontal="centerContinuous"/>
    </xf>
    <xf numFmtId="0" fontId="6" fillId="0" borderId="4" xfId="0" applyFont="1" applyFill="1" applyBorder="1"/>
    <xf numFmtId="0" fontId="6" fillId="0" borderId="0" xfId="0" applyFont="1" applyFill="1"/>
    <xf numFmtId="0" fontId="4" fillId="0" borderId="5" xfId="0" applyFont="1" applyFill="1" applyBorder="1"/>
    <xf numFmtId="0" fontId="9" fillId="0" borderId="4"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4" fillId="0" borderId="6" xfId="0" applyFont="1" applyFill="1" applyBorder="1" applyAlignment="1">
      <alignment horizontal="center"/>
    </xf>
    <xf numFmtId="0" fontId="4" fillId="0" borderId="6" xfId="0" applyFont="1" applyFill="1" applyBorder="1"/>
    <xf numFmtId="0" fontId="8" fillId="0" borderId="0" xfId="0" quotePrefix="1" applyFont="1" applyFill="1" applyAlignment="1">
      <alignment horizontal="left"/>
    </xf>
    <xf numFmtId="0" fontId="8" fillId="0" borderId="0" xfId="0" quotePrefix="1" applyFont="1" applyFill="1" applyBorder="1"/>
    <xf numFmtId="9" fontId="11" fillId="0" borderId="0" xfId="12" applyFont="1" applyFill="1" applyAlignment="1">
      <alignment horizontal="centerContinuous"/>
    </xf>
    <xf numFmtId="9" fontId="9" fillId="0" borderId="0" xfId="12" applyFont="1" applyFill="1"/>
    <xf numFmtId="9" fontId="3" fillId="0" borderId="0" xfId="12" applyFont="1" applyFill="1"/>
    <xf numFmtId="165" fontId="3" fillId="0" borderId="0" xfId="11" applyNumberFormat="1" applyFont="1" applyFill="1" applyAlignment="1">
      <alignment horizontal="centerContinuous"/>
    </xf>
    <xf numFmtId="165" fontId="3" fillId="0" borderId="0" xfId="11" applyNumberFormat="1" applyFont="1" applyFill="1" applyAlignment="1">
      <alignment horizontal="right"/>
    </xf>
    <xf numFmtId="165" fontId="11" fillId="0" borderId="0" xfId="11" applyNumberFormat="1" applyFont="1" applyFill="1" applyAlignment="1">
      <alignment horizontal="centerContinuous"/>
    </xf>
    <xf numFmtId="165" fontId="9" fillId="0" borderId="0" xfId="11" applyNumberFormat="1" applyFont="1" applyFill="1"/>
    <xf numFmtId="165" fontId="3" fillId="0" borderId="0" xfId="11" applyNumberFormat="1" applyFont="1" applyFill="1"/>
    <xf numFmtId="165" fontId="16" fillId="0" borderId="2" xfId="11" applyNumberFormat="1" applyFont="1" applyFill="1" applyBorder="1"/>
    <xf numFmtId="9" fontId="16" fillId="0" borderId="2" xfId="12" applyFont="1" applyFill="1" applyBorder="1"/>
    <xf numFmtId="165" fontId="19" fillId="0" borderId="2" xfId="11" applyNumberFormat="1" applyFont="1" applyFill="1" applyBorder="1"/>
    <xf numFmtId="9" fontId="19" fillId="0" borderId="2" xfId="12" applyFont="1" applyFill="1" applyBorder="1"/>
    <xf numFmtId="165" fontId="16" fillId="0" borderId="6" xfId="11" applyNumberFormat="1" applyFont="1" applyFill="1" applyBorder="1"/>
    <xf numFmtId="165" fontId="16" fillId="0" borderId="2" xfId="11" applyNumberFormat="1" applyFont="1" applyFill="1" applyBorder="1" applyAlignment="1">
      <alignment vertical="center"/>
    </xf>
    <xf numFmtId="9" fontId="16" fillId="0" borderId="2" xfId="12" applyFont="1" applyFill="1" applyBorder="1" applyAlignment="1">
      <alignment vertical="center"/>
    </xf>
    <xf numFmtId="165" fontId="10" fillId="0" borderId="2" xfId="11" applyNumberFormat="1" applyFont="1" applyFill="1" applyBorder="1"/>
    <xf numFmtId="9" fontId="10" fillId="0" borderId="2" xfId="12" applyFont="1" applyFill="1" applyBorder="1"/>
    <xf numFmtId="9" fontId="16" fillId="0" borderId="6" xfId="12" applyFont="1" applyFill="1" applyBorder="1"/>
    <xf numFmtId="165" fontId="10" fillId="0" borderId="1" xfId="11" applyNumberFormat="1" applyFont="1" applyFill="1" applyBorder="1"/>
    <xf numFmtId="9" fontId="10" fillId="0" borderId="1" xfId="12" applyFont="1" applyFill="1" applyBorder="1"/>
    <xf numFmtId="165" fontId="10" fillId="0" borderId="7" xfId="11" applyNumberFormat="1" applyFont="1" applyFill="1" applyBorder="1" applyAlignment="1">
      <alignment horizontal="center" vertical="center" wrapText="1"/>
    </xf>
    <xf numFmtId="9" fontId="10" fillId="0" borderId="7" xfId="12" applyFont="1" applyFill="1" applyBorder="1" applyAlignment="1">
      <alignment horizontal="center" vertical="center" wrapText="1"/>
    </xf>
    <xf numFmtId="0" fontId="5" fillId="0" borderId="0" xfId="0" applyNumberFormat="1" applyFont="1" applyFill="1" applyAlignment="1">
      <alignment vertical="center" wrapText="1"/>
    </xf>
    <xf numFmtId="9" fontId="4" fillId="0" borderId="0" xfId="12" applyFont="1" applyFill="1" applyAlignment="1">
      <alignment horizontal="center"/>
    </xf>
    <xf numFmtId="0" fontId="5" fillId="0" borderId="0" xfId="0" applyNumberFormat="1" applyFont="1" applyFill="1" applyAlignment="1">
      <alignment horizontal="center" vertical="center" wrapText="1"/>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165" fontId="10" fillId="0" borderId="9" xfId="11" applyNumberFormat="1" applyFont="1" applyFill="1" applyBorder="1" applyAlignment="1">
      <alignment horizontal="center" vertical="center" wrapText="1"/>
    </xf>
    <xf numFmtId="165" fontId="10" fillId="0" borderId="10" xfId="11" applyNumberFormat="1" applyFont="1" applyFill="1" applyBorder="1" applyAlignment="1">
      <alignment horizontal="center" vertical="center"/>
    </xf>
    <xf numFmtId="165" fontId="10" fillId="0" borderId="11" xfId="11" applyNumberFormat="1" applyFont="1" applyFill="1" applyBorder="1" applyAlignment="1">
      <alignment horizontal="center" vertical="center"/>
    </xf>
    <xf numFmtId="165" fontId="10" fillId="0" borderId="12" xfId="11" applyNumberFormat="1" applyFont="1" applyFill="1" applyBorder="1" applyAlignment="1">
      <alignment horizontal="center" vertical="center"/>
    </xf>
    <xf numFmtId="165" fontId="10" fillId="0" borderId="10" xfId="11" applyNumberFormat="1" applyFont="1" applyFill="1" applyBorder="1" applyAlignment="1">
      <alignment horizontal="center" vertical="center" wrapText="1"/>
    </xf>
    <xf numFmtId="165" fontId="10" fillId="0" borderId="11" xfId="11" applyNumberFormat="1" applyFont="1" applyFill="1" applyBorder="1" applyAlignment="1">
      <alignment horizontal="center" vertical="center" wrapText="1"/>
    </xf>
    <xf numFmtId="165" fontId="10" fillId="0" borderId="12" xfId="11" applyNumberFormat="1" applyFont="1" applyFill="1" applyBorder="1" applyAlignment="1">
      <alignment horizontal="center" vertical="center" wrapText="1"/>
    </xf>
    <xf numFmtId="9" fontId="10" fillId="0" borderId="9" xfId="12" applyFont="1" applyFill="1" applyBorder="1" applyAlignment="1">
      <alignment horizontal="center" vertical="center"/>
    </xf>
    <xf numFmtId="9" fontId="10" fillId="0" borderId="10" xfId="12" applyFont="1" applyFill="1" applyBorder="1" applyAlignment="1">
      <alignment horizontal="center" vertical="center"/>
    </xf>
    <xf numFmtId="9" fontId="10" fillId="0" borderId="11" xfId="12" applyFont="1" applyFill="1" applyBorder="1" applyAlignment="1">
      <alignment horizontal="center" vertical="center"/>
    </xf>
    <xf numFmtId="9" fontId="10" fillId="0" borderId="12" xfId="12" applyFont="1" applyFill="1" applyBorder="1" applyAlignment="1">
      <alignment horizontal="center" vertical="center"/>
    </xf>
    <xf numFmtId="0" fontId="3" fillId="0" borderId="0" xfId="0" applyFont="1" applyFill="1" applyAlignment="1">
      <alignment horizontal="center"/>
    </xf>
    <xf numFmtId="0" fontId="5" fillId="0" borderId="13" xfId="0" applyNumberFormat="1" applyFont="1" applyFill="1" applyBorder="1" applyAlignment="1">
      <alignment horizontal="center" vertical="center" wrapText="1"/>
    </xf>
    <xf numFmtId="9" fontId="10" fillId="0" borderId="0" xfId="12" applyFont="1" applyFill="1" applyAlignment="1">
      <alignment horizontal="center" vertical="center"/>
    </xf>
    <xf numFmtId="0" fontId="4" fillId="0" borderId="0" xfId="0" applyFont="1" applyFill="1" applyAlignment="1">
      <alignment horizontal="center" vertical="center"/>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1631290</xdr:colOff>
      <xdr:row>1</xdr:row>
      <xdr:rowOff>234087</xdr:rowOff>
    </xdr:from>
    <xdr:to>
      <xdr:col>1</xdr:col>
      <xdr:colOff>2099462</xdr:colOff>
      <xdr:row>1</xdr:row>
      <xdr:rowOff>234087</xdr:rowOff>
    </xdr:to>
    <xdr:cxnSp macro="">
      <xdr:nvCxnSpPr>
        <xdr:cNvPr id="3" name="Straight Connector 2"/>
        <xdr:cNvCxnSpPr/>
      </xdr:nvCxnSpPr>
      <xdr:spPr>
        <a:xfrm>
          <a:off x="1997050" y="497434"/>
          <a:ext cx="4681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1122_PL.DT2024_Gui%20S&#416;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
      <sheetName val="V Chi_H"/>
      <sheetName val="VI BS_H"/>
      <sheetName val="I TTR THU"/>
      <sheetName val="II TTR CHI"/>
    </sheetNames>
    <sheetDataSet>
      <sheetData sheetId="0"/>
      <sheetData sheetId="1">
        <row r="12">
          <cell r="E12">
            <v>1520000</v>
          </cell>
          <cell r="F12">
            <v>890000</v>
          </cell>
          <cell r="G12">
            <v>1470000</v>
          </cell>
          <cell r="H12">
            <v>872500</v>
          </cell>
        </row>
        <row r="17">
          <cell r="E17">
            <v>2210000</v>
          </cell>
          <cell r="F17">
            <v>1205000</v>
          </cell>
          <cell r="G17">
            <v>2230000</v>
          </cell>
          <cell r="H17">
            <v>1209000</v>
          </cell>
        </row>
        <row r="22">
          <cell r="E22">
            <v>12806199</v>
          </cell>
          <cell r="F22">
            <v>6333199</v>
          </cell>
          <cell r="G22">
            <v>12874000</v>
          </cell>
          <cell r="H22">
            <v>6342500</v>
          </cell>
        </row>
        <row r="28">
          <cell r="E28">
            <v>6045000</v>
          </cell>
          <cell r="F28">
            <v>3097000</v>
          </cell>
          <cell r="G28">
            <v>5904000</v>
          </cell>
          <cell r="H28">
            <v>3032000</v>
          </cell>
        </row>
        <row r="35">
          <cell r="E35">
            <v>6000000</v>
          </cell>
          <cell r="F35">
            <v>3000000</v>
          </cell>
          <cell r="G35">
            <v>6200000</v>
          </cell>
          <cell r="H35">
            <v>3100000</v>
          </cell>
        </row>
        <row r="36">
          <cell r="E36">
            <v>1050000</v>
          </cell>
          <cell r="F36">
            <v>1050000</v>
          </cell>
          <cell r="G36">
            <v>1000000</v>
          </cell>
          <cell r="H36">
            <v>1000000</v>
          </cell>
        </row>
        <row r="38">
          <cell r="E38">
            <v>18000</v>
          </cell>
          <cell r="F38">
            <v>0</v>
          </cell>
          <cell r="G38">
            <v>220000</v>
          </cell>
        </row>
        <row r="39">
          <cell r="E39">
            <v>512000</v>
          </cell>
          <cell r="F39">
            <v>256000</v>
          </cell>
          <cell r="G39">
            <v>330000</v>
          </cell>
          <cell r="H39">
            <v>165000</v>
          </cell>
        </row>
        <row r="41">
          <cell r="E41">
            <v>153000</v>
          </cell>
          <cell r="F41">
            <v>0</v>
          </cell>
          <cell r="G41">
            <v>160000</v>
          </cell>
          <cell r="H41">
            <v>0</v>
          </cell>
        </row>
        <row r="42">
          <cell r="E42">
            <v>347000</v>
          </cell>
          <cell r="F42">
            <v>347000</v>
          </cell>
          <cell r="G42">
            <v>340000</v>
          </cell>
          <cell r="H42">
            <v>340000</v>
          </cell>
        </row>
        <row r="44">
          <cell r="E44">
            <v>101</v>
          </cell>
          <cell r="F44">
            <v>101</v>
          </cell>
          <cell r="G44">
            <v>0</v>
          </cell>
          <cell r="H44">
            <v>0</v>
          </cell>
        </row>
        <row r="45">
          <cell r="E45">
            <v>165000</v>
          </cell>
          <cell r="F45">
            <v>165000</v>
          </cell>
          <cell r="G45">
            <v>100000</v>
          </cell>
          <cell r="H45">
            <v>100000</v>
          </cell>
        </row>
        <row r="46">
          <cell r="E46">
            <v>1800000</v>
          </cell>
          <cell r="F46">
            <v>1800000</v>
          </cell>
          <cell r="G46">
            <v>600000</v>
          </cell>
          <cell r="H46">
            <v>600000</v>
          </cell>
        </row>
        <row r="48">
          <cell r="E48">
            <v>3610000</v>
          </cell>
          <cell r="F48">
            <v>3610000</v>
          </cell>
          <cell r="G48">
            <v>3600000</v>
          </cell>
          <cell r="H48">
            <v>3600000</v>
          </cell>
        </row>
        <row r="50">
          <cell r="E50">
            <v>270</v>
          </cell>
          <cell r="F50">
            <v>270</v>
          </cell>
          <cell r="G50">
            <v>1000</v>
          </cell>
          <cell r="H50">
            <v>1000</v>
          </cell>
        </row>
        <row r="51">
          <cell r="E51">
            <v>1000000</v>
          </cell>
          <cell r="F51">
            <v>562000</v>
          </cell>
          <cell r="G51">
            <v>750000</v>
          </cell>
          <cell r="H51">
            <v>300000</v>
          </cell>
        </row>
        <row r="54">
          <cell r="E54">
            <v>13087</v>
          </cell>
          <cell r="F54">
            <v>13087</v>
          </cell>
          <cell r="G54">
            <v>11000</v>
          </cell>
          <cell r="H54">
            <v>11000</v>
          </cell>
        </row>
        <row r="55">
          <cell r="E55">
            <v>665343</v>
          </cell>
          <cell r="F55">
            <v>665343</v>
          </cell>
          <cell r="G55">
            <v>600000</v>
          </cell>
          <cell r="H55">
            <v>600000</v>
          </cell>
        </row>
        <row r="57">
          <cell r="E57">
            <v>140000</v>
          </cell>
          <cell r="F57">
            <v>97300</v>
          </cell>
          <cell r="G57">
            <v>110000</v>
          </cell>
          <cell r="H57">
            <v>74300</v>
          </cell>
        </row>
        <row r="60">
          <cell r="E60">
            <v>2180000</v>
          </cell>
          <cell r="F60">
            <v>2180000</v>
          </cell>
          <cell r="G60">
            <v>1870000</v>
          </cell>
          <cell r="H60">
            <v>1870000</v>
          </cell>
        </row>
        <row r="66">
          <cell r="E66">
            <v>121000</v>
          </cell>
          <cell r="F66">
            <v>0</v>
          </cell>
          <cell r="G66">
            <v>112000</v>
          </cell>
          <cell r="H66">
            <v>0</v>
          </cell>
        </row>
        <row r="67">
          <cell r="E67">
            <v>1922000</v>
          </cell>
          <cell r="F67">
            <v>0</v>
          </cell>
          <cell r="G67">
            <v>1860000</v>
          </cell>
          <cell r="H67">
            <v>0</v>
          </cell>
        </row>
        <row r="68">
          <cell r="E68">
            <v>82000</v>
          </cell>
          <cell r="F68">
            <v>0</v>
          </cell>
          <cell r="G68">
            <v>100000</v>
          </cell>
          <cell r="H68">
            <v>0</v>
          </cell>
        </row>
        <row r="69">
          <cell r="E69">
            <v>66000</v>
          </cell>
          <cell r="F69">
            <v>0</v>
          </cell>
          <cell r="G69">
            <v>65000</v>
          </cell>
          <cell r="H69">
            <v>0</v>
          </cell>
        </row>
        <row r="70">
          <cell r="E70">
            <v>15499000</v>
          </cell>
          <cell r="G70">
            <v>15603000</v>
          </cell>
        </row>
        <row r="71">
          <cell r="E71">
            <v>110000</v>
          </cell>
          <cell r="F71">
            <v>0</v>
          </cell>
          <cell r="G71">
            <v>60000</v>
          </cell>
          <cell r="H7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9"/>
  <sheetViews>
    <sheetView tabSelected="1" zoomScaleNormal="100" workbookViewId="0">
      <selection activeCell="K8" sqref="K8"/>
    </sheetView>
  </sheetViews>
  <sheetFormatPr defaultColWidth="12.8984375" defaultRowHeight="15.55" x14ac:dyDescent="0.3"/>
  <cols>
    <col min="1" max="1" width="5" style="2" customWidth="1"/>
    <col min="2" max="2" width="58.09765625" style="2" customWidth="1"/>
    <col min="3" max="3" width="13.59765625" style="32" customWidth="1"/>
    <col min="4" max="4" width="12.59765625" style="32" customWidth="1"/>
    <col min="5" max="5" width="14" style="32" customWidth="1"/>
    <col min="6" max="6" width="12.59765625" style="32" customWidth="1"/>
    <col min="7" max="7" width="9.09765625" style="27" customWidth="1"/>
    <col min="8" max="8" width="8.3984375" style="27" customWidth="1"/>
    <col min="9" max="16384" width="12.8984375" style="2"/>
  </cols>
  <sheetData>
    <row r="1" spans="1:256" ht="20.9" customHeight="1" x14ac:dyDescent="0.3">
      <c r="A1" s="64" t="s">
        <v>46</v>
      </c>
      <c r="B1" s="64"/>
      <c r="C1" s="28"/>
      <c r="D1" s="29"/>
      <c r="E1" s="28"/>
      <c r="F1" s="66" t="s">
        <v>8</v>
      </c>
      <c r="G1" s="66"/>
      <c r="H1" s="66"/>
    </row>
    <row r="2" spans="1:256" ht="20.9" customHeight="1" x14ac:dyDescent="0.3">
      <c r="A2" s="67" t="s">
        <v>49</v>
      </c>
      <c r="B2" s="67"/>
      <c r="C2" s="28"/>
      <c r="D2" s="29"/>
      <c r="E2" s="28"/>
      <c r="F2" s="48"/>
      <c r="G2" s="48"/>
      <c r="H2" s="48"/>
    </row>
    <row r="3" spans="1:256" ht="20.9" customHeight="1" x14ac:dyDescent="0.4">
      <c r="A3" s="11" t="s">
        <v>50</v>
      </c>
      <c r="B3" s="11"/>
      <c r="C3" s="30"/>
      <c r="D3" s="30"/>
      <c r="E3" s="30"/>
      <c r="F3" s="30"/>
      <c r="G3" s="25"/>
      <c r="H3" s="25"/>
    </row>
    <row r="4" spans="1:256" ht="20.9" customHeight="1" x14ac:dyDescent="0.3">
      <c r="A4" s="49" t="s">
        <v>53</v>
      </c>
      <c r="B4" s="49"/>
      <c r="C4" s="49"/>
      <c r="D4" s="49"/>
      <c r="E4" s="49"/>
      <c r="F4" s="49"/>
      <c r="G4" s="49"/>
      <c r="H4" s="49"/>
      <c r="I4" s="49"/>
      <c r="J4" s="49"/>
      <c r="K4" s="49"/>
      <c r="L4" s="49"/>
      <c r="M4" s="49"/>
      <c r="N4" s="49"/>
      <c r="O4" s="49"/>
      <c r="P4" s="49"/>
      <c r="Q4" s="49" t="s">
        <v>0</v>
      </c>
      <c r="R4" s="49"/>
      <c r="S4" s="49"/>
      <c r="T4" s="49"/>
      <c r="U4" s="49"/>
      <c r="V4" s="49"/>
      <c r="W4" s="49"/>
      <c r="X4" s="49"/>
      <c r="Y4" s="49" t="s">
        <v>0</v>
      </c>
      <c r="Z4" s="49"/>
      <c r="AA4" s="49"/>
      <c r="AB4" s="49"/>
      <c r="AC4" s="49"/>
      <c r="AD4" s="49"/>
      <c r="AE4" s="49"/>
      <c r="AF4" s="49"/>
      <c r="AG4" s="49" t="s">
        <v>0</v>
      </c>
      <c r="AH4" s="49"/>
      <c r="AI4" s="49"/>
      <c r="AJ4" s="49"/>
      <c r="AK4" s="49"/>
      <c r="AL4" s="49"/>
      <c r="AM4" s="49"/>
      <c r="AN4" s="49"/>
      <c r="AO4" s="49" t="s">
        <v>0</v>
      </c>
      <c r="AP4" s="49"/>
      <c r="AQ4" s="49"/>
      <c r="AR4" s="49"/>
      <c r="AS4" s="49"/>
      <c r="AT4" s="49"/>
      <c r="AU4" s="49"/>
      <c r="AV4" s="49"/>
      <c r="AW4" s="49" t="s">
        <v>0</v>
      </c>
      <c r="AX4" s="49"/>
      <c r="AY4" s="49"/>
      <c r="AZ4" s="49"/>
      <c r="BA4" s="49"/>
      <c r="BB4" s="49"/>
      <c r="BC4" s="49"/>
      <c r="BD4" s="49"/>
      <c r="BE4" s="49" t="s">
        <v>0</v>
      </c>
      <c r="BF4" s="49"/>
      <c r="BG4" s="49"/>
      <c r="BH4" s="49"/>
      <c r="BI4" s="49"/>
      <c r="BJ4" s="49"/>
      <c r="BK4" s="49"/>
      <c r="BL4" s="49"/>
      <c r="BM4" s="49" t="s">
        <v>0</v>
      </c>
      <c r="BN4" s="49"/>
      <c r="BO4" s="49"/>
      <c r="BP4" s="49"/>
      <c r="BQ4" s="49"/>
      <c r="BR4" s="49"/>
      <c r="BS4" s="49"/>
      <c r="BT4" s="49"/>
      <c r="BU4" s="49" t="s">
        <v>0</v>
      </c>
      <c r="BV4" s="49"/>
      <c r="BW4" s="49"/>
      <c r="BX4" s="49"/>
      <c r="BY4" s="49"/>
      <c r="BZ4" s="49"/>
      <c r="CA4" s="49"/>
      <c r="CB4" s="49"/>
      <c r="CC4" s="49" t="s">
        <v>0</v>
      </c>
      <c r="CD4" s="49"/>
      <c r="CE4" s="49"/>
      <c r="CF4" s="49"/>
      <c r="CG4" s="49"/>
      <c r="CH4" s="49"/>
      <c r="CI4" s="49"/>
      <c r="CJ4" s="49"/>
      <c r="CK4" s="49" t="s">
        <v>0</v>
      </c>
      <c r="CL4" s="49"/>
      <c r="CM4" s="49"/>
      <c r="CN4" s="49"/>
      <c r="CO4" s="49"/>
      <c r="CP4" s="49"/>
      <c r="CQ4" s="49"/>
      <c r="CR4" s="49"/>
      <c r="CS4" s="49" t="s">
        <v>0</v>
      </c>
      <c r="CT4" s="49"/>
      <c r="CU4" s="49"/>
      <c r="CV4" s="49"/>
      <c r="CW4" s="49"/>
      <c r="CX4" s="49"/>
      <c r="CY4" s="49"/>
      <c r="CZ4" s="49"/>
      <c r="DA4" s="49" t="s">
        <v>0</v>
      </c>
      <c r="DB4" s="49"/>
      <c r="DC4" s="49"/>
      <c r="DD4" s="49"/>
      <c r="DE4" s="49"/>
      <c r="DF4" s="49"/>
      <c r="DG4" s="49"/>
      <c r="DH4" s="49"/>
      <c r="DI4" s="49" t="s">
        <v>0</v>
      </c>
      <c r="DJ4" s="49"/>
      <c r="DK4" s="49"/>
      <c r="DL4" s="49"/>
      <c r="DM4" s="49"/>
      <c r="DN4" s="49"/>
      <c r="DO4" s="49"/>
      <c r="DP4" s="49"/>
      <c r="DQ4" s="49" t="s">
        <v>0</v>
      </c>
      <c r="DR4" s="49"/>
      <c r="DS4" s="49"/>
      <c r="DT4" s="49"/>
      <c r="DU4" s="49"/>
      <c r="DV4" s="49"/>
      <c r="DW4" s="49"/>
      <c r="DX4" s="49"/>
      <c r="DY4" s="49" t="s">
        <v>0</v>
      </c>
      <c r="DZ4" s="49"/>
      <c r="EA4" s="49"/>
      <c r="EB4" s="49"/>
      <c r="EC4" s="49"/>
      <c r="ED4" s="49"/>
      <c r="EE4" s="49"/>
      <c r="EF4" s="49"/>
      <c r="EG4" s="49" t="s">
        <v>0</v>
      </c>
      <c r="EH4" s="49"/>
      <c r="EI4" s="49"/>
      <c r="EJ4" s="49"/>
      <c r="EK4" s="49"/>
      <c r="EL4" s="49"/>
      <c r="EM4" s="49"/>
      <c r="EN4" s="49"/>
      <c r="EO4" s="49" t="s">
        <v>0</v>
      </c>
      <c r="EP4" s="49"/>
      <c r="EQ4" s="49"/>
      <c r="ER4" s="49"/>
      <c r="ES4" s="49"/>
      <c r="ET4" s="49"/>
      <c r="EU4" s="49"/>
      <c r="EV4" s="49"/>
      <c r="EW4" s="49" t="s">
        <v>0</v>
      </c>
      <c r="EX4" s="49"/>
      <c r="EY4" s="49"/>
      <c r="EZ4" s="49"/>
      <c r="FA4" s="49"/>
      <c r="FB4" s="49"/>
      <c r="FC4" s="49"/>
      <c r="FD4" s="49"/>
      <c r="FE4" s="49" t="s">
        <v>0</v>
      </c>
      <c r="FF4" s="49"/>
      <c r="FG4" s="49"/>
      <c r="FH4" s="49"/>
      <c r="FI4" s="49"/>
      <c r="FJ4" s="49"/>
      <c r="FK4" s="49"/>
      <c r="FL4" s="49"/>
      <c r="FM4" s="49" t="s">
        <v>0</v>
      </c>
      <c r="FN4" s="49"/>
      <c r="FO4" s="49"/>
      <c r="FP4" s="49"/>
      <c r="FQ4" s="49"/>
      <c r="FR4" s="49"/>
      <c r="FS4" s="49"/>
      <c r="FT4" s="49"/>
      <c r="FU4" s="49" t="s">
        <v>0</v>
      </c>
      <c r="FV4" s="49"/>
      <c r="FW4" s="49"/>
      <c r="FX4" s="49"/>
      <c r="FY4" s="49"/>
      <c r="FZ4" s="49"/>
      <c r="GA4" s="49"/>
      <c r="GB4" s="49"/>
      <c r="GC4" s="49" t="s">
        <v>0</v>
      </c>
      <c r="GD4" s="49"/>
      <c r="GE4" s="49"/>
      <c r="GF4" s="49"/>
      <c r="GG4" s="49"/>
      <c r="GH4" s="49"/>
      <c r="GI4" s="49"/>
      <c r="GJ4" s="49"/>
      <c r="GK4" s="49" t="s">
        <v>0</v>
      </c>
      <c r="GL4" s="49"/>
      <c r="GM4" s="49"/>
      <c r="GN4" s="49"/>
      <c r="GO4" s="49"/>
      <c r="GP4" s="49"/>
      <c r="GQ4" s="49"/>
      <c r="GR4" s="49"/>
      <c r="GS4" s="49" t="s">
        <v>0</v>
      </c>
      <c r="GT4" s="49"/>
      <c r="GU4" s="49"/>
      <c r="GV4" s="49"/>
      <c r="GW4" s="49"/>
      <c r="GX4" s="49"/>
      <c r="GY4" s="49"/>
      <c r="GZ4" s="49"/>
      <c r="HA4" s="49" t="s">
        <v>0</v>
      </c>
      <c r="HB4" s="49"/>
      <c r="HC4" s="49"/>
      <c r="HD4" s="49"/>
      <c r="HE4" s="49"/>
      <c r="HF4" s="49"/>
      <c r="HG4" s="49"/>
      <c r="HH4" s="49"/>
      <c r="HI4" s="49" t="s">
        <v>0</v>
      </c>
      <c r="HJ4" s="49"/>
      <c r="HK4" s="49"/>
      <c r="HL4" s="49"/>
      <c r="HM4" s="49"/>
      <c r="HN4" s="49"/>
      <c r="HO4" s="49"/>
      <c r="HP4" s="49"/>
      <c r="HQ4" s="49" t="s">
        <v>0</v>
      </c>
      <c r="HR4" s="49"/>
      <c r="HS4" s="49"/>
      <c r="HT4" s="49"/>
      <c r="HU4" s="49"/>
      <c r="HV4" s="49"/>
      <c r="HW4" s="49"/>
      <c r="HX4" s="49"/>
      <c r="HY4" s="49" t="s">
        <v>0</v>
      </c>
      <c r="HZ4" s="49"/>
      <c r="IA4" s="49"/>
      <c r="IB4" s="49"/>
      <c r="IC4" s="49"/>
      <c r="ID4" s="49"/>
      <c r="IE4" s="49"/>
      <c r="IF4" s="49"/>
      <c r="IG4" s="49" t="s">
        <v>0</v>
      </c>
      <c r="IH4" s="49"/>
      <c r="II4" s="49"/>
      <c r="IJ4" s="49"/>
      <c r="IK4" s="49"/>
      <c r="IL4" s="49"/>
      <c r="IM4" s="49"/>
      <c r="IN4" s="49"/>
      <c r="IO4" s="49" t="s">
        <v>0</v>
      </c>
      <c r="IP4" s="49"/>
      <c r="IQ4" s="49"/>
      <c r="IR4" s="49"/>
      <c r="IS4" s="49"/>
      <c r="IT4" s="49"/>
      <c r="IU4" s="49"/>
      <c r="IV4" s="49"/>
    </row>
    <row r="5" spans="1:256" ht="15.7" customHeight="1" x14ac:dyDescent="0.3">
      <c r="A5" s="47"/>
      <c r="B5" s="47"/>
      <c r="C5" s="47"/>
      <c r="D5" s="47"/>
      <c r="E5" s="47"/>
      <c r="F5" s="65" t="s">
        <v>48</v>
      </c>
      <c r="G5" s="65"/>
      <c r="H5" s="65"/>
    </row>
    <row r="6" spans="1:256" s="13" customFormat="1" ht="17.3" x14ac:dyDescent="0.35">
      <c r="A6" s="50" t="s">
        <v>1</v>
      </c>
      <c r="B6" s="50" t="s">
        <v>2</v>
      </c>
      <c r="C6" s="53" t="s">
        <v>51</v>
      </c>
      <c r="D6" s="54"/>
      <c r="E6" s="53" t="s">
        <v>52</v>
      </c>
      <c r="F6" s="57"/>
      <c r="G6" s="60" t="s">
        <v>9</v>
      </c>
      <c r="H6" s="61"/>
      <c r="I6" s="12"/>
    </row>
    <row r="7" spans="1:256" s="13" customFormat="1" ht="17.3" x14ac:dyDescent="0.35">
      <c r="A7" s="51"/>
      <c r="B7" s="52"/>
      <c r="C7" s="55"/>
      <c r="D7" s="56"/>
      <c r="E7" s="58"/>
      <c r="F7" s="59"/>
      <c r="G7" s="62"/>
      <c r="H7" s="63"/>
      <c r="I7" s="12"/>
    </row>
    <row r="8" spans="1:256" s="13" customFormat="1" ht="42.05" customHeight="1" x14ac:dyDescent="0.35">
      <c r="A8" s="51"/>
      <c r="B8" s="52"/>
      <c r="C8" s="45" t="s">
        <v>44</v>
      </c>
      <c r="D8" s="45" t="s">
        <v>47</v>
      </c>
      <c r="E8" s="45" t="s">
        <v>44</v>
      </c>
      <c r="F8" s="45" t="s">
        <v>47</v>
      </c>
      <c r="G8" s="46" t="s">
        <v>44</v>
      </c>
      <c r="H8" s="46" t="s">
        <v>47</v>
      </c>
      <c r="I8" s="12"/>
    </row>
    <row r="9" spans="1:256" s="3" customFormat="1" ht="17.850000000000001" x14ac:dyDescent="0.35">
      <c r="A9" s="4"/>
      <c r="B9" s="14" t="s">
        <v>10</v>
      </c>
      <c r="C9" s="43">
        <f>+C10+C36+C35+C43</f>
        <v>58035000</v>
      </c>
      <c r="D9" s="43">
        <f t="shared" ref="D9:F9" si="0">+D10+D36+D35+D43</f>
        <v>25271300</v>
      </c>
      <c r="E9" s="43">
        <f t="shared" si="0"/>
        <v>56170000</v>
      </c>
      <c r="F9" s="43">
        <f t="shared" si="0"/>
        <v>23217300</v>
      </c>
      <c r="G9" s="44">
        <f t="shared" ref="G9:H11" si="1">+E9/C9</f>
        <v>0.96786421986732141</v>
      </c>
      <c r="H9" s="44">
        <f t="shared" si="1"/>
        <v>0.91872202854621643</v>
      </c>
      <c r="I9" s="15"/>
    </row>
    <row r="10" spans="1:256" s="3" customFormat="1" ht="17.850000000000001" x14ac:dyDescent="0.35">
      <c r="A10" s="5" t="s">
        <v>3</v>
      </c>
      <c r="B10" s="6" t="s">
        <v>11</v>
      </c>
      <c r="C10" s="40">
        <f>+C11+C12+C13+C14+C15+C16+C19+C20+C25+C26+C27+C28+C29+C30+C31+C32+C33+C34</f>
        <v>40235000</v>
      </c>
      <c r="D10" s="40">
        <f t="shared" ref="D10:F10" si="2">+D11+D12+D13+D14+D15+D16+D19+D20+D25+D26+D27+D28+D29+D30+D31+D32+D33+D34</f>
        <v>25271300</v>
      </c>
      <c r="E10" s="40">
        <f t="shared" si="2"/>
        <v>38370000</v>
      </c>
      <c r="F10" s="40">
        <f t="shared" si="2"/>
        <v>23217300</v>
      </c>
      <c r="G10" s="41">
        <f t="shared" si="1"/>
        <v>0.95364732198334778</v>
      </c>
      <c r="H10" s="41">
        <f t="shared" si="1"/>
        <v>0.91872202854621643</v>
      </c>
      <c r="I10" s="15"/>
    </row>
    <row r="11" spans="1:256" s="3" customFormat="1" ht="17.850000000000001" x14ac:dyDescent="0.35">
      <c r="A11" s="7">
        <v>1</v>
      </c>
      <c r="B11" s="8" t="s">
        <v>12</v>
      </c>
      <c r="C11" s="33">
        <f>+'[1]16'!$E$12</f>
        <v>1520000</v>
      </c>
      <c r="D11" s="33">
        <f>+'[1]16'!$F$12</f>
        <v>890000</v>
      </c>
      <c r="E11" s="33">
        <f>+'[1]16'!$G$12</f>
        <v>1470000</v>
      </c>
      <c r="F11" s="33">
        <f>+'[1]16'!$H$12</f>
        <v>872500</v>
      </c>
      <c r="G11" s="34">
        <f t="shared" si="1"/>
        <v>0.96710526315789469</v>
      </c>
      <c r="H11" s="34">
        <f t="shared" si="1"/>
        <v>0.9803370786516854</v>
      </c>
      <c r="I11" s="15"/>
    </row>
    <row r="12" spans="1:256" s="3" customFormat="1" ht="17.850000000000001" x14ac:dyDescent="0.35">
      <c r="A12" s="7">
        <f>A11+1</f>
        <v>2</v>
      </c>
      <c r="B12" s="8" t="s">
        <v>13</v>
      </c>
      <c r="C12" s="33">
        <f>+'[1]16'!$E$17</f>
        <v>2210000</v>
      </c>
      <c r="D12" s="33">
        <f>+'[1]16'!$F$17</f>
        <v>1205000</v>
      </c>
      <c r="E12" s="33">
        <f>+'[1]16'!$G$17</f>
        <v>2230000</v>
      </c>
      <c r="F12" s="33">
        <f>+'[1]16'!$H$17</f>
        <v>1209000</v>
      </c>
      <c r="G12" s="34">
        <f t="shared" ref="G12:G41" si="3">+E12/C12</f>
        <v>1.0090497737556561</v>
      </c>
      <c r="H12" s="34">
        <f t="shared" ref="H12:H34" si="4">+F12/D12</f>
        <v>1.0033195020746888</v>
      </c>
      <c r="I12" s="15"/>
    </row>
    <row r="13" spans="1:256" s="3" customFormat="1" ht="17.850000000000001" x14ac:dyDescent="0.35">
      <c r="A13" s="7">
        <f>A12+1</f>
        <v>3</v>
      </c>
      <c r="B13" s="8" t="s">
        <v>14</v>
      </c>
      <c r="C13" s="33">
        <f>+'[1]16'!$E$22</f>
        <v>12806199</v>
      </c>
      <c r="D13" s="33">
        <f>+'[1]16'!$F$22</f>
        <v>6333199</v>
      </c>
      <c r="E13" s="33">
        <f>+'[1]16'!$G$22</f>
        <v>12874000</v>
      </c>
      <c r="F13" s="33">
        <f>+'[1]16'!$H$22</f>
        <v>6342500</v>
      </c>
      <c r="G13" s="34">
        <f t="shared" si="3"/>
        <v>1.005294389068919</v>
      </c>
      <c r="H13" s="34">
        <f t="shared" si="4"/>
        <v>1.0014686100973615</v>
      </c>
      <c r="I13" s="15"/>
    </row>
    <row r="14" spans="1:256" s="3" customFormat="1" ht="17.850000000000001" x14ac:dyDescent="0.35">
      <c r="A14" s="7">
        <f>A13+1</f>
        <v>4</v>
      </c>
      <c r="B14" s="8" t="s">
        <v>15</v>
      </c>
      <c r="C14" s="33">
        <f>+'[1]16'!$E$28</f>
        <v>6045000</v>
      </c>
      <c r="D14" s="33">
        <f>+'[1]16'!$F$28</f>
        <v>3097000</v>
      </c>
      <c r="E14" s="33">
        <f>+'[1]16'!$G$28</f>
        <v>5904000</v>
      </c>
      <c r="F14" s="33">
        <f>+'[1]16'!$H$28</f>
        <v>3032000</v>
      </c>
      <c r="G14" s="34">
        <f t="shared" si="3"/>
        <v>0.9766749379652605</v>
      </c>
      <c r="H14" s="34">
        <f t="shared" si="4"/>
        <v>0.97901194704552796</v>
      </c>
      <c r="I14" s="15"/>
    </row>
    <row r="15" spans="1:256" s="3" customFormat="1" ht="17.850000000000001" x14ac:dyDescent="0.35">
      <c r="A15" s="7">
        <f>A14+1</f>
        <v>5</v>
      </c>
      <c r="B15" s="8" t="s">
        <v>16</v>
      </c>
      <c r="C15" s="33">
        <f>+'[1]16'!$E$35</f>
        <v>6000000</v>
      </c>
      <c r="D15" s="33">
        <f>+'[1]16'!$F$35</f>
        <v>3000000</v>
      </c>
      <c r="E15" s="33">
        <f>++'[1]16'!$G$35</f>
        <v>6200000</v>
      </c>
      <c r="F15" s="33">
        <f>+'[1]16'!$H$35</f>
        <v>3100000</v>
      </c>
      <c r="G15" s="34">
        <f t="shared" si="3"/>
        <v>1.0333333333333334</v>
      </c>
      <c r="H15" s="34">
        <f t="shared" si="4"/>
        <v>1.0333333333333334</v>
      </c>
      <c r="I15" s="15"/>
    </row>
    <row r="16" spans="1:256" s="3" customFormat="1" ht="17.850000000000001" x14ac:dyDescent="0.35">
      <c r="A16" s="7">
        <f>A15+1</f>
        <v>6</v>
      </c>
      <c r="B16" s="8" t="s">
        <v>17</v>
      </c>
      <c r="C16" s="33">
        <f>+C17+C18</f>
        <v>530000</v>
      </c>
      <c r="D16" s="33">
        <f t="shared" ref="D16:F16" si="5">+D17+D18</f>
        <v>256000</v>
      </c>
      <c r="E16" s="33">
        <f t="shared" si="5"/>
        <v>550000</v>
      </c>
      <c r="F16" s="33">
        <f t="shared" si="5"/>
        <v>165000</v>
      </c>
      <c r="G16" s="34">
        <f t="shared" si="3"/>
        <v>1.0377358490566038</v>
      </c>
      <c r="H16" s="34">
        <f t="shared" si="4"/>
        <v>0.64453125</v>
      </c>
      <c r="I16" s="15"/>
    </row>
    <row r="17" spans="1:9" s="3" customFormat="1" ht="17.850000000000001" x14ac:dyDescent="0.35">
      <c r="A17" s="16" t="s">
        <v>7</v>
      </c>
      <c r="B17" s="17" t="s">
        <v>18</v>
      </c>
      <c r="C17" s="35">
        <f>+'[1]16'!$E$39</f>
        <v>512000</v>
      </c>
      <c r="D17" s="35">
        <f>+'[1]16'!$F$39</f>
        <v>256000</v>
      </c>
      <c r="E17" s="35">
        <f>+'[1]16'!$G$39</f>
        <v>330000</v>
      </c>
      <c r="F17" s="35">
        <f>+'[1]16'!$H$39</f>
        <v>165000</v>
      </c>
      <c r="G17" s="36">
        <f t="shared" si="3"/>
        <v>0.64453125</v>
      </c>
      <c r="H17" s="36">
        <f t="shared" si="4"/>
        <v>0.64453125</v>
      </c>
      <c r="I17" s="15"/>
    </row>
    <row r="18" spans="1:9" s="3" customFormat="1" ht="17.850000000000001" x14ac:dyDescent="0.35">
      <c r="A18" s="16" t="s">
        <v>7</v>
      </c>
      <c r="B18" s="17" t="s">
        <v>19</v>
      </c>
      <c r="C18" s="35">
        <f>+'[1]16'!$E$38</f>
        <v>18000</v>
      </c>
      <c r="D18" s="35">
        <f>+'[1]16'!$F$38</f>
        <v>0</v>
      </c>
      <c r="E18" s="35">
        <f>+'[1]16'!$G$38</f>
        <v>220000</v>
      </c>
      <c r="F18" s="35">
        <f>+'[1]16'!$H$41</f>
        <v>0</v>
      </c>
      <c r="G18" s="36">
        <f t="shared" si="3"/>
        <v>12.222222222222221</v>
      </c>
      <c r="H18" s="36"/>
      <c r="I18" s="15"/>
    </row>
    <row r="19" spans="1:9" s="3" customFormat="1" ht="17.850000000000001" x14ac:dyDescent="0.35">
      <c r="A19" s="7">
        <f>A16+1</f>
        <v>7</v>
      </c>
      <c r="B19" s="8" t="s">
        <v>20</v>
      </c>
      <c r="C19" s="33">
        <f>+'[1]16'!$E$36</f>
        <v>1050000</v>
      </c>
      <c r="D19" s="33">
        <f>+'[1]16'!$F$36</f>
        <v>1050000</v>
      </c>
      <c r="E19" s="33">
        <f>+'[1]16'!$G$36</f>
        <v>1000000</v>
      </c>
      <c r="F19" s="33">
        <f>+'[1]16'!$H$36</f>
        <v>1000000</v>
      </c>
      <c r="G19" s="34">
        <f t="shared" si="3"/>
        <v>0.95238095238095233</v>
      </c>
      <c r="H19" s="34">
        <f t="shared" si="4"/>
        <v>0.95238095238095233</v>
      </c>
      <c r="I19" s="15"/>
    </row>
    <row r="20" spans="1:9" s="3" customFormat="1" ht="17.850000000000001" x14ac:dyDescent="0.35">
      <c r="A20" s="7">
        <f>A19+1</f>
        <v>8</v>
      </c>
      <c r="B20" s="8" t="s">
        <v>21</v>
      </c>
      <c r="C20" s="33">
        <f>+C21+C22</f>
        <v>500000</v>
      </c>
      <c r="D20" s="33">
        <f t="shared" ref="D20:F20" si="6">+D21+D22</f>
        <v>347000</v>
      </c>
      <c r="E20" s="33">
        <f t="shared" si="6"/>
        <v>500000</v>
      </c>
      <c r="F20" s="33">
        <f t="shared" si="6"/>
        <v>340000</v>
      </c>
      <c r="G20" s="34">
        <f t="shared" si="3"/>
        <v>1</v>
      </c>
      <c r="H20" s="34">
        <f t="shared" si="4"/>
        <v>0.97982708933717577</v>
      </c>
      <c r="I20" s="15"/>
    </row>
    <row r="21" spans="1:9" s="3" customFormat="1" ht="17.850000000000001" x14ac:dyDescent="0.35">
      <c r="A21" s="9" t="s">
        <v>7</v>
      </c>
      <c r="B21" s="18" t="s">
        <v>22</v>
      </c>
      <c r="C21" s="35">
        <f>+'[1]16'!$E$41</f>
        <v>153000</v>
      </c>
      <c r="D21" s="35">
        <f>+'[1]16'!$F$41</f>
        <v>0</v>
      </c>
      <c r="E21" s="35">
        <f>+'[1]16'!$G$41</f>
        <v>160000</v>
      </c>
      <c r="F21" s="35">
        <f>+'[1]16'!$H$41</f>
        <v>0</v>
      </c>
      <c r="G21" s="36">
        <f t="shared" si="3"/>
        <v>1.0457516339869282</v>
      </c>
      <c r="H21" s="36"/>
      <c r="I21" s="15"/>
    </row>
    <row r="22" spans="1:9" s="3" customFormat="1" ht="17.850000000000001" x14ac:dyDescent="0.35">
      <c r="A22" s="9" t="s">
        <v>7</v>
      </c>
      <c r="B22" s="18" t="s">
        <v>23</v>
      </c>
      <c r="C22" s="35">
        <f>+'[1]16'!$E$42</f>
        <v>347000</v>
      </c>
      <c r="D22" s="35">
        <f>+'[1]16'!$F$42</f>
        <v>347000</v>
      </c>
      <c r="E22" s="35">
        <f>+'[1]16'!$G$42</f>
        <v>340000</v>
      </c>
      <c r="F22" s="35">
        <f>+'[1]16'!$H$42</f>
        <v>340000</v>
      </c>
      <c r="G22" s="36">
        <f t="shared" si="3"/>
        <v>0.97982708933717577</v>
      </c>
      <c r="H22" s="36">
        <f t="shared" si="4"/>
        <v>0.97982708933717577</v>
      </c>
      <c r="I22" s="15"/>
    </row>
    <row r="23" spans="1:9" s="3" customFormat="1" ht="17.850000000000001" hidden="1" x14ac:dyDescent="0.35">
      <c r="A23" s="9" t="s">
        <v>7</v>
      </c>
      <c r="B23" s="18" t="s">
        <v>24</v>
      </c>
      <c r="C23" s="33"/>
      <c r="D23" s="33"/>
      <c r="E23" s="33"/>
      <c r="F23" s="33"/>
      <c r="G23" s="34"/>
      <c r="H23" s="34"/>
      <c r="I23" s="15"/>
    </row>
    <row r="24" spans="1:9" s="3" customFormat="1" ht="17.850000000000001" hidden="1" x14ac:dyDescent="0.35">
      <c r="A24" s="9" t="s">
        <v>7</v>
      </c>
      <c r="B24" s="18" t="s">
        <v>25</v>
      </c>
      <c r="C24" s="33"/>
      <c r="D24" s="33"/>
      <c r="E24" s="33"/>
      <c r="F24" s="33"/>
      <c r="G24" s="34"/>
      <c r="H24" s="34"/>
      <c r="I24" s="15"/>
    </row>
    <row r="25" spans="1:9" s="3" customFormat="1" ht="17.850000000000001" x14ac:dyDescent="0.35">
      <c r="A25" s="7">
        <f>A20+1</f>
        <v>9</v>
      </c>
      <c r="B25" s="8" t="s">
        <v>26</v>
      </c>
      <c r="C25" s="33">
        <f>+'[1]16'!$E$44</f>
        <v>101</v>
      </c>
      <c r="D25" s="33">
        <f>+'[1]16'!$F$44</f>
        <v>101</v>
      </c>
      <c r="E25" s="33">
        <f>+'[1]16'!$G$44</f>
        <v>0</v>
      </c>
      <c r="F25" s="33">
        <f>+'[1]16'!$H$44</f>
        <v>0</v>
      </c>
      <c r="G25" s="34">
        <f t="shared" si="3"/>
        <v>0</v>
      </c>
      <c r="H25" s="34">
        <f t="shared" si="4"/>
        <v>0</v>
      </c>
      <c r="I25" s="15"/>
    </row>
    <row r="26" spans="1:9" s="3" customFormat="1" ht="17.850000000000001" x14ac:dyDescent="0.35">
      <c r="A26" s="7">
        <f>A25+1</f>
        <v>10</v>
      </c>
      <c r="B26" s="8" t="s">
        <v>27</v>
      </c>
      <c r="C26" s="33">
        <f>+'[1]16'!$E$45</f>
        <v>165000</v>
      </c>
      <c r="D26" s="33">
        <f>+'[1]16'!$F$45</f>
        <v>165000</v>
      </c>
      <c r="E26" s="33">
        <f>+'[1]16'!$G$45</f>
        <v>100000</v>
      </c>
      <c r="F26" s="33">
        <f>+'[1]16'!$H$45</f>
        <v>100000</v>
      </c>
      <c r="G26" s="34">
        <f t="shared" si="3"/>
        <v>0.60606060606060608</v>
      </c>
      <c r="H26" s="34">
        <f t="shared" si="4"/>
        <v>0.60606060606060608</v>
      </c>
      <c r="I26" s="15"/>
    </row>
    <row r="27" spans="1:9" s="3" customFormat="1" ht="17.850000000000001" x14ac:dyDescent="0.35">
      <c r="A27" s="7">
        <f>A26+1</f>
        <v>11</v>
      </c>
      <c r="B27" s="8" t="s">
        <v>28</v>
      </c>
      <c r="C27" s="33">
        <f>+'[1]16'!$E$46</f>
        <v>1800000</v>
      </c>
      <c r="D27" s="33">
        <f>+'[1]16'!$F$46</f>
        <v>1800000</v>
      </c>
      <c r="E27" s="33">
        <f>+'[1]16'!$G$46</f>
        <v>600000</v>
      </c>
      <c r="F27" s="33">
        <f>+'[1]16'!$H$46</f>
        <v>600000</v>
      </c>
      <c r="G27" s="34">
        <f t="shared" si="3"/>
        <v>0.33333333333333331</v>
      </c>
      <c r="H27" s="34">
        <f t="shared" si="4"/>
        <v>0.33333333333333331</v>
      </c>
      <c r="I27" s="15"/>
    </row>
    <row r="28" spans="1:9" s="3" customFormat="1" ht="17.850000000000001" x14ac:dyDescent="0.35">
      <c r="A28" s="7">
        <f>A27+1</f>
        <v>12</v>
      </c>
      <c r="B28" s="8" t="s">
        <v>29</v>
      </c>
      <c r="C28" s="33">
        <f>+'[1]16'!$E$48</f>
        <v>3610000</v>
      </c>
      <c r="D28" s="33">
        <f>+'[1]16'!$F$48</f>
        <v>3610000</v>
      </c>
      <c r="E28" s="33">
        <f>+'[1]16'!$G$48</f>
        <v>3600000</v>
      </c>
      <c r="F28" s="33">
        <f>+'[1]16'!$H$48</f>
        <v>3600000</v>
      </c>
      <c r="G28" s="34">
        <f t="shared" si="3"/>
        <v>0.99722991689750695</v>
      </c>
      <c r="H28" s="34">
        <f t="shared" si="4"/>
        <v>0.99722991689750695</v>
      </c>
      <c r="I28" s="15"/>
    </row>
    <row r="29" spans="1:9" s="3" customFormat="1" ht="17.850000000000001" x14ac:dyDescent="0.35">
      <c r="A29" s="7">
        <f>A28+1</f>
        <v>13</v>
      </c>
      <c r="B29" s="8" t="s">
        <v>30</v>
      </c>
      <c r="C29" s="33">
        <f>+'[1]16'!$E$54</f>
        <v>13087</v>
      </c>
      <c r="D29" s="33">
        <f>+'[1]16'!$F$54</f>
        <v>13087</v>
      </c>
      <c r="E29" s="33">
        <f>+'[1]16'!$G$54</f>
        <v>11000</v>
      </c>
      <c r="F29" s="33">
        <f>+'[1]16'!$H$54</f>
        <v>11000</v>
      </c>
      <c r="G29" s="34">
        <f t="shared" ref="G29" si="7">+E29/C29</f>
        <v>0.84052876900741191</v>
      </c>
      <c r="H29" s="34">
        <f t="shared" ref="H29" si="8">+F29/D29</f>
        <v>0.84052876900741191</v>
      </c>
      <c r="I29" s="15"/>
    </row>
    <row r="30" spans="1:9" s="3" customFormat="1" ht="17.850000000000001" x14ac:dyDescent="0.35">
      <c r="A30" s="7">
        <v>14</v>
      </c>
      <c r="B30" s="8" t="s">
        <v>31</v>
      </c>
      <c r="C30" s="33">
        <f>+'[1]16'!$E$60</f>
        <v>2180000</v>
      </c>
      <c r="D30" s="33">
        <f>+'[1]16'!$F$60</f>
        <v>2180000</v>
      </c>
      <c r="E30" s="33">
        <f>+'[1]16'!$G$60</f>
        <v>1870000</v>
      </c>
      <c r="F30" s="33">
        <f>+'[1]16'!$H$60</f>
        <v>1870000</v>
      </c>
      <c r="G30" s="34">
        <f t="shared" si="3"/>
        <v>0.85779816513761464</v>
      </c>
      <c r="H30" s="34">
        <f t="shared" si="4"/>
        <v>0.85779816513761464</v>
      </c>
      <c r="I30" s="15"/>
    </row>
    <row r="31" spans="1:9" s="3" customFormat="1" ht="17.850000000000001" x14ac:dyDescent="0.35">
      <c r="A31" s="7">
        <v>15</v>
      </c>
      <c r="B31" s="8" t="s">
        <v>32</v>
      </c>
      <c r="C31" s="33">
        <f>+'[1]16'!$E$57</f>
        <v>140000</v>
      </c>
      <c r="D31" s="33">
        <f>+'[1]16'!$F$57</f>
        <v>97300</v>
      </c>
      <c r="E31" s="33">
        <f>+'[1]16'!$G$57</f>
        <v>110000</v>
      </c>
      <c r="F31" s="33">
        <f>+'[1]16'!$H$57</f>
        <v>74300</v>
      </c>
      <c r="G31" s="34">
        <f t="shared" si="3"/>
        <v>0.7857142857142857</v>
      </c>
      <c r="H31" s="34">
        <f t="shared" si="4"/>
        <v>0.76361767728674201</v>
      </c>
      <c r="I31" s="15"/>
    </row>
    <row r="32" spans="1:9" s="3" customFormat="1" ht="17.850000000000001" x14ac:dyDescent="0.35">
      <c r="A32" s="7">
        <v>16</v>
      </c>
      <c r="B32" s="8" t="s">
        <v>33</v>
      </c>
      <c r="C32" s="33">
        <f>+'[1]16'!$E$51</f>
        <v>1000000</v>
      </c>
      <c r="D32" s="33">
        <f>+'[1]16'!$F$51</f>
        <v>562000</v>
      </c>
      <c r="E32" s="33">
        <f>+'[1]16'!$G$51</f>
        <v>750000</v>
      </c>
      <c r="F32" s="33">
        <f>+'[1]16'!$H$51</f>
        <v>300000</v>
      </c>
      <c r="G32" s="34">
        <f t="shared" si="3"/>
        <v>0.75</v>
      </c>
      <c r="H32" s="34">
        <f t="shared" si="4"/>
        <v>0.53380782918149461</v>
      </c>
      <c r="I32" s="15"/>
    </row>
    <row r="33" spans="1:9" s="3" customFormat="1" ht="17.850000000000001" x14ac:dyDescent="0.35">
      <c r="A33" s="7">
        <v>17</v>
      </c>
      <c r="B33" s="8" t="s">
        <v>34</v>
      </c>
      <c r="C33" s="33">
        <f>+'[1]16'!$E$50</f>
        <v>270</v>
      </c>
      <c r="D33" s="33">
        <f>+'[1]16'!$F$50</f>
        <v>270</v>
      </c>
      <c r="E33" s="33">
        <f>+'[1]16'!$G$50</f>
        <v>1000</v>
      </c>
      <c r="F33" s="33">
        <f>+'[1]16'!$H$50</f>
        <v>1000</v>
      </c>
      <c r="G33" s="34">
        <f t="shared" si="3"/>
        <v>3.7037037037037037</v>
      </c>
      <c r="H33" s="34">
        <f t="shared" si="4"/>
        <v>3.7037037037037037</v>
      </c>
      <c r="I33" s="15"/>
    </row>
    <row r="34" spans="1:9" s="3" customFormat="1" ht="46.65" x14ac:dyDescent="0.35">
      <c r="A34" s="19">
        <v>18</v>
      </c>
      <c r="B34" s="20" t="s">
        <v>35</v>
      </c>
      <c r="C34" s="38">
        <f>+'[1]16'!$E$55</f>
        <v>665343</v>
      </c>
      <c r="D34" s="38">
        <f>+'[1]16'!$F$55</f>
        <v>665343</v>
      </c>
      <c r="E34" s="38">
        <f>+'[1]16'!$G$55</f>
        <v>600000</v>
      </c>
      <c r="F34" s="38">
        <f>+'[1]16'!$H$55</f>
        <v>600000</v>
      </c>
      <c r="G34" s="39">
        <f t="shared" si="3"/>
        <v>0.90179050504777236</v>
      </c>
      <c r="H34" s="39">
        <f t="shared" si="4"/>
        <v>0.90179050504777236</v>
      </c>
      <c r="I34" s="15"/>
    </row>
    <row r="35" spans="1:9" s="3" customFormat="1" ht="17.850000000000001" x14ac:dyDescent="0.35">
      <c r="A35" s="5" t="s">
        <v>4</v>
      </c>
      <c r="B35" s="6" t="s">
        <v>36</v>
      </c>
      <c r="C35" s="33"/>
      <c r="D35" s="33"/>
      <c r="E35" s="33"/>
      <c r="F35" s="33"/>
      <c r="G35" s="34"/>
      <c r="H35" s="34"/>
      <c r="I35" s="15"/>
    </row>
    <row r="36" spans="1:9" s="3" customFormat="1" ht="17.850000000000001" x14ac:dyDescent="0.35">
      <c r="A36" s="5" t="s">
        <v>5</v>
      </c>
      <c r="B36" s="6" t="s">
        <v>37</v>
      </c>
      <c r="C36" s="40">
        <f>SUM(C37:C42)</f>
        <v>17800000</v>
      </c>
      <c r="D36" s="40"/>
      <c r="E36" s="40">
        <f>SUM(E37:E42)</f>
        <v>17800000</v>
      </c>
      <c r="F36" s="40"/>
      <c r="G36" s="41">
        <f t="shared" si="3"/>
        <v>1</v>
      </c>
      <c r="H36" s="41"/>
      <c r="I36" s="15"/>
    </row>
    <row r="37" spans="1:9" s="3" customFormat="1" ht="17.850000000000001" x14ac:dyDescent="0.35">
      <c r="A37" s="7">
        <v>1</v>
      </c>
      <c r="B37" s="8" t="s">
        <v>38</v>
      </c>
      <c r="C37" s="33">
        <f>+'[1]16'!$E$70</f>
        <v>15499000</v>
      </c>
      <c r="D37" s="33">
        <f>+'[1]16'!$F$70</f>
        <v>0</v>
      </c>
      <c r="E37" s="33">
        <f>+'[1]16'!$G$70</f>
        <v>15603000</v>
      </c>
      <c r="F37" s="33">
        <f>+'[1]16'!$H$70</f>
        <v>0</v>
      </c>
      <c r="G37" s="34">
        <f t="shared" si="3"/>
        <v>1.0067101103296987</v>
      </c>
      <c r="H37" s="34"/>
      <c r="I37" s="15"/>
    </row>
    <row r="38" spans="1:9" s="3" customFormat="1" ht="17.850000000000001" x14ac:dyDescent="0.35">
      <c r="A38" s="7">
        <f>A37+1</f>
        <v>2</v>
      </c>
      <c r="B38" s="8" t="s">
        <v>39</v>
      </c>
      <c r="C38" s="33">
        <f>+'[1]16'!$E$66</f>
        <v>121000</v>
      </c>
      <c r="D38" s="33">
        <f>+'[1]16'!$F$66</f>
        <v>0</v>
      </c>
      <c r="E38" s="33">
        <f>+'[1]16'!$G$66</f>
        <v>112000</v>
      </c>
      <c r="F38" s="33">
        <f>+'[1]16'!$H$66</f>
        <v>0</v>
      </c>
      <c r="G38" s="34">
        <f t="shared" si="3"/>
        <v>0.92561983471074383</v>
      </c>
      <c r="H38" s="34"/>
      <c r="I38" s="15"/>
    </row>
    <row r="39" spans="1:9" s="3" customFormat="1" ht="17.850000000000001" x14ac:dyDescent="0.35">
      <c r="A39" s="7">
        <f>A38+1</f>
        <v>3</v>
      </c>
      <c r="B39" s="8" t="s">
        <v>40</v>
      </c>
      <c r="C39" s="33">
        <f>+'[1]16'!$E$67</f>
        <v>1922000</v>
      </c>
      <c r="D39" s="33">
        <f>+'[1]16'!$F$67</f>
        <v>0</v>
      </c>
      <c r="E39" s="33">
        <f>+'[1]16'!$G$67</f>
        <v>1860000</v>
      </c>
      <c r="F39" s="33">
        <f>+'[1]16'!$H$67</f>
        <v>0</v>
      </c>
      <c r="G39" s="34">
        <f t="shared" si="3"/>
        <v>0.967741935483871</v>
      </c>
      <c r="H39" s="34"/>
      <c r="I39" s="15"/>
    </row>
    <row r="40" spans="1:9" s="3" customFormat="1" ht="17.850000000000001" x14ac:dyDescent="0.35">
      <c r="A40" s="7">
        <f>A39+1</f>
        <v>4</v>
      </c>
      <c r="B40" s="8" t="s">
        <v>41</v>
      </c>
      <c r="C40" s="33">
        <f>+'[1]16'!$E$68</f>
        <v>82000</v>
      </c>
      <c r="D40" s="33">
        <f>+'[1]16'!$F$68</f>
        <v>0</v>
      </c>
      <c r="E40" s="33">
        <f>+'[1]16'!$G$68</f>
        <v>100000</v>
      </c>
      <c r="F40" s="33">
        <f>+'[1]16'!$H$68</f>
        <v>0</v>
      </c>
      <c r="G40" s="34">
        <f t="shared" si="3"/>
        <v>1.2195121951219512</v>
      </c>
      <c r="H40" s="34"/>
      <c r="I40" s="15"/>
    </row>
    <row r="41" spans="1:9" s="3" customFormat="1" ht="17.850000000000001" x14ac:dyDescent="0.35">
      <c r="A41" s="7">
        <v>5</v>
      </c>
      <c r="B41" s="8" t="s">
        <v>45</v>
      </c>
      <c r="C41" s="33">
        <f>+'[1]16'!$E$69</f>
        <v>66000</v>
      </c>
      <c r="D41" s="33">
        <f>+'[1]16'!$F$69</f>
        <v>0</v>
      </c>
      <c r="E41" s="33">
        <f>+'[1]16'!$G$69</f>
        <v>65000</v>
      </c>
      <c r="F41" s="33">
        <f>+'[1]16'!$H$69</f>
        <v>0</v>
      </c>
      <c r="G41" s="34">
        <f t="shared" si="3"/>
        <v>0.98484848484848486</v>
      </c>
      <c r="H41" s="34"/>
      <c r="I41" s="15"/>
    </row>
    <row r="42" spans="1:9" s="3" customFormat="1" ht="17.850000000000001" x14ac:dyDescent="0.35">
      <c r="A42" s="7">
        <v>6</v>
      </c>
      <c r="B42" s="8" t="s">
        <v>42</v>
      </c>
      <c r="C42" s="33">
        <f>+'[1]16'!$E$71</f>
        <v>110000</v>
      </c>
      <c r="D42" s="33">
        <f>+'[1]16'!$F$71</f>
        <v>0</v>
      </c>
      <c r="E42" s="33">
        <f>+'[1]16'!$G$71</f>
        <v>60000</v>
      </c>
      <c r="F42" s="33">
        <f>+'[1]16'!$H$71</f>
        <v>0</v>
      </c>
      <c r="G42" s="34"/>
      <c r="H42" s="34"/>
      <c r="I42" s="15"/>
    </row>
    <row r="43" spans="1:9" s="3" customFormat="1" ht="18.75" customHeight="1" x14ac:dyDescent="0.35">
      <c r="A43" s="21" t="s">
        <v>6</v>
      </c>
      <c r="B43" s="22" t="s">
        <v>43</v>
      </c>
      <c r="C43" s="37"/>
      <c r="D43" s="37"/>
      <c r="E43" s="37"/>
      <c r="F43" s="37"/>
      <c r="G43" s="42"/>
      <c r="H43" s="42"/>
      <c r="I43" s="15"/>
    </row>
    <row r="44" spans="1:9" ht="22.65" customHeight="1" x14ac:dyDescent="0.35">
      <c r="A44" s="3"/>
      <c r="B44" s="23"/>
      <c r="C44" s="31"/>
      <c r="D44" s="31"/>
      <c r="E44" s="31"/>
      <c r="F44" s="31"/>
      <c r="G44" s="26"/>
      <c r="H44" s="26"/>
    </row>
    <row r="45" spans="1:9" ht="17.850000000000001" x14ac:dyDescent="0.35">
      <c r="A45" s="3"/>
      <c r="B45" s="23"/>
      <c r="C45" s="31"/>
      <c r="D45" s="31"/>
      <c r="E45" s="31"/>
      <c r="F45" s="31"/>
      <c r="G45" s="26"/>
      <c r="H45" s="26"/>
    </row>
    <row r="46" spans="1:9" ht="17.850000000000001" x14ac:dyDescent="0.35">
      <c r="A46" s="3"/>
      <c r="B46" s="24"/>
      <c r="C46" s="31"/>
      <c r="D46" s="31"/>
      <c r="E46" s="31"/>
      <c r="F46" s="31"/>
      <c r="G46" s="26"/>
      <c r="H46" s="26"/>
    </row>
    <row r="47" spans="1:9" ht="17.850000000000001" x14ac:dyDescent="0.35">
      <c r="A47" s="10"/>
      <c r="B47" s="23"/>
      <c r="C47" s="31"/>
      <c r="D47" s="31"/>
      <c r="E47" s="31"/>
      <c r="F47" s="31"/>
      <c r="G47" s="26"/>
      <c r="H47" s="26"/>
    </row>
    <row r="48" spans="1:9" ht="17.850000000000001" x14ac:dyDescent="0.35">
      <c r="A48" s="1"/>
      <c r="B48" s="23"/>
      <c r="C48" s="31"/>
      <c r="D48" s="31"/>
      <c r="E48" s="31"/>
      <c r="F48" s="31"/>
      <c r="G48" s="26"/>
      <c r="H48" s="26"/>
    </row>
    <row r="49" spans="1:8" ht="17.850000000000001" x14ac:dyDescent="0.35">
      <c r="A49" s="1"/>
      <c r="B49" s="23"/>
      <c r="C49" s="31"/>
      <c r="D49" s="31"/>
      <c r="E49" s="31"/>
      <c r="F49" s="31"/>
      <c r="G49" s="26"/>
      <c r="H49" s="26"/>
    </row>
  </sheetData>
  <mergeCells count="41">
    <mergeCell ref="A1:B1"/>
    <mergeCell ref="F5:H5"/>
    <mergeCell ref="F1:H1"/>
    <mergeCell ref="IO4:IV4"/>
    <mergeCell ref="FE4:FL4"/>
    <mergeCell ref="FM4:FT4"/>
    <mergeCell ref="FU4:GB4"/>
    <mergeCell ref="GC4:GJ4"/>
    <mergeCell ref="GK4:GR4"/>
    <mergeCell ref="GS4:GZ4"/>
    <mergeCell ref="HA4:HH4"/>
    <mergeCell ref="HI4:HP4"/>
    <mergeCell ref="HQ4:HX4"/>
    <mergeCell ref="HY4:IF4"/>
    <mergeCell ref="IG4:IN4"/>
    <mergeCell ref="A2:B2"/>
    <mergeCell ref="EW4:FD4"/>
    <mergeCell ref="BM4:BT4"/>
    <mergeCell ref="BU4:CB4"/>
    <mergeCell ref="DQ4:DX4"/>
    <mergeCell ref="DY4:EF4"/>
    <mergeCell ref="EG4:EN4"/>
    <mergeCell ref="EO4:EV4"/>
    <mergeCell ref="DI4:DP4"/>
    <mergeCell ref="BE4:BL4"/>
    <mergeCell ref="CC4:CJ4"/>
    <mergeCell ref="CK4:CR4"/>
    <mergeCell ref="CS4:CZ4"/>
    <mergeCell ref="DA4:DH4"/>
    <mergeCell ref="I4:P4"/>
    <mergeCell ref="A6:A8"/>
    <mergeCell ref="B6:B8"/>
    <mergeCell ref="C6:D7"/>
    <mergeCell ref="E6:F7"/>
    <mergeCell ref="G6:H7"/>
    <mergeCell ref="A4:H4"/>
    <mergeCell ref="Q4:X4"/>
    <mergeCell ref="Y4:AF4"/>
    <mergeCell ref="AG4:AN4"/>
    <mergeCell ref="AO4:AV4"/>
    <mergeCell ref="AW4:BD4"/>
  </mergeCells>
  <printOptions horizontalCentered="1"/>
  <pageMargins left="0.3" right="0.2" top="0.6" bottom="0.4" header="0.3" footer="0.3"/>
  <pageSetup paperSize="9" orientation="landscape" r:id="rId1"/>
  <headerFooter differentFirst="1">
    <oddHeader>&amp;C&amp;P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6BB30C-4494-413A-AE75-30BD91B1F5CD}">
  <ds:schemaRefs>
    <ds:schemaRef ds:uri="http://schemas.microsoft.com/sharepoint/v3/contenttype/forms"/>
  </ds:schemaRefs>
</ds:datastoreItem>
</file>

<file path=customXml/itemProps2.xml><?xml version="1.0" encoding="utf-8"?>
<ds:datastoreItem xmlns:ds="http://schemas.openxmlformats.org/officeDocument/2006/customXml" ds:itemID="{FC1E3DCA-913F-471B-97B2-85309CD7A9F8}">
  <ds:schemaRefs>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4E543531-1B4A-4207-8386-FA5675961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2022-11-30T01:03:43Z</cp:lastPrinted>
  <dcterms:created xsi:type="dcterms:W3CDTF">2018-08-22T07:49:45Z</dcterms:created>
  <dcterms:modified xsi:type="dcterms:W3CDTF">2023-11-30T04:27:55Z</dcterms:modified>
</cp:coreProperties>
</file>