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worksheets/sheet3.xml" ContentType="application/vnd.openxmlformats-officedocument.spreadsheetml.worksheet+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externalLinks/externalLink5.xml" ContentType="application/vnd.openxmlformats-officedocument.spreadsheetml.externalLink+xml"/>
  <Override PartName="/xl/comments1.xml" ContentType="application/vnd.openxmlformats-officedocument.spreadsheetml.comments+xml"/>
  <Override PartName="/xl/externalLinks/externalLink6.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21\CÔNG KHAI NGÂN SÁCH\DỰ TOÁN SAU PHÊ DUYỆT\"/>
    </mc:Choice>
  </mc:AlternateContent>
  <bookViews>
    <workbookView xWindow="0" yWindow="0" windowWidth="15360" windowHeight="7755" firstSheet="10" activeTab="12"/>
  </bookViews>
  <sheets>
    <sheet name="DT-2021-N-B46-TT343-75" sheetId="1" r:id="rId1"/>
    <sheet name="DT-2021-N-B47-TT343-75" sheetId="2" r:id="rId2"/>
    <sheet name="DT-2021-N-B48-TT343-75" sheetId="3" r:id="rId3"/>
    <sheet name="DT-2021-N-B49-TT343-75" sheetId="4" r:id="rId4"/>
    <sheet name="DT-2021-N-B50-TT343-75" sheetId="5" r:id="rId5"/>
    <sheet name="DT-2021-N-B51-TT343-75" sheetId="6" r:id="rId6"/>
    <sheet name="DT-2021-N-B52-TT343-75" sheetId="7" r:id="rId7"/>
    <sheet name="DT-2021-N-B53-TT343-75" sheetId="8" r:id="rId8"/>
    <sheet name="DT-2021-N-B54-TT343-75" sheetId="9" r:id="rId9"/>
    <sheet name="DT-2021-N-B55-TT343-75" sheetId="10" r:id="rId10"/>
    <sheet name="DT-2021-N-B56-TT343-75" sheetId="11" r:id="rId11"/>
    <sheet name="DT-2021-N-B57-TT343-75" sheetId="12" r:id="rId12"/>
    <sheet name="DT-2021-N-B58-TT343-75" sheetId="13"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6" hidden="1">'DT-2021-N-B52-TT343-75'!$B$1:$B$68</definedName>
    <definedName name="_xlnm.Print_Area" localSheetId="6">'DT-2021-N-B52-TT343-75'!$A$1:$N$80</definedName>
    <definedName name="_xlnm.Print_Titles" localSheetId="1">'DT-2021-N-B47-TT343-75'!$9:$9</definedName>
    <definedName name="_xlnm.Print_Titles" localSheetId="2">'DT-2021-N-B48-TT343-75'!$9:$10</definedName>
    <definedName name="_xlnm.Print_Titles" localSheetId="3">'DT-2021-N-B49-TT343-75'!$9:$11</definedName>
    <definedName name="_xlnm.Print_Titles" localSheetId="4">'DT-2021-N-B50-TT343-75'!$9:$9</definedName>
    <definedName name="_xlnm.Print_Titles" localSheetId="5">'DT-2021-N-B51-TT343-75'!$9:$10</definedName>
    <definedName name="_xlnm.Print_Titles" localSheetId="6">'DT-2021-N-B52-TT343-75'!$9:$11</definedName>
    <definedName name="_xlnm.Print_Titles" localSheetId="7">'DT-2021-N-B53-TT343-75'!$9:$11</definedName>
    <definedName name="_xlnm.Print_Titles" localSheetId="9">'DT-2021-N-B55-TT343-75'!$9:$11</definedName>
    <definedName name="_xlnm.Print_Titles" localSheetId="12">'DT-2021-N-B58-TT343-75'!$9:$13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2" l="1"/>
  <c r="D14" i="12" s="1"/>
  <c r="C14" i="12" s="1"/>
  <c r="AC15" i="12"/>
  <c r="B15" i="12"/>
  <c r="S15" i="13"/>
  <c r="S21" i="13"/>
  <c r="N13" i="7" l="1"/>
  <c r="N76" i="7"/>
  <c r="N77" i="7"/>
  <c r="N78" i="7"/>
  <c r="N80" i="7"/>
  <c r="B80" i="7"/>
  <c r="N79" i="7"/>
  <c r="B79" i="7"/>
  <c r="B78" i="7"/>
  <c r="B77" i="7"/>
  <c r="B76" i="7"/>
  <c r="N75" i="7"/>
  <c r="B75" i="7"/>
  <c r="N74" i="7"/>
  <c r="B74" i="7"/>
  <c r="N73" i="7"/>
  <c r="B73" i="7"/>
  <c r="C60" i="7"/>
  <c r="F60" i="7"/>
  <c r="G60" i="7"/>
  <c r="H60" i="7"/>
  <c r="I60" i="7"/>
  <c r="I13" i="7" s="1"/>
  <c r="J60" i="7"/>
  <c r="J13" i="7" s="1"/>
  <c r="K60" i="7"/>
  <c r="L60" i="7"/>
  <c r="M60" i="7"/>
  <c r="M13" i="7" s="1"/>
  <c r="N60" i="7"/>
  <c r="E60" i="7"/>
  <c r="G13" i="7"/>
  <c r="H13" i="7"/>
  <c r="K13" i="7"/>
  <c r="L13" i="7"/>
  <c r="I49" i="7"/>
  <c r="B49" i="7"/>
  <c r="I41" i="7"/>
  <c r="B41" i="7"/>
  <c r="I40" i="7"/>
  <c r="B40" i="7"/>
  <c r="H53" i="7"/>
  <c r="B53" i="7"/>
  <c r="H58" i="7"/>
  <c r="I58" i="7"/>
  <c r="J58" i="7"/>
  <c r="K58" i="7"/>
  <c r="L58" i="7"/>
  <c r="M58" i="7"/>
  <c r="N58" i="7"/>
  <c r="G58" i="7"/>
  <c r="H62" i="7"/>
  <c r="B62" i="7"/>
  <c r="H61" i="7"/>
  <c r="B61" i="7"/>
  <c r="H39" i="7"/>
  <c r="B39" i="7"/>
  <c r="E68" i="7"/>
  <c r="B68" i="7"/>
  <c r="E38" i="7"/>
  <c r="B38" i="7"/>
  <c r="G59" i="7"/>
  <c r="B59" i="7"/>
  <c r="G37" i="7"/>
  <c r="B37" i="7"/>
  <c r="G66" i="7"/>
  <c r="B66" i="7"/>
  <c r="G36" i="7"/>
  <c r="B36" i="7"/>
  <c r="G35" i="7"/>
  <c r="B35" i="7"/>
  <c r="G34" i="7" l="1"/>
  <c r="B34" i="7"/>
  <c r="G33" i="7"/>
  <c r="B33" i="7"/>
  <c r="G32" i="7"/>
  <c r="B32" i="7"/>
  <c r="G57" i="7"/>
  <c r="B57" i="7"/>
  <c r="N45" i="7"/>
  <c r="B45" i="7"/>
  <c r="F64" i="7"/>
  <c r="B64" i="7"/>
  <c r="F43" i="7"/>
  <c r="B43" i="7"/>
  <c r="K72" i="7"/>
  <c r="B72" i="7"/>
  <c r="K70" i="7"/>
  <c r="B70" i="7"/>
  <c r="K31" i="7"/>
  <c r="B31" i="7"/>
  <c r="K55" i="7"/>
  <c r="B55" i="7"/>
  <c r="L30" i="7"/>
  <c r="B30" i="7"/>
  <c r="L29" i="7"/>
  <c r="B29" i="7"/>
  <c r="L28" i="7"/>
  <c r="B28" i="7"/>
  <c r="L27" i="7"/>
  <c r="B27" i="7"/>
  <c r="L26" i="7"/>
  <c r="B26" i="7"/>
  <c r="L25" i="7"/>
  <c r="B25" i="7"/>
  <c r="L24" i="7"/>
  <c r="B24" i="7"/>
  <c r="M51" i="7" l="1"/>
  <c r="B51" i="7"/>
  <c r="J23" i="7"/>
  <c r="B23" i="7"/>
  <c r="J22" i="7"/>
  <c r="B22" i="7"/>
  <c r="J21" i="7"/>
  <c r="B21" i="7"/>
  <c r="J20" i="7"/>
  <c r="B20" i="7"/>
  <c r="J19" i="7"/>
  <c r="B19" i="7"/>
  <c r="J18" i="7"/>
  <c r="B18" i="7"/>
  <c r="J17" i="7"/>
  <c r="B17" i="7"/>
  <c r="J16" i="7"/>
  <c r="B16" i="7"/>
  <c r="J15" i="7"/>
  <c r="B15" i="7"/>
  <c r="L14" i="8" l="1"/>
  <c r="D34" i="8"/>
  <c r="D35" i="8"/>
  <c r="D70" i="8"/>
  <c r="N71" i="8"/>
  <c r="C71" i="8" s="1"/>
  <c r="M70" i="8"/>
  <c r="G70" i="8"/>
  <c r="E70" i="8"/>
  <c r="K69" i="8"/>
  <c r="C69" i="8" s="1"/>
  <c r="J68" i="8"/>
  <c r="C68" i="8" s="1"/>
  <c r="C67" i="8"/>
  <c r="L66" i="8"/>
  <c r="F66" i="8"/>
  <c r="K65" i="8"/>
  <c r="J65" i="8"/>
  <c r="H65" i="8"/>
  <c r="L64" i="8"/>
  <c r="C64" i="8"/>
  <c r="L63" i="8"/>
  <c r="C63" i="8" s="1"/>
  <c r="L62" i="8"/>
  <c r="C62" i="8" s="1"/>
  <c r="L61" i="8"/>
  <c r="C61" i="8" s="1"/>
  <c r="L60" i="8"/>
  <c r="F60" i="8"/>
  <c r="L59" i="8"/>
  <c r="C59" i="8" s="1"/>
  <c r="L58" i="8"/>
  <c r="C58" i="8" s="1"/>
  <c r="L57" i="8"/>
  <c r="C57" i="8"/>
  <c r="L56" i="8"/>
  <c r="C56" i="8" s="1"/>
  <c r="L55" i="8"/>
  <c r="C55" i="8" s="1"/>
  <c r="L54" i="8"/>
  <c r="C54" i="8" s="1"/>
  <c r="L53" i="8"/>
  <c r="C53" i="8" s="1"/>
  <c r="L52" i="8"/>
  <c r="H52" i="8"/>
  <c r="L51" i="8"/>
  <c r="C51" i="8" s="1"/>
  <c r="L50" i="8"/>
  <c r="C50" i="8" s="1"/>
  <c r="L49" i="8"/>
  <c r="C49" i="8" s="1"/>
  <c r="L48" i="8"/>
  <c r="C48" i="8" s="1"/>
  <c r="L47" i="8"/>
  <c r="C47" i="8"/>
  <c r="L46" i="8"/>
  <c r="C46" i="8" s="1"/>
  <c r="L45" i="8"/>
  <c r="C45" i="8" s="1"/>
  <c r="L44" i="8"/>
  <c r="C44" i="8" s="1"/>
  <c r="L43" i="8"/>
  <c r="C43" i="8" s="1"/>
  <c r="N42" i="8"/>
  <c r="L42" i="8"/>
  <c r="J42" i="8"/>
  <c r="E41" i="8"/>
  <c r="C41" i="8" s="1"/>
  <c r="E40" i="8"/>
  <c r="C40" i="8" s="1"/>
  <c r="E39" i="8"/>
  <c r="C39" i="8" s="1"/>
  <c r="C38" i="8"/>
  <c r="E37" i="8"/>
  <c r="C37" i="8" s="1"/>
  <c r="E36" i="8"/>
  <c r="C36" i="8" s="1"/>
  <c r="E35" i="8"/>
  <c r="K34" i="8"/>
  <c r="J34" i="8"/>
  <c r="E34" i="8"/>
  <c r="L33" i="8"/>
  <c r="C33" i="8" s="1"/>
  <c r="G32" i="8"/>
  <c r="C32" i="8" s="1"/>
  <c r="L31" i="8"/>
  <c r="E31" i="8"/>
  <c r="M30" i="8"/>
  <c r="L30" i="8"/>
  <c r="E30" i="8"/>
  <c r="L29" i="8"/>
  <c r="K29" i="8"/>
  <c r="L28" i="8"/>
  <c r="K28" i="8"/>
  <c r="J28" i="8"/>
  <c r="I28" i="8"/>
  <c r="H28" i="8"/>
  <c r="G28" i="8"/>
  <c r="E28" i="8"/>
  <c r="L27" i="8"/>
  <c r="J27" i="8"/>
  <c r="G27" i="8"/>
  <c r="E27" i="8"/>
  <c r="L26" i="8"/>
  <c r="K26" i="8"/>
  <c r="C26" i="8" s="1"/>
  <c r="L25" i="8"/>
  <c r="K25" i="8"/>
  <c r="N24" i="8"/>
  <c r="L24" i="8"/>
  <c r="L23" i="8"/>
  <c r="K23" i="8"/>
  <c r="J23" i="8"/>
  <c r="L22" i="8"/>
  <c r="K22" i="8"/>
  <c r="J22" i="8"/>
  <c r="L21" i="8"/>
  <c r="F21" i="8"/>
  <c r="E21" i="8"/>
  <c r="L20" i="8"/>
  <c r="K20" i="8"/>
  <c r="L19" i="8"/>
  <c r="E19" i="8"/>
  <c r="C19" i="8" s="1"/>
  <c r="L18" i="8"/>
  <c r="C18" i="8" s="1"/>
  <c r="E18" i="8"/>
  <c r="N17" i="8"/>
  <c r="L17" i="8"/>
  <c r="K17" i="8"/>
  <c r="E17" i="8"/>
  <c r="L16" i="8"/>
  <c r="C16" i="8" s="1"/>
  <c r="N15" i="8"/>
  <c r="L15" i="8"/>
  <c r="H15" i="8"/>
  <c r="C14" i="8"/>
  <c r="I75" i="6"/>
  <c r="H74" i="6"/>
  <c r="G73" i="6"/>
  <c r="F72" i="6"/>
  <c r="C31" i="8" l="1"/>
  <c r="C70" i="8"/>
  <c r="D13" i="8"/>
  <c r="C20" i="8"/>
  <c r="C24" i="8"/>
  <c r="C35" i="8"/>
  <c r="C17" i="8"/>
  <c r="C25" i="8"/>
  <c r="C29" i="8"/>
  <c r="C60" i="8"/>
  <c r="C28" i="8"/>
  <c r="C52" i="8"/>
  <c r="C15" i="8"/>
  <c r="C23" i="8"/>
  <c r="C22" i="8"/>
  <c r="C30" i="8"/>
  <c r="C66" i="8"/>
  <c r="C21" i="8"/>
  <c r="C27" i="8"/>
  <c r="C34" i="8"/>
  <c r="C42" i="8"/>
  <c r="C65" i="8"/>
  <c r="E20" i="11" l="1"/>
  <c r="E17" i="11"/>
  <c r="E14" i="11"/>
  <c r="D22" i="11"/>
  <c r="D21" i="11"/>
  <c r="D20" i="11"/>
  <c r="D19" i="11"/>
  <c r="D18" i="11"/>
  <c r="D17" i="11"/>
  <c r="D16" i="11"/>
  <c r="D15" i="11"/>
  <c r="D14" i="11"/>
  <c r="D13" i="11"/>
  <c r="D12" i="11"/>
  <c r="N24" i="10" l="1"/>
  <c r="N23" i="10"/>
  <c r="N22" i="10"/>
  <c r="N21" i="10"/>
  <c r="N20" i="10"/>
  <c r="N19" i="10"/>
  <c r="N18" i="10"/>
  <c r="N17" i="10"/>
  <c r="N16" i="10"/>
  <c r="N15" i="10"/>
  <c r="N14" i="10"/>
  <c r="L24" i="10"/>
  <c r="L23" i="10"/>
  <c r="L22" i="10"/>
  <c r="L21" i="10"/>
  <c r="L20" i="10"/>
  <c r="L19" i="10"/>
  <c r="L18" i="10"/>
  <c r="L17" i="10"/>
  <c r="L16" i="10"/>
  <c r="L15" i="10"/>
  <c r="L14" i="10"/>
  <c r="K24" i="10"/>
  <c r="K23" i="10"/>
  <c r="K22" i="10"/>
  <c r="K21" i="10"/>
  <c r="K20" i="10"/>
  <c r="K19" i="10"/>
  <c r="K18" i="10"/>
  <c r="K17" i="10"/>
  <c r="K16" i="10"/>
  <c r="K15" i="10"/>
  <c r="K14" i="10"/>
  <c r="M24" i="10"/>
  <c r="M23" i="10"/>
  <c r="M22" i="10"/>
  <c r="M21" i="10"/>
  <c r="M20" i="10"/>
  <c r="M19" i="10"/>
  <c r="M18" i="10"/>
  <c r="M17" i="10"/>
  <c r="M16" i="10"/>
  <c r="M15" i="10"/>
  <c r="M14" i="10"/>
  <c r="C24" i="10"/>
  <c r="C23" i="10"/>
  <c r="C22" i="10"/>
  <c r="C21" i="10"/>
  <c r="C20" i="10"/>
  <c r="C19" i="10"/>
  <c r="C18" i="10"/>
  <c r="C17" i="10"/>
  <c r="C16" i="10"/>
  <c r="C15" i="10"/>
  <c r="C14" i="10"/>
  <c r="I24" i="10"/>
  <c r="I23" i="10"/>
  <c r="I22" i="10"/>
  <c r="I21" i="10"/>
  <c r="I20" i="10"/>
  <c r="I19" i="10"/>
  <c r="I18" i="10"/>
  <c r="I17" i="10"/>
  <c r="I16" i="10"/>
  <c r="I15" i="10"/>
  <c r="I14" i="10"/>
  <c r="H23" i="10"/>
  <c r="H14" i="10"/>
  <c r="F24" i="10"/>
  <c r="F23" i="10"/>
  <c r="F22" i="10"/>
  <c r="F21" i="10"/>
  <c r="F20" i="10"/>
  <c r="F19" i="10"/>
  <c r="F18" i="10"/>
  <c r="F17" i="10"/>
  <c r="F16" i="10"/>
  <c r="F15" i="10"/>
  <c r="F14" i="10"/>
  <c r="E24" i="10"/>
  <c r="E23" i="10"/>
  <c r="E22" i="10"/>
  <c r="E21" i="10"/>
  <c r="E20" i="10"/>
  <c r="E19" i="10"/>
  <c r="E18" i="10"/>
  <c r="E17" i="10"/>
  <c r="E16" i="10"/>
  <c r="E15" i="10"/>
  <c r="E14" i="10"/>
  <c r="C11" i="5"/>
  <c r="M76" i="6" s="1"/>
  <c r="C45" i="5"/>
  <c r="C44" i="5"/>
  <c r="C43" i="5"/>
  <c r="C42" i="5"/>
  <c r="C41" i="5"/>
  <c r="C40" i="5"/>
  <c r="C39" i="5"/>
  <c r="C38" i="5"/>
  <c r="C37" i="5"/>
  <c r="C36" i="5"/>
  <c r="C35" i="5"/>
  <c r="C34" i="5"/>
  <c r="C33" i="5"/>
  <c r="C32" i="5"/>
  <c r="C30" i="5"/>
  <c r="C14" i="5"/>
  <c r="D13" i="6" s="1"/>
  <c r="E32" i="4"/>
  <c r="E31" i="4"/>
  <c r="D32" i="4"/>
  <c r="D31" i="4"/>
  <c r="D30" i="4"/>
  <c r="D29" i="4"/>
  <c r="D28" i="4"/>
  <c r="E27" i="4"/>
  <c r="D27" i="4"/>
  <c r="E25" i="4"/>
  <c r="D25" i="4"/>
  <c r="E14" i="4"/>
  <c r="D14" i="4"/>
  <c r="E15" i="4"/>
  <c r="D15" i="4"/>
  <c r="E21" i="4"/>
  <c r="D21" i="4"/>
  <c r="E20" i="4"/>
  <c r="D20" i="4"/>
  <c r="D24" i="4"/>
  <c r="C26" i="3"/>
  <c r="B26" i="3"/>
  <c r="C56" i="3"/>
  <c r="C55" i="3"/>
  <c r="D55" i="3" s="1"/>
  <c r="D54" i="3" s="1"/>
  <c r="B56" i="3"/>
  <c r="B55" i="3"/>
  <c r="C53" i="3"/>
  <c r="D53" i="3" s="1"/>
  <c r="C52" i="3"/>
  <c r="D52" i="3" s="1"/>
  <c r="B53" i="3"/>
  <c r="B52" i="3"/>
  <c r="D29" i="3"/>
  <c r="C65" i="3"/>
  <c r="C64" i="3"/>
  <c r="C63" i="3"/>
  <c r="C62" i="3"/>
  <c r="C61" i="3"/>
  <c r="C58" i="3"/>
  <c r="C57" i="3"/>
  <c r="C54" i="3"/>
  <c r="C50" i="3"/>
  <c r="C49" i="3"/>
  <c r="C48" i="3"/>
  <c r="C47" i="3"/>
  <c r="C45" i="3"/>
  <c r="D45" i="3" s="1"/>
  <c r="C40" i="3"/>
  <c r="C42" i="3"/>
  <c r="D42" i="3" s="1"/>
  <c r="D40" i="3" s="1"/>
  <c r="C41" i="3"/>
  <c r="C39" i="3"/>
  <c r="D39" i="3" s="1"/>
  <c r="C38" i="3"/>
  <c r="C37" i="3"/>
  <c r="C35" i="3"/>
  <c r="D35" i="3" s="1"/>
  <c r="C34" i="3"/>
  <c r="D34" i="3" s="1"/>
  <c r="C33" i="3"/>
  <c r="D33" i="3" s="1"/>
  <c r="C32" i="3"/>
  <c r="D32" i="3" s="1"/>
  <c r="C31" i="3"/>
  <c r="D31" i="3" s="1"/>
  <c r="C28" i="3"/>
  <c r="D28" i="3" s="1"/>
  <c r="C27" i="3"/>
  <c r="D27" i="3" s="1"/>
  <c r="C25" i="3"/>
  <c r="D25" i="3" s="1"/>
  <c r="C24" i="3"/>
  <c r="C22" i="3"/>
  <c r="C21" i="3"/>
  <c r="C20" i="3"/>
  <c r="C19" i="3"/>
  <c r="C17" i="3"/>
  <c r="C16" i="3"/>
  <c r="C15" i="3"/>
  <c r="C14" i="3"/>
  <c r="D14" i="3" s="1"/>
  <c r="C35" i="2"/>
  <c r="C33" i="2"/>
  <c r="C32" i="2"/>
  <c r="C31" i="2"/>
  <c r="C30" i="2"/>
  <c r="C28" i="2"/>
  <c r="C19" i="2"/>
  <c r="C24" i="2"/>
  <c r="C23" i="2"/>
  <c r="C21" i="2"/>
  <c r="C17" i="2"/>
  <c r="B17" i="2"/>
  <c r="C18" i="2"/>
  <c r="C16" i="2"/>
  <c r="C14" i="2"/>
  <c r="C15" i="2"/>
  <c r="C12" i="2"/>
  <c r="C22" i="1"/>
  <c r="C21" i="1"/>
  <c r="B22" i="1"/>
  <c r="B21" i="1"/>
  <c r="C34" i="1"/>
  <c r="C33" i="1"/>
  <c r="C31" i="1"/>
  <c r="C30" i="1"/>
  <c r="C29" i="1"/>
  <c r="C28" i="1"/>
  <c r="C27" i="1"/>
  <c r="C26" i="1"/>
  <c r="C23" i="1"/>
  <c r="C20" i="1"/>
  <c r="C19" i="1"/>
  <c r="C18" i="1"/>
  <c r="C16" i="1"/>
  <c r="C15" i="1"/>
  <c r="C13" i="1"/>
  <c r="C12" i="1"/>
  <c r="C13" i="2" l="1"/>
  <c r="C11" i="2" s="1"/>
  <c r="D51" i="3"/>
  <c r="C36" i="3"/>
  <c r="D37" i="3"/>
  <c r="D36" i="3" s="1"/>
  <c r="E71" i="7"/>
  <c r="F71" i="7"/>
  <c r="G71" i="7"/>
  <c r="H71" i="7"/>
  <c r="I71" i="7"/>
  <c r="J71" i="7"/>
  <c r="L71" i="7"/>
  <c r="M71" i="7"/>
  <c r="N71" i="7"/>
  <c r="D71" i="7"/>
  <c r="E69" i="7"/>
  <c r="F69" i="7"/>
  <c r="G69" i="7"/>
  <c r="H69" i="7"/>
  <c r="I69" i="7"/>
  <c r="J69" i="7"/>
  <c r="L69" i="7"/>
  <c r="M69" i="7"/>
  <c r="N69" i="7"/>
  <c r="D69" i="7"/>
  <c r="D67" i="7"/>
  <c r="B71" i="7" l="1"/>
  <c r="B69" i="7"/>
  <c r="C22" i="11"/>
  <c r="C20" i="11"/>
  <c r="C19" i="11"/>
  <c r="C18" i="11"/>
  <c r="C17" i="11"/>
  <c r="C15" i="11"/>
  <c r="C14" i="11"/>
  <c r="E11" i="11"/>
  <c r="C12" i="11"/>
  <c r="S248" i="13"/>
  <c r="S246" i="13"/>
  <c r="S245" i="13"/>
  <c r="S244" i="13"/>
  <c r="S243" i="13"/>
  <c r="S242" i="13"/>
  <c r="S241" i="13"/>
  <c r="S240" i="13"/>
  <c r="S239" i="13"/>
  <c r="S238" i="13"/>
  <c r="S237" i="13"/>
  <c r="S236" i="13"/>
  <c r="S235" i="13"/>
  <c r="S234" i="13"/>
  <c r="S233" i="13"/>
  <c r="S232" i="13"/>
  <c r="S231" i="13"/>
  <c r="S230" i="13"/>
  <c r="S229" i="13"/>
  <c r="S228" i="13"/>
  <c r="S227" i="13"/>
  <c r="S226" i="13"/>
  <c r="S225" i="13"/>
  <c r="S224" i="13"/>
  <c r="S223" i="13"/>
  <c r="S222" i="13"/>
  <c r="S221" i="13"/>
  <c r="S220" i="13"/>
  <c r="S219" i="13"/>
  <c r="S218" i="13"/>
  <c r="S217" i="13"/>
  <c r="S216" i="13"/>
  <c r="S215" i="13"/>
  <c r="S214" i="13"/>
  <c r="S213" i="13"/>
  <c r="S212" i="13"/>
  <c r="S211" i="13"/>
  <c r="S210" i="13"/>
  <c r="S209" i="13"/>
  <c r="S208" i="13"/>
  <c r="S207" i="13"/>
  <c r="S206" i="13"/>
  <c r="S205" i="13"/>
  <c r="S204" i="13"/>
  <c r="S203" i="13"/>
  <c r="S202" i="13"/>
  <c r="S201" i="13"/>
  <c r="S200" i="13"/>
  <c r="S199" i="13"/>
  <c r="S198" i="13"/>
  <c r="S197" i="13"/>
  <c r="S196" i="13"/>
  <c r="S195" i="13"/>
  <c r="S194" i="13"/>
  <c r="S193" i="13"/>
  <c r="S192" i="13"/>
  <c r="S191" i="13"/>
  <c r="S190" i="13"/>
  <c r="S189" i="13"/>
  <c r="S188" i="13"/>
  <c r="S187" i="13"/>
  <c r="S186" i="13"/>
  <c r="S185" i="13"/>
  <c r="S184" i="13"/>
  <c r="S183" i="13"/>
  <c r="S182" i="13"/>
  <c r="S181" i="13"/>
  <c r="S180" i="13"/>
  <c r="S179" i="13"/>
  <c r="S178" i="13"/>
  <c r="S176" i="13"/>
  <c r="S175" i="13"/>
  <c r="S174" i="13"/>
  <c r="S173" i="13"/>
  <c r="S172" i="13"/>
  <c r="S171" i="13"/>
  <c r="S170" i="13"/>
  <c r="S169" i="13"/>
  <c r="S168" i="13"/>
  <c r="S167" i="13"/>
  <c r="S166" i="13"/>
  <c r="S165" i="13"/>
  <c r="S164" i="13"/>
  <c r="S163" i="13"/>
  <c r="S162" i="13"/>
  <c r="S161" i="13"/>
  <c r="S160" i="13"/>
  <c r="S159" i="13"/>
  <c r="S158" i="13"/>
  <c r="S157" i="13"/>
  <c r="S156" i="13"/>
  <c r="S155" i="13"/>
  <c r="S154" i="13"/>
  <c r="S153" i="13"/>
  <c r="S152" i="13"/>
  <c r="S151" i="13"/>
  <c r="S150" i="13"/>
  <c r="S149" i="13"/>
  <c r="S148" i="13"/>
  <c r="S147" i="13"/>
  <c r="S146" i="13"/>
  <c r="S145" i="13"/>
  <c r="S144" i="13"/>
  <c r="S143" i="13"/>
  <c r="S142" i="13"/>
  <c r="S141" i="13"/>
  <c r="S140" i="13"/>
  <c r="S139" i="13"/>
  <c r="S138" i="13"/>
  <c r="S137" i="13"/>
  <c r="S136" i="13"/>
  <c r="S135" i="13"/>
  <c r="S134" i="13"/>
  <c r="S133" i="13"/>
  <c r="S132" i="13"/>
  <c r="S131" i="13"/>
  <c r="S130" i="13"/>
  <c r="S129" i="13"/>
  <c r="S128" i="13"/>
  <c r="S127" i="13"/>
  <c r="S126" i="13"/>
  <c r="S125" i="13"/>
  <c r="S124" i="13"/>
  <c r="S123" i="13"/>
  <c r="S122" i="13"/>
  <c r="S121" i="13"/>
  <c r="S120" i="13"/>
  <c r="S119" i="13"/>
  <c r="S118" i="13"/>
  <c r="S117" i="13"/>
  <c r="S116" i="13"/>
  <c r="S115" i="13"/>
  <c r="S114" i="13"/>
  <c r="S113" i="13"/>
  <c r="S112" i="13"/>
  <c r="S111" i="13"/>
  <c r="S110" i="13"/>
  <c r="S109" i="13"/>
  <c r="S108" i="13"/>
  <c r="S107" i="13"/>
  <c r="S106" i="13"/>
  <c r="S105" i="13"/>
  <c r="S104" i="13"/>
  <c r="S103" i="13"/>
  <c r="S102" i="13"/>
  <c r="S101" i="13"/>
  <c r="S100" i="13"/>
  <c r="S99" i="13"/>
  <c r="S98" i="13"/>
  <c r="S97" i="13"/>
  <c r="S96" i="13"/>
  <c r="S95" i="13"/>
  <c r="S94" i="13"/>
  <c r="S93" i="13"/>
  <c r="S92" i="13"/>
  <c r="S91" i="13"/>
  <c r="S90" i="13"/>
  <c r="S89" i="13"/>
  <c r="S88" i="13"/>
  <c r="S87" i="13"/>
  <c r="S86" i="13"/>
  <c r="S85" i="13"/>
  <c r="S84" i="13"/>
  <c r="S83" i="13"/>
  <c r="S82" i="13"/>
  <c r="S81" i="13"/>
  <c r="S80" i="13"/>
  <c r="S79" i="13"/>
  <c r="S78" i="13"/>
  <c r="S77" i="13"/>
  <c r="S76" i="13"/>
  <c r="S75" i="13"/>
  <c r="S74" i="13"/>
  <c r="S73" i="13"/>
  <c r="S72" i="13"/>
  <c r="S71" i="13"/>
  <c r="S70" i="13"/>
  <c r="S69" i="13"/>
  <c r="S68" i="13"/>
  <c r="S67" i="13"/>
  <c r="S66" i="13"/>
  <c r="S65" i="13"/>
  <c r="S64" i="13"/>
  <c r="S63" i="13"/>
  <c r="S62" i="13"/>
  <c r="S61" i="13"/>
  <c r="S60" i="13"/>
  <c r="S59" i="13"/>
  <c r="S58" i="13"/>
  <c r="S57" i="13"/>
  <c r="S56" i="13"/>
  <c r="S55" i="13"/>
  <c r="S54" i="13"/>
  <c r="S53" i="13"/>
  <c r="S52" i="13"/>
  <c r="S51" i="13"/>
  <c r="S50" i="13"/>
  <c r="S49" i="13"/>
  <c r="S48" i="13"/>
  <c r="S47" i="13"/>
  <c r="S46" i="13"/>
  <c r="S45" i="13"/>
  <c r="S44" i="13"/>
  <c r="S43" i="13"/>
  <c r="S42" i="13"/>
  <c r="S41" i="13"/>
  <c r="S40" i="13"/>
  <c r="S39" i="13"/>
  <c r="S38" i="13"/>
  <c r="S37" i="13"/>
  <c r="S36" i="13"/>
  <c r="S35" i="13"/>
  <c r="S34" i="13"/>
  <c r="S33" i="13"/>
  <c r="S32" i="13"/>
  <c r="S31" i="13"/>
  <c r="S30" i="13"/>
  <c r="S29" i="13"/>
  <c r="S28" i="13"/>
  <c r="S27" i="13"/>
  <c r="S26" i="13"/>
  <c r="S25" i="13"/>
  <c r="S24" i="13"/>
  <c r="S23" i="13"/>
  <c r="S22" i="13"/>
  <c r="S20" i="13"/>
  <c r="S19" i="13"/>
  <c r="S18" i="13"/>
  <c r="S17" i="13"/>
  <c r="X14" i="12"/>
  <c r="E13" i="8"/>
  <c r="F13" i="8"/>
  <c r="G13" i="8"/>
  <c r="H13" i="8"/>
  <c r="I13" i="8"/>
  <c r="J13" i="8"/>
  <c r="K13" i="8"/>
  <c r="L13" i="8"/>
  <c r="M13" i="8"/>
  <c r="N13" i="8"/>
  <c r="C13" i="8" l="1"/>
  <c r="C21" i="11"/>
  <c r="C13" i="11"/>
  <c r="C16" i="11"/>
  <c r="V14" i="12"/>
  <c r="U14" i="12" s="1"/>
  <c r="T14" i="12" s="1"/>
  <c r="K71" i="7"/>
  <c r="C71" i="7" s="1"/>
  <c r="K69" i="7"/>
  <c r="C69" i="7" s="1"/>
  <c r="E14" i="12"/>
  <c r="AC14" i="12"/>
  <c r="AB14" i="12" s="1"/>
  <c r="AA14" i="12" s="1"/>
  <c r="AN14" i="12"/>
  <c r="AL14" i="12" s="1"/>
  <c r="AH14" i="12" s="1"/>
  <c r="D11" i="11"/>
  <c r="C11" i="11" s="1"/>
  <c r="S247" i="13" l="1"/>
  <c r="S177" i="13" l="1"/>
  <c r="S16" i="13"/>
  <c r="J17" i="10" l="1"/>
  <c r="K12" i="6"/>
  <c r="J21" i="10" l="1"/>
  <c r="J18" i="10"/>
  <c r="J23" i="10"/>
  <c r="J16" i="10"/>
  <c r="M13" i="10"/>
  <c r="J14" i="10"/>
  <c r="J24" i="10"/>
  <c r="J22" i="10"/>
  <c r="J20" i="10"/>
  <c r="J19" i="10"/>
  <c r="J15" i="10"/>
  <c r="D57" i="3" l="1"/>
  <c r="E58" i="7" l="1"/>
  <c r="E13" i="7" s="1"/>
  <c r="F58" i="7"/>
  <c r="F13" i="7" s="1"/>
  <c r="E56" i="7"/>
  <c r="F56" i="7"/>
  <c r="G56" i="7"/>
  <c r="H56" i="7"/>
  <c r="I56" i="7"/>
  <c r="J56" i="7"/>
  <c r="K56" i="7"/>
  <c r="L56" i="7"/>
  <c r="M56" i="7"/>
  <c r="N56" i="7"/>
  <c r="E54" i="7"/>
  <c r="F54" i="7"/>
  <c r="G54" i="7"/>
  <c r="H54" i="7"/>
  <c r="I54" i="7"/>
  <c r="J54" i="7"/>
  <c r="L54" i="7"/>
  <c r="M54" i="7"/>
  <c r="D54" i="7"/>
  <c r="E48" i="7"/>
  <c r="G48" i="7"/>
  <c r="H48" i="7"/>
  <c r="I48" i="7"/>
  <c r="J48" i="7"/>
  <c r="K48" i="7"/>
  <c r="L48" i="7"/>
  <c r="M48" i="7"/>
  <c r="N48" i="7"/>
  <c r="D48" i="7"/>
  <c r="E42" i="7"/>
  <c r="F42" i="7"/>
  <c r="G42" i="7"/>
  <c r="H42" i="7"/>
  <c r="I42" i="7"/>
  <c r="L42" i="7"/>
  <c r="D42" i="7"/>
  <c r="I14" i="7"/>
  <c r="D14" i="7"/>
  <c r="N42" i="7"/>
  <c r="N54" i="7"/>
  <c r="K54" i="7"/>
  <c r="D44" i="7"/>
  <c r="E44" i="7"/>
  <c r="F44" i="7"/>
  <c r="G44" i="7"/>
  <c r="H44" i="7"/>
  <c r="I44" i="7"/>
  <c r="J44" i="7"/>
  <c r="K44" i="7"/>
  <c r="M44" i="7"/>
  <c r="N44" i="7"/>
  <c r="K42" i="7"/>
  <c r="M42" i="7"/>
  <c r="F14" i="7"/>
  <c r="K14" i="7"/>
  <c r="C13" i="7" l="1"/>
  <c r="M14" i="7"/>
  <c r="G14" i="7"/>
  <c r="H14" i="7"/>
  <c r="J42" i="7"/>
  <c r="D56" i="7"/>
  <c r="D58" i="7"/>
  <c r="F48" i="7"/>
  <c r="E14" i="7"/>
  <c r="N14" i="7"/>
  <c r="J14" i="7"/>
  <c r="L14" i="7"/>
  <c r="C44" i="7"/>
  <c r="C14" i="7" l="1"/>
  <c r="I13" i="10"/>
  <c r="H13" i="10"/>
  <c r="G15" i="10"/>
  <c r="G16" i="10"/>
  <c r="G17" i="10"/>
  <c r="G18" i="10"/>
  <c r="G19" i="10"/>
  <c r="G20" i="10"/>
  <c r="G21" i="10"/>
  <c r="G22" i="10"/>
  <c r="G23" i="10"/>
  <c r="G24" i="10"/>
  <c r="G14" i="10"/>
  <c r="G13" i="10" l="1"/>
  <c r="D14" i="10"/>
  <c r="D15" i="10"/>
  <c r="D16" i="10"/>
  <c r="D17" i="10"/>
  <c r="D18" i="10"/>
  <c r="D19" i="10"/>
  <c r="D20" i="10"/>
  <c r="D21" i="10"/>
  <c r="D22" i="10"/>
  <c r="D23" i="10"/>
  <c r="D24" i="10"/>
  <c r="C60" i="3" l="1"/>
  <c r="C59" i="3"/>
  <c r="C34" i="2" l="1"/>
  <c r="C35" i="1" l="1"/>
  <c r="N13" i="10" l="1"/>
  <c r="L13" i="10"/>
  <c r="K13" i="10"/>
  <c r="F13" i="10"/>
  <c r="J13" i="10" l="1"/>
  <c r="C13" i="10"/>
  <c r="D13" i="10"/>
  <c r="E13" i="10"/>
  <c r="N67" i="7" l="1"/>
  <c r="M67" i="7"/>
  <c r="L67" i="7"/>
  <c r="K67" i="7"/>
  <c r="J67" i="7"/>
  <c r="I67" i="7"/>
  <c r="H67" i="7"/>
  <c r="G67" i="7"/>
  <c r="F67" i="7"/>
  <c r="E67" i="7"/>
  <c r="N65" i="7"/>
  <c r="M65" i="7"/>
  <c r="L65" i="7"/>
  <c r="K65" i="7"/>
  <c r="J65" i="7"/>
  <c r="I65" i="7"/>
  <c r="H65" i="7"/>
  <c r="G65" i="7"/>
  <c r="F65" i="7"/>
  <c r="E65" i="7"/>
  <c r="D65" i="7"/>
  <c r="N63" i="7"/>
  <c r="M63" i="7"/>
  <c r="L63" i="7"/>
  <c r="K63" i="7"/>
  <c r="J63" i="7"/>
  <c r="I63" i="7"/>
  <c r="H63" i="7"/>
  <c r="G63" i="7"/>
  <c r="F63" i="7"/>
  <c r="E63" i="7"/>
  <c r="D63" i="7"/>
  <c r="N52" i="7"/>
  <c r="M52" i="7"/>
  <c r="K52" i="7"/>
  <c r="J52" i="7"/>
  <c r="I52" i="7"/>
  <c r="H52" i="7"/>
  <c r="G52" i="7"/>
  <c r="F52" i="7"/>
  <c r="E52" i="7"/>
  <c r="D52" i="7"/>
  <c r="N50" i="7"/>
  <c r="M50" i="7"/>
  <c r="L50" i="7"/>
  <c r="K50" i="7"/>
  <c r="J50" i="7"/>
  <c r="I50" i="7"/>
  <c r="H50" i="7"/>
  <c r="G50" i="7"/>
  <c r="F50" i="7"/>
  <c r="E50" i="7"/>
  <c r="D50" i="7"/>
  <c r="N46" i="7"/>
  <c r="M46" i="7"/>
  <c r="K46" i="7"/>
  <c r="J46" i="7"/>
  <c r="I46" i="7"/>
  <c r="H46" i="7"/>
  <c r="G46" i="7"/>
  <c r="F46" i="7"/>
  <c r="E46" i="7"/>
  <c r="D46" i="7"/>
  <c r="C67" i="7" l="1"/>
  <c r="C42" i="7"/>
  <c r="C54" i="7"/>
  <c r="C58" i="7"/>
  <c r="C63" i="7"/>
  <c r="C52" i="7"/>
  <c r="C65" i="7"/>
  <c r="C56" i="7"/>
  <c r="C50" i="7"/>
  <c r="C48" i="7"/>
  <c r="C46" i="7"/>
  <c r="C77" i="6" l="1"/>
  <c r="C76" i="6"/>
  <c r="C75" i="6"/>
  <c r="C74" i="6"/>
  <c r="C73" i="6"/>
  <c r="C72" i="6"/>
  <c r="D12" i="6"/>
  <c r="M12" i="6"/>
  <c r="L12" i="6"/>
  <c r="J12" i="6" s="1"/>
  <c r="I12" i="6"/>
  <c r="H12" i="6"/>
  <c r="G12" i="6"/>
  <c r="F12" i="6"/>
  <c r="E13" i="6" l="1"/>
  <c r="E12" i="6" s="1"/>
  <c r="C12" i="6" s="1"/>
  <c r="C13" i="6" l="1"/>
  <c r="C12" i="5" l="1"/>
  <c r="C10" i="5" s="1"/>
  <c r="C38" i="4"/>
  <c r="C37" i="4"/>
  <c r="C36" i="4"/>
  <c r="C35" i="4"/>
  <c r="C34" i="4"/>
  <c r="E33" i="4"/>
  <c r="D33" i="4"/>
  <c r="C32" i="4"/>
  <c r="C31" i="4"/>
  <c r="C30" i="4"/>
  <c r="C29" i="4"/>
  <c r="C28" i="4"/>
  <c r="C27" i="4"/>
  <c r="C26" i="4"/>
  <c r="C25" i="4"/>
  <c r="C24" i="4"/>
  <c r="C21" i="4"/>
  <c r="C20" i="4"/>
  <c r="C18" i="4"/>
  <c r="C17" i="4"/>
  <c r="C16" i="4"/>
  <c r="C15" i="4"/>
  <c r="E13" i="4"/>
  <c r="E12" i="4" s="1"/>
  <c r="D13" i="4"/>
  <c r="C33" i="4" l="1"/>
  <c r="C14" i="4"/>
  <c r="D12" i="4"/>
  <c r="C12" i="4" s="1"/>
  <c r="C13" i="4"/>
  <c r="D58" i="3" l="1"/>
  <c r="D50" i="3"/>
  <c r="D49" i="3"/>
  <c r="D48" i="3"/>
  <c r="D47" i="3"/>
  <c r="C30" i="3"/>
  <c r="D24" i="3"/>
  <c r="D23" i="3" s="1"/>
  <c r="C23" i="3"/>
  <c r="D22" i="3"/>
  <c r="D21" i="3"/>
  <c r="D20" i="3"/>
  <c r="D19" i="3"/>
  <c r="C18" i="3"/>
  <c r="D17" i="3"/>
  <c r="D16" i="3"/>
  <c r="D15" i="3"/>
  <c r="C13" i="3"/>
  <c r="D13" i="3" l="1"/>
  <c r="D30" i="3"/>
  <c r="D18" i="3"/>
  <c r="D12" i="3" l="1"/>
  <c r="D11" i="3" s="1"/>
  <c r="C29" i="2"/>
  <c r="C27" i="2" s="1"/>
  <c r="C22" i="2"/>
  <c r="C20" i="2" s="1"/>
  <c r="C39" i="1" l="1"/>
  <c r="C25" i="1"/>
  <c r="C11" i="1" l="1"/>
  <c r="C14" i="1"/>
  <c r="C32" i="1"/>
  <c r="C24" i="1" s="1"/>
  <c r="C10" i="1" l="1"/>
  <c r="C51" i="3"/>
  <c r="C12" i="3" s="1"/>
  <c r="C11" i="3" s="1"/>
</calcChain>
</file>

<file path=xl/comments1.xml><?xml version="1.0" encoding="utf-8"?>
<comments xmlns="http://schemas.openxmlformats.org/spreadsheetml/2006/main">
  <authors>
    <author>Nguyen Thi Hong Nhung</author>
  </authors>
  <commentList>
    <comment ref="N75" authorId="0" shapeId="0">
      <text>
        <r>
          <rPr>
            <b/>
            <sz val="9"/>
            <color indexed="81"/>
            <rFont val="Tahoma"/>
            <family val="2"/>
          </rPr>
          <t>1. NSTT: 315.290 Trđ
2. Đất: còn lại.</t>
        </r>
      </text>
    </comment>
    <comment ref="N76" authorId="0" shapeId="0">
      <text>
        <r>
          <rPr>
            <b/>
            <sz val="9"/>
            <color indexed="81"/>
            <rFont val="Tahoma"/>
            <family val="2"/>
          </rPr>
          <t>1. NSTT: 1OO TỶ;
2. XSKT: 100 TỶ</t>
        </r>
      </text>
    </comment>
    <comment ref="N77" authorId="0" shapeId="0">
      <text>
        <r>
          <rPr>
            <b/>
            <sz val="9"/>
            <color indexed="81"/>
            <rFont val="Tahoma"/>
            <family val="2"/>
          </rPr>
          <t>1. NSTT: 1298 tỷ;
2. XSKT: 648 tỷ</t>
        </r>
      </text>
    </comment>
    <comment ref="N78" authorId="0" shapeId="0">
      <text>
        <r>
          <rPr>
            <b/>
            <sz val="9"/>
            <color indexed="81"/>
            <rFont val="Tahoma"/>
            <family val="2"/>
          </rPr>
          <t>1. NSTT: 160.500 trđ
2. XSKT: 85.000 Trđ</t>
        </r>
      </text>
    </comment>
  </commentList>
</comments>
</file>

<file path=xl/sharedStrings.xml><?xml version="1.0" encoding="utf-8"?>
<sst xmlns="http://schemas.openxmlformats.org/spreadsheetml/2006/main" count="1569" uniqueCount="737">
  <si>
    <t>Biểu số 46/CK-NSNN</t>
  </si>
  <si>
    <t>Đơn vị: Triệu đồng</t>
  </si>
  <si>
    <t>STT</t>
  </si>
  <si>
    <t>NỘI DUNG</t>
  </si>
  <si>
    <t>DỰ TOÁN</t>
  </si>
  <si>
    <t>A</t>
  </si>
  <si>
    <t>TỔNG NGUỒN THU NSĐP</t>
  </si>
  <si>
    <t>I</t>
  </si>
  <si>
    <t>Thu NSĐP được hưởng theo phân cấp</t>
  </si>
  <si>
    <t>Thu NSĐP được hưởng 100%</t>
  </si>
  <si>
    <t xml:space="preserve">Thu NSĐP hưởng từ các khoản thu phân chia </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</si>
  <si>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</si>
  <si>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</si>
  <si>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</si>
  <si>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</si>
  <si>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</si>
  <si>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</si>
  <si>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</si>
  <si>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</si>
  <si>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</si>
  <si>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</si>
  <si>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B</t>
  </si>
  <si>
    <t>TỔNG CHI NSĐP</t>
  </si>
  <si>
    <t> I</t>
  </si>
  <si>
    <t>Tổng chi cân đối NSĐP</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</si>
  <si>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</si>
  <si>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</si>
  <si>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</si>
  <si>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</si>
  <si>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</si>
  <si>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</si>
  <si>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</si>
  <si>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</si>
  <si>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</si>
  <si>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t>
  </si>
  <si>
    <t>BỘI CHI NSĐP/ BỘI THU NSĐP</t>
  </si>
  <si>
    <t>D</t>
  </si>
  <si>
    <t>CHI TRẢ NỢ GỐC CỦA NSĐP</t>
  </si>
  <si>
    <t xml:space="preserve">Từ nguồn vay để trả nợ gốc </t>
  </si>
  <si>
    <t>2 </t>
  </si>
  <si>
    <t>Từ nguồn bội thu, tăng thu, tiết kiệm chi, kết dư ngân sách cấp tỉnh</t>
  </si>
  <si>
    <t>Đ</t>
  </si>
  <si>
    <t>TỔNG MỨC VAY CỦA NSĐP</t>
  </si>
  <si>
    <t>Vay để bù đắp bội chi</t>
  </si>
  <si>
    <t>Vay để trả nợ gốc</t>
  </si>
  <si>
    <t xml:space="preserve">          ỦY BAN NHÂN DÂN</t>
  </si>
  <si>
    <t xml:space="preserve">             TỈNH ĐỒNG NAI</t>
  </si>
  <si>
    <t>Thu bội chi ngân sách</t>
  </si>
  <si>
    <t>VI</t>
  </si>
  <si>
    <t xml:space="preserve">            ỦY BAN NHÂN DÂN</t>
  </si>
  <si>
    <t>Biểu số 47/CK-NSNN</t>
  </si>
  <si>
    <t xml:space="preserve">DỰ TOÁN </t>
  </si>
  <si>
    <t>NGÂN SÁCH CẤP TỈNH</t>
  </si>
  <si>
    <t>Nguồn thu ngân sách</t>
  </si>
  <si>
    <t>Thu ngân sách được hưởng theo phân cấp</t>
  </si>
  <si>
    <t>-</t>
  </si>
  <si>
    <t>Chi ngân sách</t>
  </si>
  <si>
    <t>Chi thuộc nhiệm vụ của ngân sách cấp tỉnh</t>
  </si>
  <si>
    <t>Chi bổ sung cho ngân sách huyện</t>
  </si>
  <si>
    <t> -</t>
  </si>
  <si>
    <t>Chi bổ sung cân đối</t>
  </si>
  <si>
    <t>Chi bổ sung có mục tiêu</t>
  </si>
  <si>
    <t>Chi chuyển nguồn sang năm sau</t>
  </si>
  <si>
    <t>NGÂN SÁCH HUYỆN (BAO GỒM NGÂN SÁCH CẤP HUYỆN VÀ NGÂN SÁCH XÃ)</t>
  </si>
  <si>
    <t>Thu ngân sách huyện được hưởng theo phân cấp</t>
  </si>
  <si>
    <t>Thu bổ sung từ ngân sách cấp tỉnh</t>
  </si>
  <si>
    <t>- </t>
  </si>
  <si>
    <t>Biểu số 48/CK-NSNN</t>
  </si>
  <si>
    <t>Đơn vị: triệu đồng</t>
  </si>
  <si>
    <t>TỔNG THU NSNN</t>
  </si>
  <si>
    <t xml:space="preserve"> THU NSĐP</t>
  </si>
  <si>
    <t>TỔNG THU NGÂN SÁCH NHÀ NƯỚC</t>
  </si>
  <si>
    <t>Thu nội địa</t>
  </si>
  <si>
    <t>Thu từ khu vực DNNN do Trung ương quản lý</t>
  </si>
  <si>
    <t xml:space="preserve">Thuế giá trị gia tăng </t>
  </si>
  <si>
    <t>Thuế tiêu thụ đặc biệt hàng nội địa</t>
  </si>
  <si>
    <t>Thuế thu nhập doanh nghiệp</t>
  </si>
  <si>
    <t>Thuế tài nguyên</t>
  </si>
  <si>
    <t xml:space="preserve">Thu từ khu vực DNNN do địa phương quản lý </t>
  </si>
  <si>
    <t xml:space="preserve">Thu từ khu vực doanh nghiệp có vốn đầu tư nước ngoài </t>
  </si>
  <si>
    <t>Tiền thuê mặt đất, mặt nước</t>
  </si>
  <si>
    <t xml:space="preserve">Thu từ khu vực kinh tế ngoài quốc doanh </t>
  </si>
  <si>
    <t>Thuế thu nhập cá nhân</t>
  </si>
  <si>
    <t>Thuế bảo vệ môi trường</t>
  </si>
  <si>
    <t>Thuế BVMT thu từ hàng hóa sản xuất, kinh doanh trong nước</t>
  </si>
  <si>
    <t>Thuế BVMT thu từ hàng hóa nhập khẩu</t>
  </si>
  <si>
    <t>Lệ phí trước bạ</t>
  </si>
  <si>
    <t>Thu phí, lệ phí</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</si>
  <si>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</si>
  <si>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</si>
  <si>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</si>
  <si>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</si>
  <si>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</si>
  <si>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</si>
  <si>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</si>
  <si>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</si>
  <si>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</si>
  <si>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</si>
  <si>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</si>
  <si>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</si>
  <si>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</si>
  <si>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</si>
  <si>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 từ dầu thô</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</si>
  <si>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</si>
  <si>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</si>
  <si>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</si>
  <si>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</si>
  <si>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</si>
  <si>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</si>
  <si>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</si>
  <si>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</si>
  <si>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Tỷ lệ điều tiết</t>
  </si>
  <si>
    <t xml:space="preserve">ỦY BAN NHÂN DÂN </t>
  </si>
  <si>
    <t>Biếu số 49/CK-NSNN</t>
  </si>
  <si>
    <t>TỈNH ĐỒNG NAI</t>
  </si>
  <si>
    <t>NGÂN SÁCH ĐỊA PHƯƠNG</t>
  </si>
  <si>
    <t>CHIA RA</t>
  </si>
  <si>
    <t>NGÂN SÁCH HUYỆN</t>
  </si>
  <si>
    <t>TỔNG CHI NGÂN SÁCH ĐỊA PHƯƠNG</t>
  </si>
  <si>
    <t>CHI CÂN ĐỐI NGÂN SÁCH ĐỊA PHƯƠNG</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</si>
  <si>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</si>
  <si>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</si>
  <si>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</si>
  <si>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</si>
  <si>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</si>
  <si>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</si>
  <si>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</si>
  <si>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</si>
  <si>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</si>
  <si>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Bội chi ngân sách</t>
  </si>
  <si>
    <t>Trong đó:</t>
  </si>
  <si>
    <t>CHI CÁC CHƯƠNG TRÌNH MỤC TIÊU</t>
  </si>
  <si>
    <t>(Chi tiết theo từng Chương trình mục tiêu quốc gia)</t>
  </si>
  <si>
    <t>(Chi tiết theo từng chương trình mục tiêu nhiệm vụ)</t>
  </si>
  <si>
    <t>CHI CHUYỂN NGUỒN SANG NĂM SAU</t>
  </si>
  <si>
    <t>Biểu số 50/CK-NSNN</t>
  </si>
  <si>
    <t xml:space="preserve">            TỈNH ĐỒNG NAI</t>
  </si>
  <si>
    <t xml:space="preserve">CHI BỔ SUNG CHO NGÂN SÁCH HUYỆN </t>
  </si>
  <si>
    <t>CHI NGÂN SÁCH CẤP TỈNH THEO LĨNH VỰC</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</si>
  <si>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</si>
  <si>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</si>
  <si>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</si>
  <si>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</si>
  <si>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</si>
  <si>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</si>
  <si>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</si>
  <si>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</si>
  <si>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 xml:space="preserve">Dự phòng ngân sách </t>
  </si>
  <si>
    <t xml:space="preserve">Chi tạo nguồn, điều chỉnh tiền lương </t>
  </si>
  <si>
    <t>ỦY BAN NHÂN DÂN</t>
  </si>
  <si>
    <t>Biểu số 51/CK-NSNN</t>
  </si>
  <si>
    <t>TÊN ĐƠN VỊ</t>
  </si>
  <si>
    <t xml:space="preserve">TỔNG SỐ </t>
  </si>
  <si>
    <t>Chi đầu tư phát triển (không kể chương trình mục tiêu)</t>
  </si>
  <si>
    <t>Chi thường xuyên (không kể chương trình mục tiêu)</t>
  </si>
  <si>
    <t>Chi trả nợ các khoản vay do địa phương vay</t>
  </si>
  <si>
    <t>Chi dự phòng ngân sách</t>
  </si>
  <si>
    <t>CHI CHƯƠNG TRÌNH MTQG</t>
  </si>
  <si>
    <t>Chi bổ sung  ngân sách cấp huyện</t>
  </si>
  <si>
    <t>TỔNG SỐ</t>
  </si>
  <si>
    <t>CHI ĐẦU TƯ PHÁT TRIỂN</t>
  </si>
  <si>
    <t>CHI THƯỜNG XUYÊN</t>
  </si>
  <si>
    <t>CÁC CƠ QUAN, TỔ CHỨC</t>
  </si>
  <si>
    <t>Văn phòng HĐND tỉnh</t>
  </si>
  <si>
    <t>Văn phòng UBND tỉnh</t>
  </si>
  <si>
    <t>Sở Tài chính</t>
  </si>
  <si>
    <t>Sở Kế hoạch Đầu tư</t>
  </si>
  <si>
    <t>Sở Nội vụ</t>
  </si>
  <si>
    <t>Sở Ngoại vụ</t>
  </si>
  <si>
    <t>Sở Thông tin Truyền thông</t>
  </si>
  <si>
    <t>Sở Khoa học Công nghệ</t>
  </si>
  <si>
    <t>Sở Công thương</t>
  </si>
  <si>
    <t>Sở Tài nguyên Môi trường</t>
  </si>
  <si>
    <t>Sở Tư pháp</t>
  </si>
  <si>
    <t>Sở Nông nghiệp PTNT</t>
  </si>
  <si>
    <t>Sở Giao thông vận tải</t>
  </si>
  <si>
    <t xml:space="preserve">Sở Y tế </t>
  </si>
  <si>
    <t>Sở Văn hóa, Thể thao và Du lịch</t>
  </si>
  <si>
    <t>Sở Xây dựng</t>
  </si>
  <si>
    <t>Sở Lao động TBXH</t>
  </si>
  <si>
    <t>Sở Giáo dục đào tạo</t>
  </si>
  <si>
    <t>Thanh tra tỉnh</t>
  </si>
  <si>
    <t>Công an tỉnh</t>
  </si>
  <si>
    <t>Bộ chỉ huy Quân sự tỉnh</t>
  </si>
  <si>
    <t>Đại học Đồng Nai</t>
  </si>
  <si>
    <t>Trường Chính trị tỉnh</t>
  </si>
  <si>
    <t>Cao đẳng nghề Đồng Nai</t>
  </si>
  <si>
    <t>Cao đẳng Y tế Đồng Nai</t>
  </si>
  <si>
    <t>Trường Cao đằng nghề công nghệ cao</t>
  </si>
  <si>
    <t>Ban Quản lý các KCN</t>
  </si>
  <si>
    <t>Ban Dân tộc</t>
  </si>
  <si>
    <t>Tỉnh Ủy</t>
  </si>
  <si>
    <t>Hội chữ thập đỏ</t>
  </si>
  <si>
    <t>Hội người mù</t>
  </si>
  <si>
    <t>Hội cựu thanh niên xung phong</t>
  </si>
  <si>
    <t>Hội nạn nhân chất độc da cam</t>
  </si>
  <si>
    <t>Hội người cao tuổi</t>
  </si>
  <si>
    <t>Hội chiến sĩ cánh mạng bị địch bắt, tù đày</t>
  </si>
  <si>
    <t>Hội hỗ trợ gia đình liệt sỹ</t>
  </si>
  <si>
    <t>UBMT Tổ quốc tỉnh</t>
  </si>
  <si>
    <t>Tỉnh đoàn</t>
  </si>
  <si>
    <t>Hội phụ nữ</t>
  </si>
  <si>
    <t>Hội nông dân</t>
  </si>
  <si>
    <t>Hội cựu chiến binh</t>
  </si>
  <si>
    <t>Hội nhà báo</t>
  </si>
  <si>
    <t>Hội văn học nghệ thuật</t>
  </si>
  <si>
    <t>Liên minh Hợp tác xã</t>
  </si>
  <si>
    <t>Hội Luật gia</t>
  </si>
  <si>
    <t>Liên hiệp các hội KHKT</t>
  </si>
  <si>
    <t>Hội khuyến học</t>
  </si>
  <si>
    <t>Hội sinh viên</t>
  </si>
  <si>
    <t>Liên hiệp các tổ chức hữu nghị</t>
  </si>
  <si>
    <t>Dự phòng</t>
  </si>
  <si>
    <t>CHI KHÁC</t>
  </si>
  <si>
    <t>Công ty TNHH MTV Khai thác công trình thủy lợi</t>
  </si>
  <si>
    <t>CHI TRẢ NỢ LÃI CÁC KHOẢN DO CHÍNH QUYỀN ĐỊA PHƯƠNG VAY</t>
  </si>
  <si>
    <t>CHI BỔ SUNG QUỸ DỰ TRỮ TÀI CHÍNH</t>
  </si>
  <si>
    <t>CHI DỰ PHÒNG NGÂN SÁCH</t>
  </si>
  <si>
    <t>CHI TẠO NGUỒN, ĐIỀU CHỈNH TIỀN LƯƠNG</t>
  </si>
  <si>
    <t xml:space="preserve">CHI BỔ SUNG CÓ MỤC TIÊU CHO NGÂN SÁCH HUYỆN </t>
  </si>
  <si>
    <t>VII</t>
  </si>
  <si>
    <t>CHI CHUYỂN NGUỒN SANG NGÂN SÁCH NĂM SAU</t>
  </si>
  <si>
    <t>Biểu số 52/CK-NSNN</t>
  </si>
  <si>
    <t>TRONG ĐÓ</t>
  </si>
  <si>
    <t>CHI AN NINH, QUỐC PHÒNG</t>
  </si>
  <si>
    <t>CHI GIÁO DỤC - ĐÀO TẠO VÀ DẠY NGHỀ</t>
  </si>
  <si>
    <t>CHI KHOA HỌC VÀ CÔNG NGHỆ</t>
  </si>
  <si>
    <t>CHI Y TẾ, DÂN SỐ VÀ GIA ĐÌNH</t>
  </si>
  <si>
    <t>CHI VĂN HÓA THÔNG TIN</t>
  </si>
  <si>
    <t>CHI THỂ DỤC THỂ THAO</t>
  </si>
  <si>
    <t>CHI BẢO VỆ MÔI TRƯỜNG</t>
  </si>
  <si>
    <t>CHI CÁC HOẠT ĐỘNG KINH TẾ</t>
  </si>
  <si>
    <t>CHI HOẠT ĐỘNG CỦA CƠ QUAN QUẢN LÝ ĐỊA PHƯƠNG, ĐẢNG, ĐOÀN THỂ</t>
  </si>
  <si>
    <t>Sự nghiệp giao thông</t>
  </si>
  <si>
    <t>Sự nghiệp Nông - lâm - thủy lợi</t>
  </si>
  <si>
    <t>Hạ tầng công cộng</t>
  </si>
  <si>
    <t>Đường song hành phía Đông quốc lộ 20 huyện Thống Nhất (kể cả bồi thường giải phóng mặt bằng)</t>
  </si>
  <si>
    <t>Dự án hệ thống thủy lợi cánh đồng 78A, 78B xã lộ 25 huyện Thống Nhất</t>
  </si>
  <si>
    <t>Nâng cấp tuyến đường Suối Chồn - Bàu Cối, thị xã Long Khánh (ngân sách thị xã chi bồi thường 15,9 tỷ)</t>
  </si>
  <si>
    <t xml:space="preserve">Đường qua khu đô thị mới từ đường Nguyễn Trãi đến đường Lê Hồng Phong </t>
  </si>
  <si>
    <t xml:space="preserve">Nâng cấp, mở rộng Hồ chứa nước Suối Tre </t>
  </si>
  <si>
    <t>Công viên cây xanh thị xã Long Khánh</t>
  </si>
  <si>
    <t>Dự án hạ tầng điểm dân cư số 6 xã Hiếu Liêm</t>
  </si>
  <si>
    <t>Hồ chứa nước Cà Ròn xã Gia Canh (kể cả chi phí BTGPMB)</t>
  </si>
  <si>
    <t>Trạm bơm ấp 7 Phú Tân huyện Định Quán</t>
  </si>
  <si>
    <t>Ban Quản lý dự án đầu tư xây dựng tỉnh</t>
  </si>
  <si>
    <t>Tuyến thoát nước từ Khu công nghiệp I ra rạch Bà Ký, huyện Nhơn Trạch</t>
  </si>
  <si>
    <t>Dự án đầu tư xây dựng trung tâm tin học và thông tin khoa học công nghệ, Chi cục tiêu chuẩn đo lường chất lượng, quỹ đầu tư phát triển khoa học công nghệ, ban quản lý dự án thuộc Sở Khoa hoc và Công nghệ</t>
  </si>
  <si>
    <t>Xây dựng Trường THPT Chu Văn An</t>
  </si>
  <si>
    <t>Sở Y tế</t>
  </si>
  <si>
    <t>Sở Lao động Thương binh Xã hội</t>
  </si>
  <si>
    <t>Xây dựng trụ sở làm việc Sở Lao động, thương binh và xã hội</t>
  </si>
  <si>
    <t>Tiêu thoát lũ xã Bình Lộc thị xã Long Khánh (kể cả bồi thường giải phóng mặt bằng)</t>
  </si>
  <si>
    <t>Sở Khoa học và công nghệ</t>
  </si>
  <si>
    <t>Khối điều trị bệnh viện Thống Nhất</t>
  </si>
  <si>
    <t>Trường Đại học Đồng Nai</t>
  </si>
  <si>
    <t>Hệ thống thoát nước khu vực Trung tâm xã Thạnh phú, huyện Vĩnh Cửu</t>
  </si>
  <si>
    <t>Nâng cấp, mở rộng hệ thống cấp nước tập trung xã Hàng Gòn, thị xã Long Khánh</t>
  </si>
  <si>
    <t>Dự án chống ngập úng khu vực Suối Cải (Ngân sách thị xã chi bồi thường 55,4 tỷ</t>
  </si>
  <si>
    <t>Trạm Y tế xã Phước Tân - Tp. Biên Hòa</t>
  </si>
  <si>
    <t>Trạm Y tế P. An Bình - TP. Biên Hòa</t>
  </si>
  <si>
    <t>Trạm Y tế Phường Thống Nhất - Tp. Biên Hòa,</t>
  </si>
  <si>
    <t>Trạm Y tế Phường Bình Đa - Tp. Biên Hòa</t>
  </si>
  <si>
    <t>Trạm Y tế xã An Hòa - Tp. Biên Hòa</t>
  </si>
  <si>
    <t>Trạm Y tế xã Bảo Quang - thị xã Long Khánh</t>
  </si>
  <si>
    <t>Trạm Y tế xã Phú Lâm - huyện Tân Phú</t>
  </si>
  <si>
    <t>Trạm Y tế xã Phú Trung - huyện Tân Phú</t>
  </si>
  <si>
    <t>Trạm Y tế xã Phước An - huyện Nhơn Trạch</t>
  </si>
  <si>
    <t>Trạm Y tế xã Mã Đà - huyện Vĩnh Cửu</t>
  </si>
  <si>
    <t>E</t>
  </si>
  <si>
    <t>Biểu số 53/CK-NSNN</t>
  </si>
  <si>
    <t>CHI BẢO ĐẢM XÃ HỘI</t>
  </si>
  <si>
    <t>Biểu số 54/CK-NSNN</t>
  </si>
  <si>
    <t>Đơn vị: %</t>
  </si>
  <si>
    <t>Tên đơn vị</t>
  </si>
  <si>
    <t>Chia theo sắc thuế</t>
  </si>
  <si>
    <t>Tiền sử dụng đất</t>
  </si>
  <si>
    <t>Phí, lệ phí</t>
  </si>
  <si>
    <t>Thuế giá trị gia tăng</t>
  </si>
  <si>
    <t>Thuế Tiêu thụ đặc biệt từ hàng nội địa</t>
  </si>
  <si>
    <t>Thành phố Biên Hòa</t>
  </si>
  <si>
    <t>Huyện Xuân Lộc</t>
  </si>
  <si>
    <t>Huyện Cẩm Mỹ</t>
  </si>
  <si>
    <t>Huyện Tân Phú</t>
  </si>
  <si>
    <t>Huyện Định Quán</t>
  </si>
  <si>
    <t>Huyện Thống Nhất</t>
  </si>
  <si>
    <t xml:space="preserve">Huyện Trảng Bom </t>
  </si>
  <si>
    <t>Huyện Vĩnh Cửu</t>
  </si>
  <si>
    <t>Huyện Long Thành</t>
  </si>
  <si>
    <t>Huyện Nhơn Trạch</t>
  </si>
  <si>
    <t>Biểu số 55/CK-NSNN</t>
  </si>
  <si>
    <t>Tổng thu NSNN trên địa bàn</t>
  </si>
  <si>
    <t>Thu ngân sách huyện hưởng theo phân cấp</t>
  </si>
  <si>
    <t>Số bổ sung cân đối từ ngân sách cấp tỉnh</t>
  </si>
  <si>
    <t>Tổng chi cân đối ngân sách huyện</t>
  </si>
  <si>
    <t>Tổng số</t>
  </si>
  <si>
    <t xml:space="preserve">Chia ra </t>
  </si>
  <si>
    <t>Chia ra</t>
  </si>
  <si>
    <t>Thu ngân sách huyện hưởng 100%</t>
  </si>
  <si>
    <t>Thu ngân sách huyện hưởng từ các khoản thu phân chia</t>
  </si>
  <si>
    <t>Cân đối</t>
  </si>
  <si>
    <t>Có mục tiêu</t>
  </si>
  <si>
    <t>Biểu số 56/CK-NSNN</t>
  </si>
  <si>
    <t>1=2+3</t>
  </si>
  <si>
    <t>Biểu số 57/CK-NSNN</t>
  </si>
  <si>
    <t xml:space="preserve">  TỈNH ĐỒNG NAI</t>
  </si>
  <si>
    <t>Trong đó</t>
  </si>
  <si>
    <t>Đầu tư phát triển</t>
  </si>
  <si>
    <t>Kinh phí sự nghiệp</t>
  </si>
  <si>
    <t>Vốn trong nước</t>
  </si>
  <si>
    <t>Vốn ngoài nước</t>
  </si>
  <si>
    <t>2</t>
  </si>
  <si>
    <t>3</t>
  </si>
  <si>
    <t>4=5+8</t>
  </si>
  <si>
    <t>5=6+7</t>
  </si>
  <si>
    <t>8=9+10</t>
  </si>
  <si>
    <t>11=12+15</t>
  </si>
  <si>
    <t>12=13+14</t>
  </si>
  <si>
    <t>15=16+17</t>
  </si>
  <si>
    <t>Biểu số 58/CK-NSNN</t>
  </si>
  <si>
    <t>Danh mục dự án</t>
  </si>
  <si>
    <t>Địa điểm xây dựng</t>
  </si>
  <si>
    <t>Năng lực thiết kế</t>
  </si>
  <si>
    <t>Thời gian khởi công - hoàn thành</t>
  </si>
  <si>
    <t xml:space="preserve">Giao thông </t>
  </si>
  <si>
    <t>a</t>
  </si>
  <si>
    <t>TB</t>
  </si>
  <si>
    <t>TN</t>
  </si>
  <si>
    <t>2018-2023</t>
  </si>
  <si>
    <t>BH</t>
  </si>
  <si>
    <t>2018-2022</t>
  </si>
  <si>
    <t>LK</t>
  </si>
  <si>
    <t>b</t>
  </si>
  <si>
    <t>VC</t>
  </si>
  <si>
    <t>ĐQ</t>
  </si>
  <si>
    <t>NT</t>
  </si>
  <si>
    <t>2017-2020</t>
  </si>
  <si>
    <t>TP</t>
  </si>
  <si>
    <t>2017-2021</t>
  </si>
  <si>
    <t>2017-2019</t>
  </si>
  <si>
    <t>CM</t>
  </si>
  <si>
    <t>LT</t>
  </si>
  <si>
    <t>XL</t>
  </si>
  <si>
    <t>c</t>
  </si>
  <si>
    <t xml:space="preserve">Quản lí nhà nước </t>
  </si>
  <si>
    <t xml:space="preserve">Hạ tầng Công Cộng  </t>
  </si>
  <si>
    <t>BH - LT</t>
  </si>
  <si>
    <t>2017-2022</t>
  </si>
  <si>
    <t>theo tiến độ Hiệp định</t>
  </si>
  <si>
    <t>Nông - Lâm -Thủy lợi</t>
  </si>
  <si>
    <t>2018-2021</t>
  </si>
  <si>
    <t xml:space="preserve">An ninh quốc phòng </t>
  </si>
  <si>
    <t xml:space="preserve">Khoa học công nghệ </t>
  </si>
  <si>
    <t>Nạo vét Suối Săn Máu đoạn đầu của nhánh suối chính (xuất phát từ phường Tân Hòa) đến cầu Xóm Mai</t>
  </si>
  <si>
    <t>2019-2021</t>
  </si>
  <si>
    <t>2019-2022</t>
  </si>
  <si>
    <t>2019-2023</t>
  </si>
  <si>
    <t>Y tế</t>
  </si>
  <si>
    <t>Giáo dục - đào tạo</t>
  </si>
  <si>
    <t>ĐN</t>
  </si>
  <si>
    <t>Văn hóa xã hội</t>
  </si>
  <si>
    <t>Chi thuộc nhiệm vụ của ngân sách cấp huyện</t>
  </si>
  <si>
    <t>Chi bổ sung cho ngân sách cấp xã</t>
  </si>
  <si>
    <t>Cao đẳng kỹ thuật Đồng Nai</t>
  </si>
  <si>
    <t>Khu bảo tồn thiên nhiên văn hóa tỉnh</t>
  </si>
  <si>
    <t>Huyện Trảng Bom</t>
  </si>
  <si>
    <t>Huyện hưởng từ nhiệm vụ tỉnh thu CTN-NQD</t>
  </si>
  <si>
    <t>Quyết định đầu tư</t>
  </si>
  <si>
    <t>Giá trị khối lượng thực hiện từ khởi công đến 31/12/…</t>
  </si>
  <si>
    <t>Lũy kế vốn đã bố trí đến 31/12/…</t>
  </si>
  <si>
    <t>Số Quyết định, ngày, tháng, năm ban hành</t>
  </si>
  <si>
    <t>Tổng mức đầu tư được duyệt</t>
  </si>
  <si>
    <r>
      <t xml:space="preserve">Tổng số </t>
    </r>
    <r>
      <rPr>
        <sz val="10"/>
        <rFont val="Times New Roman"/>
        <family val="1"/>
      </rPr>
      <t>(tất cả các nguồn vốn)</t>
    </r>
  </si>
  <si>
    <t>Chia theo nguồn vốn</t>
  </si>
  <si>
    <t>Ngoài nước</t>
  </si>
  <si>
    <t>Ngân sách trung ương</t>
  </si>
  <si>
    <t>…</t>
  </si>
  <si>
    <t>Ngân sách địa phương</t>
  </si>
  <si>
    <t>XL-ĐQ</t>
  </si>
  <si>
    <t>Hệ thống thoát nước khu vực Suối nước Trong huyện Long Thành</t>
  </si>
  <si>
    <t>Trạm bơm Đắc Lua</t>
  </si>
  <si>
    <t>2020-2024</t>
  </si>
  <si>
    <t>Hệ thống thoát nước và xử lý nước thải thị trấn Long Thành giai đoạn ưu tiên</t>
  </si>
  <si>
    <t>Hệ thống thoát nước và xử lý nước thải thị trấn Trảng Bom giai đoạn ưu tiên</t>
  </si>
  <si>
    <t>Trung tâm công tác xã hội tổng hợp Đồng Nai (vốn TW đã TB 15 tỷ)</t>
  </si>
  <si>
    <t>Đường vào Khu công nghiệp Ông Kèo, huyện Nhơn Trạch</t>
  </si>
  <si>
    <t>Dự án Nút giao thông giữa đường ĐT 765 với Quốc lộ 1 (ngã ba Suối Cát), huyện Xuân Lộc (kể cả chi phí chuẩn bị đầu tư)</t>
  </si>
  <si>
    <t>Dự án phát triển lâm nghiệp của Ban Quản lý rừng phòng hộ Tân Phú, giai đoạn 2016-2020 (kể cả chi phí chuẩn bị đầu tư)</t>
  </si>
  <si>
    <t>Dự án Trụ sở Ban chỉ huy quân sự huyện Định Quán</t>
  </si>
  <si>
    <t>tối đa 3 năm</t>
  </si>
  <si>
    <t>Bệnh viện Da liễu Đồng Nai</t>
  </si>
  <si>
    <t xml:space="preserve">LẬP CHỦ TRƯƠNG VÀ CHUẨN BỊ ĐẦU TƯ </t>
  </si>
  <si>
    <t>Ban Quản lý Khu công nghệ cao Công nghệ sinh học</t>
  </si>
  <si>
    <t>Trung tâm Ứng dụng Công nghệ sinh học</t>
  </si>
  <si>
    <t>Khu dự trữ sinh quyển Đồng Nai</t>
  </si>
  <si>
    <t>Công ty TNHH MTV khai thác công tình thủy lợi</t>
  </si>
  <si>
    <t>CHI CHƯƠNG TRÌNH MỤC TIÊU QUỐC GIA</t>
  </si>
  <si>
    <t>VIII</t>
  </si>
  <si>
    <t>Thành phố Long Khánh</t>
  </si>
  <si>
    <t>Bổ sung từ nguồn CCTL của tỉnh</t>
  </si>
  <si>
    <t>1=2+3+4</t>
  </si>
  <si>
    <t>Chương trình mục tiêu quốc gia 
Phát triển kinh tế - xã hội các vùng</t>
  </si>
  <si>
    <t>Chương trình mục tiêu quốc gia 
 Phát triển lâm nghiệp bền vững</t>
  </si>
  <si>
    <t>Chương trình mục tiêu quốc gia 
 Phát triển hệ thống trợ giúp xã hội</t>
  </si>
  <si>
    <t>Chương trình mục tiêu quốc gia 
Dự án quan trọng quốc gia</t>
  </si>
  <si>
    <t>Chương trình mục tiêu quốc gia khác</t>
  </si>
  <si>
    <t>2=5+12</t>
  </si>
  <si>
    <t>3=8+15</t>
  </si>
  <si>
    <t>Ngân sách cấp tỉnh</t>
  </si>
  <si>
    <t>Thực hiện dự án  (Chuyển tiếp)</t>
  </si>
  <si>
    <t>Dự án chuyển tiếp</t>
  </si>
  <si>
    <t>Đường Nguyễn Hữu Cảnh (đoạn song hành QL1A từ đường Đinh Tiên Hoàng đến ngã ba Cây Gáo; ngân sách tỉnh 70% TMĐT)</t>
  </si>
  <si>
    <t>Đường Sông Nhạn - Dầu Giây (từ Hương lộ 10 đến ĐT769), kể cả Bồi thường giải phóng mặt bằng do huyện Long Thành thực hiện)</t>
  </si>
  <si>
    <t>Trung tâm hành chính huyện Long Thành (5 tuyến đã xong giải phóng mặt bằng có dự toán là 70 tỷ đông)</t>
  </si>
  <si>
    <t>Dự án Kè sông Vàm Mương - Long Tàu đoạn qua khu vực ấp 2, xã Phước Khánh, huyện Nhơn Trạch (kể cả bồi thường giải phóng mặt bằng)</t>
  </si>
  <si>
    <t>Dự án cải tạo đường Hùng vương – thành phố long khánh (ngân sách tỉnh 50%)</t>
  </si>
  <si>
    <t>Duy tu, sửa chữa các tuyến đường xung quanh Hồ cầu Dầu, thành phố Long Khánh</t>
  </si>
  <si>
    <t>2020-2022</t>
  </si>
  <si>
    <t>Dự án Tuyến đường Bình Lộc – Tín Nghĩa, thị xã Long Khánh (ngân sách tỉnh hỗ trợ 50% TMĐT) (kể cả chi phí chuẩn bị đầu tư)</t>
  </si>
  <si>
    <t>Dự án đầu tư xây mới Nhà làm việc Ủy ban Mặt trận Tổ quốc Việt Nam và các đoàn thể chính trị - xã hội huyện Nhơn Trạch + sửa chữa, cải tạo Trụ sở làm việc Huyện ủy Nhơn Trạch (NST hỗ trợ hỗ trợ khoảng 8,3 tỷ XD Nhà làm việc UBMTTQ và các đoàn thể)</t>
  </si>
  <si>
    <t>Dự án tuyến thoát nước dải cây xanh (kể cả BTGPMB )</t>
  </si>
  <si>
    <t>Chống ngập úng khu vực Suối Chùa, suối Bà Lúa, suối Cầu Quan (kể cả BTGPMB do UBND thành phố Biên Hòa thực hiện)</t>
  </si>
  <si>
    <t>Chống ngập úng khu vực Suối Chùa, suối Bà Lúa, suối Cầu Quan do Ban Quản lý dự án làm chủ đầu tư</t>
  </si>
  <si>
    <t>Bồi thường giải phóng mặt bằng do UBND thành phố Biên Hòa thực hiện</t>
  </si>
  <si>
    <t>Hệ thống thoát nước và xử lý nước thải thành phố Biên Hòa (vốn đối ứng theo Hiệp định), trong đó đã bao gồm chi phí BTGPMB do Trung tâm phát triển quỹ đất tỉnh làm chủ đầu tư</t>
  </si>
  <si>
    <t>Hệ thống cấp nước tập trung xã Phú Lợi - Phú Tân, huyện Định Quán</t>
  </si>
  <si>
    <t>Dự án Nâng cấp hệ thống cấp nước xã Thừa Đức, huyện Cẩm Mỹ</t>
  </si>
  <si>
    <t>Dự án Nâng cấp hệ thống cấp nước xã Sông Nhạn, huyện Cẩm Mỹ</t>
  </si>
  <si>
    <r>
      <t>Dự án kè gia cố bờ sông Đồng Nai; đoạn từ khu dân cư Cầu Rạch Cát phường Thống Nhất đến Nhà máy xử lý nước thải số 2 phường Tam Hiệp, thành phố Biên Hòa</t>
    </r>
    <r>
      <rPr>
        <b/>
        <sz val="10"/>
        <rFont val="Times New Roman"/>
        <family val="1"/>
      </rPr>
      <t xml:space="preserve">-dự án đối ứng theo cam kết với Jica khi triển khai dự án TNXLNT tp BH giai đoạn 1 từ vốn ODA </t>
    </r>
    <r>
      <rPr>
        <sz val="10"/>
        <rFont val="Times New Roman"/>
        <family val="1"/>
      </rPr>
      <t>(kể cả bồi thường giải phóng mặt bằng do TP Biên Hòa thực hiện)</t>
    </r>
  </si>
  <si>
    <t>Dự án kè gia cố bờ sông Đồng Nai; đoạn từ khu dân cư Cầu Rạch Cát phường Thống Nhất đến Nhà máy xử lý nước thải số 2 phường Tam Hiệp, thành phố Biên Hòa</t>
  </si>
  <si>
    <t>Nạo vét Rạch mọi xã Bình Hoà</t>
  </si>
  <si>
    <t>Dự án xây dựng một số hạng mục tiếp theo bổ sung dự án Khẩn cấp bảo tồn Voi tỉnh Đồng Nai giai đoạn 2014-2020 (kể cả chi phí chuẩn bị đầu tư)</t>
  </si>
  <si>
    <t xml:space="preserve">Dự án Trung tâm chỉ huy Công an tỉnh Đồng Nai </t>
  </si>
  <si>
    <t>Dự án Quốc phòng ĐA2 (Dự án mật) (kể cả chi phí chuẩn bị đầu tư)</t>
  </si>
  <si>
    <t>Kinh phí lập, thẩm định, phê duyệt và công bố quy hoạch (VB 2465/UBND-KT ngày 08/3/2019)</t>
  </si>
  <si>
    <t xml:space="preserve">Bố trí vốn thanh toán cho các dự án đã quyết toán nhưng còn thiếu vốn kế hoạch </t>
  </si>
  <si>
    <t>Dự án Đường một chiều từ chân lên đỉnh đồi núi Cúi (ngân sách tỉnh hỗ trợ 50% TMĐT) (kể cả chi phí chuẩn bị đầu tư)</t>
  </si>
  <si>
    <t>tối đa 5 năm</t>
  </si>
  <si>
    <t>Dự án Đường tránh ngã tư Dầu Giây nối tỉnh lộ 769 (kể cả chi phí chuẩn bị đầu tư)</t>
  </si>
  <si>
    <t>Đoạn 2 (từ đầu đường số 9 đến Hương lộ 19) thuộc Dự án đường 25 C giai đoạn 1 (đoạn từ Hương lộ 19 đến đường 319), huyện Nhơn Trạch (trước đây là Đường 25C huyện Nhơn Trạch, đoạn còn lại), huyện đã đầu tư đường số 9 đến đường số 2</t>
  </si>
  <si>
    <t>Dự án Nạo vét Rạch Đông, huyện Vĩnh Cửu</t>
  </si>
  <si>
    <t>Bồi thường giải phóng mặt bằng do UBND huyện Xuân Lộc thực hiện</t>
  </si>
  <si>
    <t>Bồi thường giải phóng mặt bằng do UBND thành phố thực hiện</t>
  </si>
  <si>
    <t>Cải tạo nâng cấp đường ĐT,768 đoạn từ cầu Vượt Thủ Biên đến giao với đường ĐT,767, thị trấn Vĩnh An, huyện Vĩnh Cửu (kể cả chi phí chuẩn bị đầu tư), gồm chi phí bồi thường do huyện Vĩnh Cửu thực hiện</t>
  </si>
  <si>
    <t>Cải tạo nâng cấp đường ĐT,768 đoạn từ cầu Vượt Thủ Biên đến giao với đường ĐT,767, thị trấn Vĩnh An, huyện Vĩnh Cửu do Ban Quản lý dự án đầu tư xây dựng tỉnh thực hiện</t>
  </si>
  <si>
    <t>Bồi thường giải phóng mặt bằng do UBND huyện Vĩnh Cửu thực hiện</t>
  </si>
  <si>
    <t>Dự án đường ven sông Đồng Nai, thành phố Biên Hòa (từ cầu Hóa An đến giáp ranh huyện Vĩnh Cửu)</t>
  </si>
  <si>
    <t>Dự án xây dựng Công viên và kè sông Đồng Nai, thành phố Biên Hòa (từ cầu Hóa An đến giáp ranh huyện Vĩnh Cửu)</t>
  </si>
  <si>
    <t>Lập chủ trương đầu tư</t>
  </si>
  <si>
    <t>Dự án xây dựng khu khám và thẩm mỹ Bệnh viện Da liễu Đồng Nai (kể cả chi phí chuẩn bị đầu tư)</t>
  </si>
  <si>
    <t>Dự án cải tạo, nâng cấp Bệnh viện Nhi đồng Đồng Nai</t>
  </si>
  <si>
    <t>Dự án sửa chữa, cải tạo, nâng cấp Bệnh viện Phổi tỉnh Đồng Nai (kể cả chi phí chuẩn bị đầu tư)</t>
  </si>
  <si>
    <t>Dự án mở rộng, tu bổ tôn tạo di tích đền thờ Nguyễn Hữu Cảnh</t>
  </si>
  <si>
    <t>Làng Văn hoá Đồng bào Chơro xã Bảo Vinh</t>
  </si>
  <si>
    <t>Xây dựng nhà ở và hạ tầng khu khu đồng bào dân tộc xã Phú Sơn</t>
  </si>
  <si>
    <t>Dự án Trung tâm tổ chức sự kiện huyện Tân Phú</t>
  </si>
  <si>
    <t>Các lĩnh vực khác</t>
  </si>
  <si>
    <t>TP+ĐQ</t>
  </si>
  <si>
    <t>Dự án xây dựng văn phòng ổn định nơi làm việc một số đơn vị trực thuộc Sở Giao thông Vận tải (kể cả chi phí chuẩn bị đầu tư)</t>
  </si>
  <si>
    <t>Lập dự án đầu tư</t>
  </si>
  <si>
    <t>Dự án xây dựng, cải tạo, nâng cấp đường nội bộ, vỉa hè, mương thoát nước và sân khu dạy học trường Đại học Đồng Nai</t>
  </si>
  <si>
    <t>Bổ sung vốn đầu tư để thực hiện các chương trình mục tiêu, nhiệm vụ</t>
  </si>
  <si>
    <t>Bổ sung vốn sự nghiệp để thực hiện các chế độ, chính sách, nhiệm vụ</t>
  </si>
  <si>
    <t>SỰ NGHIỆP KHÁC</t>
  </si>
  <si>
    <t>(Đính kèm Quyết định số                /QĐ-UBND ngày         /12/2020 của UBND tỉnh)</t>
  </si>
  <si>
    <t>CÂN ĐỐI NGUỒN THU, CHI 
DỰ TOÁN NGÂN SÁCH CẤP TỈNH VÀ NGÂN SÁCH HUYỆN NĂM 2021</t>
  </si>
  <si>
    <t>(Đính kèm Quyết định số          /QĐ-UBND ngày      12/2020 của UBND tỉnh)</t>
  </si>
  <si>
    <t>Bội chi</t>
  </si>
  <si>
    <t>DỰ TOÁN THU NGÂN SÁCH NHÀ NƯỚC NĂM 2021</t>
  </si>
  <si>
    <t>(Đính kèm Quyết định số              /QĐ-UBND ngày       12/2020 của UBND tỉnh)</t>
  </si>
  <si>
    <t>DỰ TOÁN CHI NGÂN SÁCH ĐỊA PHƯƠNG, CHI NGÂN SÁCH CẤP TỈNH VÀ 
CHI NGÂN SÁCH HUYỆN THEO CƠ CẤU CHI NĂM 2021</t>
  </si>
  <si>
    <t>(Đính kèm Quyết định số                 /QĐ-UBND ngày          / 12/2020 của UBND tỉnh)</t>
  </si>
  <si>
    <t>Chi đầu tư XDCB tập trung</t>
  </si>
  <si>
    <t>DỰ TOÁN CHI NGÂN SÁCH CẤP TỈNH THEO TỪNG LĨNH VỰC 
NĂM 2021</t>
  </si>
  <si>
    <t>(Đính kèm Quyết định số                /QĐ-UBND  ngày      /12/2020 của UBND tỉnh)</t>
  </si>
  <si>
    <t>TỶ LỆ PHẦN TRĂM (%) CÁC KHOẢN THU PHÂN CHIA 
GIỮA NGÂN SÁCH CÁC CẤP CHÍNH QUYỀN ĐỊA PHƯƠNG NĂM 2021</t>
  </si>
  <si>
    <t>(Đính kèm Quyết định số            /QĐ-UBND ngày         /12/2020 của UBND tỉnh)</t>
  </si>
  <si>
    <t>SỐ BỔ SUNG TỪ NGÂN SÁCH CẤP TỈNH CHO NGÂN SÁCH CÁC HUYỆN , THÀNH PHỐ 
TỈNH ĐỒNG NAI NĂM 2021</t>
  </si>
  <si>
    <t>(Đính kèm Quyết định số               /QĐ-UBND ngày         /12/2020 của UBND tỉnh)</t>
  </si>
  <si>
    <t>DỰ TOÁN CHI BỔ SUNG CÓ MỤC TIÊU TỪ NGÂN SÁCH CẤP TỈNH CHO NGÂN SÁCH TỪNG HUYỆN NĂM 2021</t>
  </si>
  <si>
    <t>(Đính kèm Quyết định số               /QĐ-UBND ngày          /12/2020 của UBND tỉnh)</t>
  </si>
  <si>
    <t>DỰ TOÁN CHI NGÂN SÁCH CẤP TỈNH CHO TỪNG CƠ QUAN, TỔ CHỨC NĂM 2021</t>
  </si>
  <si>
    <t>(Đính kèm Quyết định số             /QĐ-UBND ngày          /12/2020 của UBND tỉnh)</t>
  </si>
  <si>
    <t xml:space="preserve">Bảo hiểm xã hội tỉnh </t>
  </si>
  <si>
    <t>DỰ TOÁN CHI ĐẦU TƯ PHÁT TRIỂN CỦA NGÂN SÁCH CẤP TỈNH CHO TỪNG CƠ QUAN, TỔ CHỨC THEO LĨNH VỰC NĂM 2021</t>
  </si>
  <si>
    <t>(Đính kèm Quyết định số          /QĐ-UBND ngày        12/2020 của UBND tỉnh)</t>
  </si>
  <si>
    <t>DỰ TOÁN CHI THƯỜNG XUYÊN CỦA NGÂN SÁCH CẤP TỈNH CHO TỪNG CƠ QUAN, TỔ CHỨC THEO LĨNH VỰC NĂM 2021</t>
  </si>
  <si>
    <t>(Đính kèm Quyết định số            /QĐ-UBND ngày           /12/2020 của UBND tỉnh Đồng Nai)</t>
  </si>
  <si>
    <t>NSTT</t>
  </si>
  <si>
    <t>SDĐ</t>
  </si>
  <si>
    <t xml:space="preserve">Sở Tư pháp </t>
  </si>
  <si>
    <t>Sở Kế hoạch và Đầu tư</t>
  </si>
  <si>
    <t>Bệnh viên Đa khoa Thống Nhất</t>
  </si>
  <si>
    <t>SXKT</t>
  </si>
  <si>
    <t>XSKT</t>
  </si>
  <si>
    <t>Bệnh viện Nhi đồng Đồng Nai</t>
  </si>
  <si>
    <t>Trung tâm huấn luyện và thi đấu thể thao</t>
  </si>
  <si>
    <t>Đài phát thanh truyền hình Đồng Nai</t>
  </si>
  <si>
    <t>CÂN ĐỐI NGÂN SÁCH ĐỊA PHƯƠNG NĂM 2021</t>
  </si>
  <si>
    <t>(Đính kèm Quyết định số              /QĐ-UBND ngày        /12/2020 của UBND tỉnh)</t>
  </si>
  <si>
    <t>Kế hoạch vốn năm 2021</t>
  </si>
  <si>
    <t>I.1</t>
  </si>
  <si>
    <t>Dự án đầu tư Xây dựng cầu Thanh Sơn, huyện Định Quán (kể cả chi phí BTGPMB do UBND huyện Định Quán làm Chủ đầu tư)</t>
  </si>
  <si>
    <t xml:space="preserve">Đường Xuân Mỹ đi Bảo Bình </t>
  </si>
  <si>
    <t>Dự án đầu tư nâng cấp tuyến đường Hồ Thị Hương (đoạn giao Quốc lộ 1 đến đoạn giao đường Hồng Thập Tự), thị xã Long Khánh (NST hỗ trợ 100% chi phí xây lắp)</t>
  </si>
  <si>
    <t>Dự án đường Hùng Vương nối dài, thị trấn Tân Phú huyện Tân Phú</t>
  </si>
  <si>
    <t xml:space="preserve">Dự án xây dựng đường Nguyễn Du thị trấn Tân Phú </t>
  </si>
  <si>
    <t xml:space="preserve">Đường đê bao Đồng Hiệp, huyện Tân Phú </t>
  </si>
  <si>
    <t xml:space="preserve">Dự án Mở rộng đường từ Quốc lộ 20 vào Trung tâm Đức Mẹ Núi Cúi (ngân sách tỉnh hỗ trợ 50% TMĐT) </t>
  </si>
  <si>
    <t>Nâng cấp đường ĐT 763 từ Km 0+000 đến Km 29+500  (kể cả bồi thường giải phóng mặt bằng do UBND huyện Định Quán và huyện Xuân Lộc)</t>
  </si>
  <si>
    <t>Nâng cấp đường ĐT 763 từ Km 0+000 đến Km 8+300 vả  Km15+000 đến Km 24+000 do Ban Quản lý dự án đầu tư xây dựng tỉnh thực hiện</t>
  </si>
  <si>
    <t>Nâng cấp đường ĐT 763 đoạn còn lại (gồm các đoạn từ Km8+300 đến Km15+000 và Km24+000 đến cuối tuyến), kể cả bồi thường giải phóng mặt bằng do UBND huyện Xuân Lộc và Định Quán thực hiện</t>
  </si>
  <si>
    <t>Đường Hương lộ 2 - Đoạn 1 (kể cả bồi thường do UBND thành phố Biên Hòa thực hiện)</t>
  </si>
  <si>
    <t>Đường Hương lộ 2 - Đoạn 1 do Ban Quản lý dự án đầu tư xây dựng tỉnh thực hiện</t>
  </si>
  <si>
    <t xml:space="preserve">Xây dựng cầu Vàm Cái Sứt trên đường Hương lộ 2 nối dài </t>
  </si>
  <si>
    <t>Dự án đường Hương lộ 7, huyện Vĩnh Cửu (NST 100% xây lắp)</t>
  </si>
  <si>
    <t>Dự án đường Hương lộ 9, huyện Vĩnh Cửu (NST 100% xây lắp)</t>
  </si>
  <si>
    <t>Dự án bồi thường, hỗ trợ tái định cư, giải phóng mặt bằng đường ven sông cái đoạn từ đường Hà Huy Giáp đến đường Trần Quốc Toản, thành phố Biên Hòa</t>
  </si>
  <si>
    <t>Dự án bồi thường, hỗ trợ tái định cư, giải phóng mặt bằng  đường trục trung tâm thành phố Biên Hòa - đoạn từ đường Võ Thị Sáu đến đường Đặng Văn Trơn (cầu Thống Nhất và đường kết nối 02 đầu cầu)</t>
  </si>
  <si>
    <t>II.1</t>
  </si>
  <si>
    <t>Kho lưu trữ UBND huyện Long Thành (NST hỗ trợ xây lắp, không hỗ trợ thiết bị)</t>
  </si>
  <si>
    <t>III.1</t>
  </si>
  <si>
    <t xml:space="preserve">Dự án Cấp nước sạch cho 03 xã La Ngà, Phú Ngọc, Ngọc Định </t>
  </si>
  <si>
    <t>IV.1</t>
  </si>
  <si>
    <t>Dự án Thủy lợi phục vụ tưới vùng mía Định Quán tỉnh Đồng Nai (chưa bao gồm vốn ngân sách TW hỗ trợ) ngân sách tỉnh 138 tỷ</t>
  </si>
  <si>
    <t>V.1</t>
  </si>
  <si>
    <t>VI.1</t>
  </si>
  <si>
    <t>Dự án nâng cấp, kết nối liên thông phần mềm giao dịch bảo đảm phục vụ công tác quản lý nhà nước</t>
  </si>
  <si>
    <t>Trung tâm chiếu xạ Sở khoa học Công nghệ (ngân sách tỉnh 70% khoang 130 tỷ)</t>
  </si>
  <si>
    <t>Dự án chuyển tiếp sang năm 2021</t>
  </si>
  <si>
    <t>IX</t>
  </si>
  <si>
    <t>Xây dựng hệ thống hàng rào sân, đường dạo bộ kết hợp tập thể dục thể thao của người dân xung quanh Sân vận động tỉnh</t>
  </si>
  <si>
    <t>Xây dựng đường dây trung thế, nâng cấp đường dây hạ thế ngầm, MCCB đảm bảo đáp ứng cho trạm biến áp 1.000KVA tại Sân vận động tỉnh hệ thống hàng rào sân, đường dạo bộ kết hợp tập thể dục thể thao</t>
  </si>
  <si>
    <t>X</t>
  </si>
  <si>
    <t xml:space="preserve">Dự án Cải tạo, nâng cấp tuyến đường Nguyễn Trãi, thị xã Long Khánh (NST 50% + NSH 50%) </t>
  </si>
  <si>
    <t>Dự án đầu tư Đoạn 1, 2 tuyến đường Cao Cang, huyện Định Quán (kể cả bổi thương do huyện Định Quán thực hiện)</t>
  </si>
  <si>
    <t>Dự án Nâng cấp Đường Tà Lài - Trà Cổ từ km1+600 đến km7+300 huyện Tân Phú và Định Quán (kể cả bồi thường so huyện Định Quán thực hiện)</t>
  </si>
  <si>
    <t>Dự phòng bố trí bổ sung các dự án do UBND tỉnh giao chỉ tiêu kế hoạch thuộc kế hoạch 2016-2020 đã dự kiến hoàn thành trong năm 2020 nhưng kéo dài sang năm 2021 và phân bổ các dự án mới giai đoạn 2021-2025</t>
  </si>
  <si>
    <t>Các dự án khởi công mới, chuẩn bị đầu tư (lập dự án đầu tư và chủ trương đầu tư) chỉ thực hiện phân bổ khi đủ điều kiện và thủ tục theo quy định</t>
  </si>
  <si>
    <t>Nâng cấp Hệ thống Hội nghị truyền hình Công an tỉnh</t>
  </si>
  <si>
    <t>Cải tạo, nâng cấp đường Nguyễn Thị Minh Khai nối dài (giai đoạn 2) từ Nút giao đường Quang Trung đến đường Nguyễn Trãi, thành phố Long Khánh</t>
  </si>
  <si>
    <t>Tuyến thoát nước đường số 2 (tử trung tâm huyện Nhơn Trạch đến Hương lộ 19), huyện Nhơn Trạch (NST100%)</t>
  </si>
  <si>
    <t>Hệ thống thoát nước ấp Tân Đạt, Tân Phát, xã Đồi 61, huyện Trảng Bom (100% NST)</t>
  </si>
  <si>
    <t>Đường Nguyễn Hữu Cảnh (đoạn từ đường Nguyễn Hoàng đến đường Nguyễn Huệ), huyện Trảng Bom (100% NST)</t>
  </si>
  <si>
    <t xml:space="preserve">Dự án đường ven Sông Cái từ đường Hà Huy Giáp đến đường Trần Quốc Toản, thành phố Biên Hòa </t>
  </si>
  <si>
    <t>Xây dựng đường trục trung tâm thành phố Biên Hòa - đoạn từ đường Võ Thị Sáu đến đường Đặng Văn Trơn (cầu Thống Nhất và đường kết nối 02 đầu cầu)</t>
  </si>
  <si>
    <t>Dự án Đường Bàu Trâm - Xuân Thọ, thành phố Long Khánh</t>
  </si>
  <si>
    <t>Nhà tạm giữ công an huyện Xuân Lộc (NST100%)</t>
  </si>
  <si>
    <t>Dự án xây dựng một số hạng mục thuộc Tiểu dự án trạm xử lý nước thải số 1, thành phố Biên Hòa</t>
  </si>
  <si>
    <t>Kè gia cố bờ sông Đồng Nai đoạn từ Đình Phước Lư đến khu dân cư dọc sông Rạch Cát (kể cả chi phí CBĐT</t>
  </si>
  <si>
    <t>Triển khai các hệ thống bao gồm các giải pháp phần cứng, phần mềm đảm bảo an toàn thông tin phục vụ công tác điều hành, lãnh đạo trong công tác phòng cháy chữa cháy</t>
  </si>
  <si>
    <t>Dự án Đường nối Cụm công nghiệp Phú Túc đi Tỉnh lộ 763 (ngân sách tỉnh 50%) (kể cả chi phí chuẩn bị đầu tư)</t>
  </si>
  <si>
    <t>Dự án Đường ven Sông Đồng Nai, huyện Định Quán (kể cả chi phí chuẩn bị đầu tư) (NST 100% xây lắp)</t>
  </si>
  <si>
    <t>Dự án nâng cấp đường Quốc lộ 1 - Xuân Lập, thị xã Long Khánh (kể cả chi phí chuẩn bị đầu tư) (NST 100% chi phí xây dựng)</t>
  </si>
  <si>
    <t>Dự án xây dựng đường 25C, đoạn từ Quốc lộ 51 đến Hương lộ 19 (giai đoạn 1)</t>
  </si>
  <si>
    <t xml:space="preserve">Dự án Mở rộng đường Lý Thái Tổ, huyện Định Quán (ngân sách tỉnh 50%) </t>
  </si>
  <si>
    <t>Đầu tư xây dựng tuyến đường Sông Nhạn - Dầu Giây (đoạn còn lại đi qua địa bàn huyện Thống Nhất) Km0+000-Km2+000</t>
  </si>
  <si>
    <t>Dự án đường Lê Hồng Phong (đoạn từ đường 30/4 đến đường Nam Kỳ Khởi Nghĩa), thị trấn Trảng Bom (ngân sách tỉnh 50%)</t>
  </si>
  <si>
    <t>Đường Vành đai thị trấn Định Quán, huyện Định quán</t>
  </si>
  <si>
    <t>Nâng cấp mở rộng Đường Hương lộ 15, huyện Vĩnh Cửu (NST 100% xây lắp)</t>
  </si>
  <si>
    <t>Dự án Nâng cấp đường vào di tích lịch sử văn hóa Căn cứ Khu ủy miền Đông, huyện Vĩnh Cửu</t>
  </si>
  <si>
    <t>Dự án nâng cấp, mở rộng đường Nguyễn Tri Phương, phường Bửu Hòa, thành phố Biên Hòa (ngân sách tỉnh 100% xây lắp, khoảng 39 tỷ), chưa triển khai do UBND thành phố Biên Hòa chưa thực hiện bồi thường</t>
  </si>
  <si>
    <t>Trạm xử lý nước thải 2000 m3/ ngày đêm tại Trung tâm ứng dụng công nghệ sinh học Đồng Nai</t>
  </si>
  <si>
    <t xml:space="preserve">Dự án tuyến thu gom về trạm xử lý nước thải số 1, phường Hố Nai, thành phố Biên Hòa </t>
  </si>
  <si>
    <t>Dự án xây dựng 06 Nhà trạm kiểm lâm và 04 trạm kiểm soát rừng</t>
  </si>
  <si>
    <t>Dự án Hệ thống cấp nước tập trung liên xã Lâm San, Sông Ray, Xuân Đông, Xuân Tây huyện Cẩm Mỹ</t>
  </si>
  <si>
    <t xml:space="preserve">Dự án Đường Nguyễn Chí Thanh, huyện Tân Phú </t>
  </si>
  <si>
    <t>Dự án Gia cố sạt lỡ bờ sông Đồng Nai (đoạn ấp 8, xã Nam Cát Tiên, huyện Tân Phú (giai đoạn 1)</t>
  </si>
  <si>
    <t>Di dời, bố trí ổn định dân cư khu vực Đồng 4, ấp 5, xã Mã Đà, huyện Vĩnh Cửu (kể cả chi phí chuẩn bị đầu tư)</t>
  </si>
  <si>
    <t>Đường Thừa Đức đi thị xã Long Khánh</t>
  </si>
  <si>
    <t>Đường Nguyễn Văn Cừ, huyện Tân Phú (NST100%)</t>
  </si>
  <si>
    <t>Dự án xây dựng mới đập dâng Long Anh, huyện Long Thành</t>
  </si>
  <si>
    <t>Đường Song hành Quốc lộ 20, đoạn qua thị trấn Dầu Giây (đoạn từ Km0+195 đến Km1+795), huyện Thống Nhất (NST100%)</t>
  </si>
  <si>
    <t>Đường Song hành Quốc lộ 1A, đoạn qua thị trấn Dầu Giây (đoạn từ Km1820+830 đến Km1832+400), huyện Thống Nhất</t>
  </si>
  <si>
    <t>Mở rộng mặt đường, bố trí làn xe chuyển hướng tại 02 nút giao Quốc lộ 1 - Hùng Vương (điểm bến xe Long Khánh và điểm công viên tượng đài), thành phố Long Khánh (ngân sách thành phố Long Khánh thực hiện bồi thường)</t>
  </si>
  <si>
    <t>Dự án Cải tạo, sửa chữa hồ Đa Tôn, huyện Tân Phú</t>
  </si>
  <si>
    <t>Dự án Cải tạo, sửa chữa hồ Sông Mây, huyện Trảng Bom</t>
  </si>
  <si>
    <t>Dự án Cải tạo, sửa chữa hồ Gia Ui, huyện Xuân Lộc</t>
  </si>
  <si>
    <t>Đường Xuân Đường - Thừa Đức</t>
  </si>
  <si>
    <t>Đường dọc Sông Ray</t>
  </si>
  <si>
    <t>Đường ấp 4 Sông Nhạn đi xã lộ 25, huyện Cẩm Mỹ</t>
  </si>
  <si>
    <t>Nâng cấp tuyến đường Duy Tân (đoạn từ đường Ngô Quyền đến đường Hàm Nghị), thành phố Long Khánh (NST 100%)</t>
  </si>
  <si>
    <t>Nâng cấp đường Hoàng Diệu, thành phố Long Khánh (NST 100%)</t>
  </si>
  <si>
    <t>Đường Tôn Đức Thắng (đoạn từ Trung tâm huyện Nhơn Trạch đến đường Quách Thị Trang), huyện Nhơn Trạch (NST100%,)</t>
  </si>
  <si>
    <t>Cải tạo, nâng cấp đường Hùng Vương - đoạn từ đường Nguyễn Ái Quốc (Km5+000 đến Km27+400), huyện Nhơn Trạch (NST100%, không có bồi thường)</t>
  </si>
  <si>
    <t>Kiên cố hóa kênh mương Bà Ký (đoạn từ đường Lý Thái Tổ đến đường 25C), huyện Nhơn Trạch (ngân sách huyện Nhơn Trạch thực hiện bồi thường)</t>
  </si>
  <si>
    <t>Đường Bùi Thị Xuân (NST 100%)</t>
  </si>
  <si>
    <t>Nâng cấp đường 25B đoạn từ trung tâm huyện Nhơn Trạch ra Quốc lộ 51, huyện Long Thành và huyện Nhơn Trạch (NST100%)</t>
  </si>
  <si>
    <t>Đường Mã Vôi, xã Bảo Hòa, NST100%</t>
  </si>
  <si>
    <t>Dự án nâng cấp mặt đê Ông Kèo đoạn từ Km0+000 đến Km7+500, huyện Nhơn Trạch</t>
  </si>
  <si>
    <t xml:space="preserve">Nâng cấp mở rộng đường Hùng Vương - Trần Phú,  NST 50% </t>
  </si>
  <si>
    <t xml:space="preserve">Dự án Hồ Gia Ui 2, huyện Xuân Lộc </t>
  </si>
  <si>
    <t>Dự án đường Vành đai 1, thành phố Long Khánh</t>
  </si>
  <si>
    <t>Đường Vành đai 2, thành phố Long Khánh (NST 100%)</t>
  </si>
  <si>
    <t>Đầu tư tuyến đường Xuân Quế đi Long Khánh, huyện Cẩm Mỹ - TP. Long Khánh (NST100%)</t>
  </si>
  <si>
    <t>Nâng cấp, mở rộng tuyến đường tỉnh ĐT. 774B (Tà Lài - Trà Cổ) (NST100%)</t>
  </si>
  <si>
    <t>nâng cấp đường Xuân Bắc - Thanh Sơn đoạn từ Km2+100-Km18+100 và đoạn từ km33+783 (cầu số 2) đến Km54+183), huyện Xuân Lộc, Định Quán, Vĩnh Cửu (NST100%)</t>
  </si>
  <si>
    <t>Đầu tư xây dựng đường 25C Đoạn từ đường Hùng Vương (Hương lộ 19) đến đường Liên Cảng (NST100%)</t>
  </si>
  <si>
    <t>Cải tạo, nâng cấp tuyến đường Trảng Bom - Thanh Bình, huyện Trảng Bom, NST 100%</t>
  </si>
  <si>
    <t>Mở rộng đường Lê Duẩn (NST hỗ trợ 50% chi phí xây lắp)</t>
  </si>
  <si>
    <t>Hầm chui kết nối dự án đường ven sông Đồng Nai và đường Nguyễn Văn Trị</t>
  </si>
  <si>
    <t>Dự án Đường trục trung tâm (từ nút giao Vườn Mít đến đường Võ Thị Sáu)</t>
  </si>
  <si>
    <t>Bồi thường hỗ trợ và tái định cư dự án Nạo vét bờ trái tuyến rạch Cái Cầu (suối Xiệp) đoạn qua địa bàn tỉnh Đồng Nai thuộc dự án đầu tư xây dựng công trình Hệ thông thoát nước thị trấn Dĩ An và khu công nghiệp Tân Đông Hiệp tỉnh Bình Dương</t>
  </si>
  <si>
    <t>Đường Xuân Hưng - Xuân Tâm (NST 50% TMĐT)</t>
  </si>
  <si>
    <t>Đường Nguyễn Thị Minh Khai (giai đoạn 2), NST100%</t>
  </si>
  <si>
    <t>Đường Xuân Thành Trảng Táo (NST 50% TMĐT)</t>
  </si>
  <si>
    <t xml:space="preserve">Nâng cấp đường Bảo Hòa - Long Khánh (100% NST) </t>
  </si>
  <si>
    <t>Đường Phú Cường - La Ngà, huyện Định quán</t>
  </si>
  <si>
    <t>Cải tạo, nâng cấp, làm mới một số hạng mục đã xuống cấp Bệnh viện Nhi đồng Đồng Nai</t>
  </si>
  <si>
    <t xml:space="preserve">Cải tạo Trung tâm y tế huyện Long Thành </t>
  </si>
  <si>
    <t>Sửa chữa, cải tạo Trung tâm y tế huyện Định Quán</t>
  </si>
  <si>
    <t>Dự án sửa chữa, cải tạo, nâng cấp Trung tâm y tế huyện Cẩm Mỹ</t>
  </si>
  <si>
    <t>Cải tạo, nâng cấp hệ thống điện và hệ thống phòng cháy chữa cháy Trường Cao đẳng nghề công nghệ cao (NST100%)</t>
  </si>
  <si>
    <t>Dự án đầu tư mới 01 xe truyền hình màu lưu động theo chuẩn HD cho Đài Phát thanh và Truyền hình Đồng Nai (NST tối đa 25 tỷ đồng, phần còn lại thuộc nguồn vốn của Đài)</t>
  </si>
  <si>
    <t>Dự án đầu tư xây dựng mới Hội trường biểu diễn kết hợp khối 08 phòng lớp học đạt tiêu chuẩn - Trường Trung cấp Nghệ thuật Đồng Nai (thay thế cho dự án Sửa chữa, cải tạo Ký túc xá (cũ) thành 08 phòng lớp học đạt tiêu chuẩn, làm mới sân, đường, điện tổng thể Trường Trung cấp văn hóa nghệ thuật Đồng Nai)</t>
  </si>
  <si>
    <t>Sửa chữa cải tạo sân vận động tỉnh</t>
  </si>
  <si>
    <t>Trạm Y tế xã Bình Hòa - huyện Vĩnh Cửu</t>
  </si>
  <si>
    <t>Xây dựng nhà ở và hạ tầng khu khu đồng bào dân tộc xã Phú Bình</t>
  </si>
  <si>
    <t>Dự án Sửa chữa, cải tạo, nâng cấp nhà hát nghệ thuật Đồng Nai</t>
  </si>
  <si>
    <t xml:space="preserve">Dự án Nâng cấp, sửa chữa hệ thống sân đường, hàng rào, mương thoát nước, vỉa hè Bệnh viện Nhi đồng Đồng Nai </t>
  </si>
  <si>
    <t>Dự án nhà thi đấu đa năng kết hợp quảng trường thành phố Long Khánh (BTGPMB từ nguồn vốn thành phố Long Khánh)</t>
  </si>
  <si>
    <t>Trung tâm Hành chính công thành phố Long Khánh (BTGPMB từ nguồn vốn thành phố Long Khánh)</t>
  </si>
  <si>
    <t>Trung tâm y tế huyện Nhơn Trạch</t>
  </si>
  <si>
    <t>Trung tâm y tế huyện Biên Hòa</t>
  </si>
  <si>
    <t>Dự án xây dựng bệnh viện dã chiến đáp ứng cách ly, điều trị bệnh trên địa bàn tỉnh Đồng Nai</t>
  </si>
  <si>
    <t>Xây dựng tượng đài Thanh niên xung phong</t>
  </si>
  <si>
    <t>Cải tạo nâng cấp hoàn chỉnh Trường phổ thông dân tộc nội trú tỉnh đạt chuẩn Quốc Gia</t>
  </si>
  <si>
    <t>Xây dựng mới trường THPT Phước Thiền, huyện Nhơn Trạch</t>
  </si>
  <si>
    <t>Trùng tu, tôn tạo di tích mộ Đoàn Văn Cự và 16 nghĩa binh Thiên địa hội, phường Long Bình, thành phố Biên Hòa</t>
  </si>
  <si>
    <t>Xây dựng nhà bia tưởng niệm các anh hùng Liệt sỹ Trung đoàn 4</t>
  </si>
  <si>
    <t>Tu tạo Đền thờ Quốc tổ Hùng Vương tại xã Phú Sơn (NST+ XHH)</t>
  </si>
  <si>
    <t>Nhà thi đấu đa năng, huyện Cẩm Mỹ (NST100%)</t>
  </si>
  <si>
    <t>Các dự án khác (khi có chủ trương của UBND tỉnh)</t>
  </si>
  <si>
    <t>Các dự án được UBND tỉnh chấp thuận lập chủ trương đầu tư</t>
  </si>
  <si>
    <t>Đường gom dân sinh cao tốc Tp.HCM-Long Thành-Dầu giây (100% NST)</t>
  </si>
  <si>
    <t>Nâng cấp đường Hương lộ 21 (nguồn đấu giá đất trên địa bàn huyện Long Thành)</t>
  </si>
  <si>
    <t>Đường lò gạch Cầu Nước trong (đoạn từ QL51 vào KCN Long Đức)  (nguồn đấu giá đất trên địa bàn huyện Long Thành)</t>
  </si>
  <si>
    <t>Đường Vũ Hồng Phô  (nguồn đấu giá đất trên địa bàn huyện Long Thành)</t>
  </si>
  <si>
    <t>Đường Bưng Môn (nguồn đấu giá đất trên địa bàn huyện Long Thành)</t>
  </si>
  <si>
    <t>Đường Long Phước - Phước Thái (NST)</t>
  </si>
  <si>
    <t>Đường Phước Bình-Bàu Cạn-Cẩm Đường (NST 100%)</t>
  </si>
  <si>
    <t>Nâng cấp, mở rộng đường Bùi Văn Hòa (đoạn từ ngã tư Tam Hiệp đến nút giao tuyến tránh Quốc lộ 1, thành phố Biên Hòa)</t>
  </si>
  <si>
    <t>Dự án kè và đường ven sông Đồng Nai từ cầu Hóa An đến cầu Ghềnh</t>
  </si>
  <si>
    <t>Dự án kè và đường ven sông Đồng Nai từ cầu Hóa An đến giáp ranh tỉnh Bình Dương</t>
  </si>
  <si>
    <t>Xây dựng 05 kho vật chứng cho Công an tỉnh Đồng Nai (gồm các huyện Thống Nhất, Xuân Lộc, Cẩm Mỹ, thành phố Long Khánh và Phòng PC10)</t>
  </si>
  <si>
    <t>Dự án đầu tư trang thiết bị phòng cháy chữa cháy và cứu nạn cứu hộ giai đoạn 2021-2025</t>
  </si>
  <si>
    <t>Trại tạm giam thuộc Công an tỉnh Đồng Nai (NST50%, BCA50%, BCA duyệt CTĐT)</t>
  </si>
  <si>
    <t>Đường quan Hồ Núi Le (NST 100%)</t>
  </si>
  <si>
    <t>Xây dựng bờ kè bảo vệ suối đầu nguồn và khu xử lý nước thải đô thị để đảm bảo an toàn vệ sinh nguồn nước tiếp nhận vào Hồ Núi Le (100%)</t>
  </si>
  <si>
    <t>Đường quanh núi Chứa Chan, huyện Xuân Lộc, NST100%</t>
  </si>
  <si>
    <t>Đường Trương Công Định, huyện Xuân Lộc, NST100%</t>
  </si>
  <si>
    <t>Tuyến Quốc lộ 1 tránh nội ô thành phố Long Khánh (NST 100%)</t>
  </si>
  <si>
    <t>Nâng cấp, cải tạo đường Điểu Xiển, xã Bàu Trâm (NST 100%)</t>
  </si>
  <si>
    <t>Đường Ngô Quyền (đoạn từ đường Vành đai 2 đến cầu Đồng Háp)Nâng cấp, cải tạo đường Điểu Xiển, xã Bàu Trâm (NST 100%)</t>
  </si>
  <si>
    <t>Kiên cố hóa bờ suối kết hợp công viên cây xanh dọc suối Rết, thành phố Long Khánh (NST 100%)</t>
  </si>
  <si>
    <t>Dự án Bờ bao ngăn lũ sông La Ngà, kết hợp giao thông nội vùng ở khu vựcGia cố sạt lỡ bờ sông Đồng Nai (đoạn qua khu vực xã Nam Cát Tiên, huyện Tân Phú (giai đoạn 1)</t>
  </si>
  <si>
    <t>Đường song hành Quốc lộ 20 phía tây</t>
  </si>
  <si>
    <t>Hệ thống thoát nước ngoài hàng rào cửa xã số 1 KCN Dầu Giây</t>
  </si>
  <si>
    <t>Nạo vét và kè hai bờ suối Reo (kênh thoát nước 5 xã Kiệm Tân)</t>
  </si>
  <si>
    <t>Dự án Lát đá vỉa hè qua các khu dân cư dọc Quốc lộ 20, đoạn qua 5 xã Kiệm Tân (NST50%)</t>
  </si>
  <si>
    <t>Dự án Đường N12, huyện Thống Nhất</t>
  </si>
  <si>
    <t>Đầu tư xây dựng đường liên huyên Suối Tre - Bình Lộc (ĐT.770) (NST100%)</t>
  </si>
  <si>
    <t>Đầu tư xây dựng tuyến ĐT.772 (Trảng Bom - Xuân Lộc) (NST100%)</t>
  </si>
  <si>
    <t>Nâng cấp đường Bắc Sơn - Long Thành đoạn từ QL1 đến giao với đường Võ Nguyên Giáp, TP BH và huyện TB</t>
  </si>
  <si>
    <t>Xây dựng mới tuyến đường ĐT 768B, TP BH và huyện Vĩnh Cửu</t>
  </si>
  <si>
    <t>Gia cố bờ sông Đồng Nai đoạn từ Trạm xử lý nước thải số 2 phường Tam Hiệp đến cầu An Hảo phường An Bình thành phố Biên Hòa (NST100%)</t>
  </si>
  <si>
    <t>Kè và đường ven sông Đồng Nai từ Cầu Hóa An đến cầu Ghềnh</t>
  </si>
  <si>
    <t>Kè và đường ven sông Đồng Nai từ Cầu Hóa An giáp tỉnh Bình Dương (thuộc phường Hóa An và Tân Hạnh)</t>
  </si>
  <si>
    <t>Hồ Chứa nước Thoại Hương (chuyển Chủ đầu tư)</t>
  </si>
  <si>
    <t>Tuyến đường Quang Trung và tuyến Lê Đại Hành, huyện Vĩnh Cửu (100% NST)</t>
  </si>
  <si>
    <t>Đường Vảnh đai thành phố Biên Hòa (đoạn từ giao Hương lộ 7 đến đoạn giao với ĐT,768), huyện Vĩnh Cửu NST100% (nguồn đất)</t>
  </si>
  <si>
    <t>Hạ tầng Khu trung tâm xã Thạnh Phú, huyện Vĩnh Cửu NST100%</t>
  </si>
  <si>
    <t>Đường Ven hồ Trị An, huyện Vĩnh Cửu NST100%</t>
  </si>
  <si>
    <t>Nạo vét và xây dựng bờ kè suối Tân Trạch, huyện Vĩnh Cửu NST100%</t>
  </si>
  <si>
    <t>Nạo vét và xây dựng bờ kè suối Láng Nguyên, huyện Vĩnh Cửu NST100%</t>
  </si>
  <si>
    <t>Trạm bơm ấp 5 xã Nam Cát Tiên, huyện Tân Phú</t>
  </si>
  <si>
    <t>Nâng cấp sửa chửa đường 118 (đường 118-Sông Đồng Nai)</t>
  </si>
  <si>
    <t>Nâng cấp sửa chửa đường cầu Trắng</t>
  </si>
  <si>
    <t>Trạm bơm TaRua xã Suối Nho, huyện Định Quán (100%NST)</t>
  </si>
  <si>
    <t>Trạm bơm Đồng Hiệp</t>
  </si>
  <si>
    <t>Hồ chứa nước Suối Đá, xã Núi Tượng</t>
  </si>
  <si>
    <t>Dự án trang thiết bị kiểm soát khống chế thiết bị bay không người lái trong bảo đảm an ninh trên địa bàn tỉnh Đồng Nai</t>
  </si>
  <si>
    <t>Đường Vành đai Long Giao (giai đoạn 1) (ngân sách huyện thực hiện BTGPMB), (thực hiện từ nguồn đấu giá trên địa bàn huyện)</t>
  </si>
  <si>
    <t>Đường N1 huyện Cẩm Mỹ (NST100%)</t>
  </si>
  <si>
    <t>Hệ thống thoát nước Trung tâm hành chính huyện ra Suối Cả) (NST100%)</t>
  </si>
  <si>
    <t>Đường liên xã Bắc Sơn - Bình Minh - Sông Trầu, huyện Trảng Bom (NST100%)</t>
  </si>
  <si>
    <t>Cải tạo, nâng cấp, mở rộng đường Sông Thao - Bàu Hàm, huyện Trảng Bom (khai thác quỹ đất trên địa bàn huyện Trảng Bom)</t>
  </si>
  <si>
    <t>Nâng cấp, mở rộng đường Trảng Bom - Cây Gáo, huyện Trảng Bom  (khai thác quỹ đất trên địa bàn huyện Trảng Bom)</t>
  </si>
  <si>
    <t>Cải tạo, chỉnh trang Trung tâm hành chính huyện và xây dựng Trụ sở Trung tâm hành chính công huyện Trảng Bom</t>
  </si>
  <si>
    <t>Dự án Hệ thống thoát nước chống ngập xung quanh Trung tâm Văn hóa thể thao huyện Long Thành</t>
  </si>
  <si>
    <t>Đường Hương Lộ 12 (Đường Bà Ký) (NST 100%)</t>
  </si>
  <si>
    <t>Nâng cấp, mở rộng tuyến đường ĐT.769</t>
  </si>
  <si>
    <t>Nâng cấp, mở rộng tuyến đường ĐT.773</t>
  </si>
  <si>
    <t>Dự án đường 769E đoạn từ ranh Cảng HHKQT Kong Thành đến Vành đai 4</t>
  </si>
  <si>
    <t>Dự án tuyến đường Vành đai 4 đoạn từ Quốc lộ 1 đến đường ĐT,769</t>
  </si>
  <si>
    <t>Dự án đường ĐT.770B (từ ĐT,763 đến Quốc lộ 51)</t>
  </si>
  <si>
    <t>Dự án đường chuyên dùng Phước Bình</t>
  </si>
  <si>
    <t>Dự án mở rộng đường ra Cảng Phước An (đoạn từ giao với đường 319 đến cao tốc Bến Lức - Long Thành)</t>
  </si>
  <si>
    <t>Dự án Kè chống sạt lỡ bờ sông Đồng Nai (đoạn từ cầu Rạch Cát đến cầu Ghềnh phía Cù Lao phố), thành phố Biên Hòa</t>
  </si>
  <si>
    <t>Một số dự án khác theo chủ trương của UBND tỉnh</t>
  </si>
  <si>
    <t xml:space="preserve">Hỗ trợ có mục tiêu cho ngân sách cấp huyện </t>
  </si>
  <si>
    <t>Các dự án đã có ý kiến về nguồn vốn</t>
  </si>
  <si>
    <t>Mương thoát nước dọc tuyến đường Bình Minh – Giang Điền, huyện Trảng Bom (tối đa 20 tỷ)</t>
  </si>
  <si>
    <t>Xây dựng đường vào Cụm công nghiệp Long Giao, huyện Cẩm Mỹ (tối đa 35,4 tỷ)</t>
  </si>
  <si>
    <t>Nâng cấp, mở rộng đường ấp 3 Lâm San - Quảng Thành, huyện Cẩm Mỹ</t>
  </si>
  <si>
    <t>Dự án đường từ xã Đắc Lua đi huyện Đăng Hà, tỉnh Bình Phước</t>
  </si>
  <si>
    <t>Nâng cấp, mở rộng đường be 129, xã Phú Thanh, huyện Tân Phú</t>
  </si>
  <si>
    <t>Phân cấp cho cấp huyện giao chỉ tiêu</t>
  </si>
  <si>
    <t>G</t>
  </si>
  <si>
    <t xml:space="preserve">Hỗ trợ các dự án XHHGTNT </t>
  </si>
  <si>
    <t>LT-NT</t>
  </si>
  <si>
    <t>CM-LK</t>
  </si>
  <si>
    <t>TP-ĐQ</t>
  </si>
  <si>
    <t>XL-ĐQ-VC</t>
  </si>
  <si>
    <t>TB-XL</t>
  </si>
  <si>
    <t>LT-BH-TB</t>
  </si>
  <si>
    <t>BH-VC</t>
  </si>
  <si>
    <t>TN-LT</t>
  </si>
  <si>
    <t>XL-CM-LK</t>
  </si>
  <si>
    <t>TB-LT</t>
  </si>
  <si>
    <t>ĐQ-TN-LT</t>
  </si>
  <si>
    <t>2020-2023</t>
  </si>
  <si>
    <t>Tối đa 3 năm</t>
  </si>
  <si>
    <t>tối đa 4 năm</t>
  </si>
  <si>
    <t>tối đa 03 năm</t>
  </si>
  <si>
    <t>2016-2021</t>
  </si>
  <si>
    <t>tối đa 05 năm</t>
  </si>
  <si>
    <t>2021-2023</t>
  </si>
  <si>
    <t>tối đa 6 năm</t>
  </si>
  <si>
    <t>Tối đa 4 năm</t>
  </si>
  <si>
    <t>Nguổn NSTT</t>
  </si>
  <si>
    <t>Nguồn đất</t>
  </si>
  <si>
    <t>Nguồn XSKT</t>
  </si>
  <si>
    <t>Ngân sách TW</t>
  </si>
  <si>
    <t>DỰ TOÁN CHI CHƯƠNG TRÌNH MỤC TIÊU NGÂN SÁCH CẤP TỈNH 
VÀ NGÂN SÁCH HUYỆN NĂM 2021</t>
  </si>
  <si>
    <t>(Đính kèm Quyết định số            /QĐ-UBND ngày          /12/2020 của UBND tỉnh)</t>
  </si>
  <si>
    <t xml:space="preserve">DANH MỤC CÁC CHƯƠNG TRÌNH, DỰ ÁN SỬ DỤNG VỐN NGÂN SÁCH NHÀ NƯỚC
 NĂM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</si>
</sst>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0_);_(* \(#,##0.00\);_(* \-??_);_(@_)"/>
  </numFmts>
  <fonts count="48" x14ac:knownFonts="1">
    <font>
      <sz val="11"/>
      <color theme="1"/>
      <name val="Calibri"/>
      <family val="2"/>
      <scheme val="minor"/>
    </font>
    <font>
      <sz val="11"/>
      <color theme="1"/>
      <name val="Times New Roman"/>
      <family val="1"/>
    </font>
    <font>
      <b/>
      <sz val="11"/>
      <color rgb="FF000000"/>
      <name val="Times New Roman"/>
      <family val="1"/>
    </font>
    <font>
      <i/>
      <sz val="11"/>
      <color rgb="FF000000"/>
      <name val="Times New Roman"/>
      <family val="1"/>
    </font>
    <font>
      <b/>
      <sz val="11"/>
      <name val="Times New Roman"/>
      <family val="1"/>
    </font>
    <font>
      <sz val="11"/>
      <name val="Times New Roman"/>
      <family val="1"/>
    </font>
    <font>
      <b/>
      <sz val="13"/>
      <color rgb="FF000000"/>
      <name val="Times New Roman"/>
      <family val="1"/>
    </font>
    <font>
      <sz val="13"/>
      <color theme="1"/>
      <name val="Times New Roman"/>
      <family val="1"/>
    </font>
    <font>
      <i/>
      <sz val="11"/>
      <color theme="1"/>
      <name val="Times New Roman"/>
      <family val="1"/>
    </font>
    <font>
      <sz val="11"/>
      <color theme="1"/>
      <name val="Calibri"/>
      <family val="2"/>
      <scheme val="minor"/>
    </font>
    <font>
      <b/>
      <sz val="11"/>
      <color theme="1"/>
      <name val="Calibri"/>
      <family val="2"/>
      <scheme val="minor"/>
    </font>
    <font>
      <b/>
      <sz val="11"/>
      <color theme="1"/>
      <name val="Times New Roman"/>
      <family val="1"/>
    </font>
    <font>
      <i/>
      <sz val="10"/>
      <color theme="1"/>
      <name val="Times New Roman"/>
      <family val="1"/>
    </font>
    <font>
      <b/>
      <sz val="12"/>
      <color rgb="FF000000"/>
      <name val="Times New Roman"/>
      <family val="1"/>
    </font>
    <font>
      <b/>
      <sz val="14"/>
      <color rgb="FF000000"/>
      <name val="Times New Roman"/>
      <family val="1"/>
    </font>
    <font>
      <i/>
      <sz val="11"/>
      <name val="Times New Roman"/>
      <family val="1"/>
    </font>
    <font>
      <b/>
      <sz val="12"/>
      <color theme="1"/>
      <name val="Times New Roman"/>
      <family val="1"/>
    </font>
    <font>
      <i/>
      <sz val="12"/>
      <color theme="1"/>
      <name val="Times New Roman"/>
      <family val="1"/>
    </font>
    <font>
      <sz val="12"/>
      <color theme="1"/>
      <name val="Calibri"/>
      <family val="2"/>
      <scheme val="minor"/>
    </font>
    <font>
      <sz val="12"/>
      <color theme="1"/>
      <name val="Times New Roman"/>
      <family val="1"/>
    </font>
    <font>
      <b/>
      <sz val="10"/>
      <color theme="1"/>
      <name val="Times New Roman"/>
      <family val="1"/>
    </font>
    <font>
      <sz val="10"/>
      <color theme="1"/>
      <name val="Times New Roman"/>
      <family val="1"/>
    </font>
    <font>
      <i/>
      <sz val="10"/>
      <color rgb="FF000000"/>
      <name val="Times New Roman"/>
      <family val="1"/>
    </font>
    <font>
      <b/>
      <i/>
      <sz val="11"/>
      <name val="Times New Roman"/>
      <family val="1"/>
    </font>
    <font>
      <sz val="11"/>
      <color indexed="8"/>
      <name val="Calibri"/>
      <family val="2"/>
    </font>
    <font>
      <b/>
      <sz val="10"/>
      <name val="Times New Roman"/>
      <family val="1"/>
    </font>
    <font>
      <sz val="10"/>
      <name val="Times New Roman"/>
      <family val="1"/>
    </font>
    <font>
      <sz val="10"/>
      <name val="Arial"/>
      <family val="2"/>
    </font>
    <font>
      <sz val="12"/>
      <name val="VNI-Times"/>
    </font>
    <font>
      <sz val="11"/>
      <color rgb="FF000000"/>
      <name val="Times New Roman"/>
      <family val="1"/>
    </font>
    <font>
      <sz val="14"/>
      <color theme="1"/>
      <name val="Calibri"/>
      <family val="2"/>
      <scheme val="minor"/>
    </font>
    <font>
      <sz val="12"/>
      <color rgb="FF000000"/>
      <name val="Times New Roman"/>
      <family val="1"/>
    </font>
    <font>
      <i/>
      <sz val="12"/>
      <color rgb="FF000000"/>
      <name val="Times New Roman"/>
      <family val="1"/>
    </font>
    <font>
      <b/>
      <sz val="12"/>
      <name val="Times New Roman"/>
      <family val="1"/>
    </font>
    <font>
      <sz val="12"/>
      <name val="Times New Roman"/>
      <family val="1"/>
    </font>
    <font>
      <sz val="9"/>
      <color theme="1"/>
      <name val="Times New Roman"/>
      <family val="1"/>
    </font>
    <font>
      <b/>
      <sz val="9"/>
      <color theme="1"/>
      <name val="Times New Roman"/>
      <family val="1"/>
    </font>
    <font>
      <i/>
      <sz val="11"/>
      <color theme="1"/>
      <name val="Calibri"/>
      <family val="2"/>
      <scheme val="minor"/>
    </font>
    <font>
      <i/>
      <sz val="10"/>
      <color theme="1"/>
      <name val="Calibri"/>
      <family val="2"/>
      <scheme val="minor"/>
    </font>
    <font>
      <sz val="13"/>
      <name val=".VnTime"/>
      <family val="2"/>
    </font>
    <font>
      <sz val="9"/>
      <name val="Times New Roman"/>
      <family val="1"/>
    </font>
    <font>
      <sz val="10"/>
      <color theme="1"/>
      <name val="Calibri"/>
      <family val="2"/>
      <scheme val="minor"/>
    </font>
    <font>
      <b/>
      <sz val="9"/>
      <color rgb="FF000000"/>
      <name val="Times New Roman"/>
      <family val="1"/>
    </font>
    <font>
      <sz val="9"/>
      <color rgb="FF000000"/>
      <name val="Times New Roman"/>
      <family val="1"/>
    </font>
    <font>
      <sz val="8"/>
      <color rgb="FF000000"/>
      <name val="Times New Roman"/>
      <family val="1"/>
    </font>
    <font>
      <b/>
      <sz val="9"/>
      <color indexed="81"/>
      <name val="Tahoma"/>
      <family val="2"/>
    </font>
    <font>
      <b/>
      <sz val="10"/>
      <color rgb="FF000000"/>
      <name val="Times New Roman"/>
      <family val="1"/>
    </font>
    <font>
      <sz val="13"/>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dashed">
        <color indexed="8"/>
      </top>
      <bottom style="dashed">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43" fontId="9" fillId="0" borderId="0" applyFont="0" applyFill="0" applyBorder="0" applyAlignment="0" applyProtection="0"/>
    <xf numFmtId="9" fontId="9" fillId="0" borderId="0" applyFont="0" applyFill="0" applyBorder="0" applyAlignment="0" applyProtection="0"/>
    <xf numFmtId="0" fontId="24" fillId="0" borderId="0"/>
    <xf numFmtId="0" fontId="27" fillId="0" borderId="0"/>
    <xf numFmtId="0" fontId="27" fillId="0" borderId="0"/>
    <xf numFmtId="0" fontId="28" fillId="0" borderId="0"/>
    <xf numFmtId="0" fontId="27" fillId="0" borderId="0"/>
    <xf numFmtId="165" fontId="24" fillId="0" borderId="0"/>
    <xf numFmtId="0" fontId="39" fillId="0" borderId="0"/>
    <xf numFmtId="0" fontId="47" fillId="0" borderId="0"/>
  </cellStyleXfs>
  <cellXfs count="320">
    <xf numFmtId="0" fontId="0" fillId="0" borderId="0" xfId="0"/>
    <xf numFmtId="0" fontId="1" fillId="0" borderId="0" xfId="0" applyFont="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7" fillId="0" borderId="0" xfId="0" applyFont="1"/>
    <xf numFmtId="0" fontId="1" fillId="0" borderId="0" xfId="0" applyFont="1" applyAlignment="1">
      <alignment vertical="top"/>
    </xf>
    <xf numFmtId="164" fontId="8" fillId="0" borderId="0" xfId="1" applyNumberFormat="1" applyFont="1"/>
    <xf numFmtId="164" fontId="1" fillId="0" borderId="0" xfId="1" applyNumberFormat="1" applyFont="1" applyAlignment="1">
      <alignment vertical="top"/>
    </xf>
    <xf numFmtId="164" fontId="3" fillId="0" borderId="0" xfId="1" applyNumberFormat="1" applyFont="1" applyAlignment="1">
      <alignment horizontal="right" vertical="center"/>
    </xf>
    <xf numFmtId="164" fontId="4" fillId="0" borderId="1" xfId="1" applyNumberFormat="1" applyFont="1" applyBorder="1" applyAlignment="1">
      <alignment horizontal="center" vertical="center" wrapText="1"/>
    </xf>
    <xf numFmtId="164" fontId="4" fillId="0" borderId="1" xfId="1" applyNumberFormat="1" applyFont="1" applyBorder="1" applyAlignment="1">
      <alignment vertical="center" wrapText="1"/>
    </xf>
    <xf numFmtId="164" fontId="5" fillId="0" borderId="1" xfId="1" applyNumberFormat="1" applyFont="1" applyBorder="1" applyAlignment="1">
      <alignment vertical="center" wrapText="1"/>
    </xf>
    <xf numFmtId="164" fontId="1" fillId="0" borderId="0" xfId="1" applyNumberFormat="1" applyFont="1"/>
    <xf numFmtId="164" fontId="1" fillId="0" borderId="0" xfId="0" applyNumberFormat="1" applyFont="1"/>
    <xf numFmtId="0" fontId="3" fillId="0" borderId="0" xfId="0" applyFont="1" applyAlignment="1">
      <alignment horizontal="center" vertical="center"/>
    </xf>
    <xf numFmtId="0" fontId="2" fillId="0" borderId="0" xfId="0" applyFont="1" applyAlignment="1">
      <alignment horizontal="left" vertical="top"/>
    </xf>
    <xf numFmtId="164" fontId="5" fillId="0" borderId="1" xfId="1" applyNumberFormat="1" applyFont="1" applyBorder="1" applyAlignment="1">
      <alignment horizontal="center" vertical="center" wrapText="1"/>
    </xf>
    <xf numFmtId="164" fontId="5" fillId="0" borderId="1" xfId="1" applyNumberFormat="1" applyFont="1" applyFill="1" applyBorder="1" applyAlignment="1">
      <alignment horizontal="center" vertical="center" wrapText="1"/>
    </xf>
    <xf numFmtId="0" fontId="11" fillId="0" borderId="0" xfId="0" applyFont="1" applyAlignment="1"/>
    <xf numFmtId="0" fontId="11" fillId="0" borderId="0" xfId="0" applyFont="1" applyAlignment="1">
      <alignment vertical="top"/>
    </xf>
    <xf numFmtId="164" fontId="1" fillId="0" borderId="0" xfId="1" applyNumberFormat="1" applyFont="1" applyAlignment="1">
      <alignment horizontal="center" vertical="center"/>
    </xf>
    <xf numFmtId="164" fontId="11" fillId="0" borderId="1" xfId="1"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164" fontId="15" fillId="0" borderId="1" xfId="1" applyNumberFormat="1" applyFont="1" applyBorder="1" applyAlignment="1">
      <alignment horizontal="center" vertical="center" wrapText="1"/>
    </xf>
    <xf numFmtId="0" fontId="5" fillId="0" borderId="1" xfId="0" quotePrefix="1" applyFont="1" applyBorder="1" applyAlignment="1">
      <alignment horizontal="center" vertical="center" wrapText="1"/>
    </xf>
    <xf numFmtId="164" fontId="1" fillId="0" borderId="1" xfId="1" applyNumberFormat="1" applyFont="1" applyBorder="1" applyAlignment="1">
      <alignment horizontal="center" vertical="center"/>
    </xf>
    <xf numFmtId="164" fontId="8" fillId="0" borderId="1" xfId="1" applyNumberFormat="1" applyFont="1" applyBorder="1" applyAlignment="1">
      <alignment horizontal="center" vertical="center"/>
    </xf>
    <xf numFmtId="9" fontId="1" fillId="0" borderId="1" xfId="2" applyFont="1" applyBorder="1"/>
    <xf numFmtId="9" fontId="8" fillId="0" borderId="1" xfId="2" applyFont="1" applyBorder="1"/>
    <xf numFmtId="0" fontId="16" fillId="0" borderId="0" xfId="0" applyFont="1" applyAlignment="1"/>
    <xf numFmtId="0" fontId="18" fillId="0" borderId="0" xfId="0" applyFont="1"/>
    <xf numFmtId="0" fontId="19" fillId="0" borderId="0" xfId="0" applyFont="1" applyAlignment="1"/>
    <xf numFmtId="0" fontId="11" fillId="0" borderId="0" xfId="0" applyFont="1" applyAlignment="1">
      <alignment horizontal="left" vertical="top"/>
    </xf>
    <xf numFmtId="164" fontId="17" fillId="0" borderId="0" xfId="1" applyNumberFormat="1" applyFont="1"/>
    <xf numFmtId="164" fontId="19" fillId="0" borderId="0" xfId="1" applyNumberFormat="1" applyFont="1"/>
    <xf numFmtId="164" fontId="15" fillId="0" borderId="1" xfId="1" applyNumberFormat="1" applyFont="1" applyBorder="1" applyAlignment="1">
      <alignment vertical="center" wrapText="1"/>
    </xf>
    <xf numFmtId="164" fontId="11" fillId="0" borderId="1" xfId="1" applyNumberFormat="1" applyFont="1" applyBorder="1"/>
    <xf numFmtId="0" fontId="11" fillId="0" borderId="0" xfId="0" applyFont="1" applyAlignment="1">
      <alignment horizontal="center" vertical="top"/>
    </xf>
    <xf numFmtId="164" fontId="4" fillId="0" borderId="1" xfId="1" applyNumberFormat="1" applyFont="1" applyFill="1" applyBorder="1" applyAlignment="1">
      <alignment horizontal="center" vertical="center" wrapText="1"/>
    </xf>
    <xf numFmtId="0" fontId="11" fillId="0" borderId="0" xfId="0" applyFont="1" applyAlignment="1">
      <alignment horizontal="left" vertical="top" wrapText="1"/>
    </xf>
    <xf numFmtId="164" fontId="4"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23" fillId="0" borderId="1" xfId="1" applyNumberFormat="1" applyFont="1" applyBorder="1" applyAlignment="1">
      <alignment horizontal="center" vertical="center" wrapText="1"/>
    </xf>
    <xf numFmtId="0" fontId="1" fillId="0" borderId="1" xfId="0" applyFont="1" applyBorder="1" applyAlignment="1">
      <alignment vertical="center" wrapText="1"/>
    </xf>
    <xf numFmtId="164" fontId="21" fillId="0" borderId="0" xfId="1" applyNumberFormat="1" applyFont="1" applyFill="1" applyAlignment="1">
      <alignment horizontal="center" vertical="center"/>
    </xf>
    <xf numFmtId="164" fontId="21" fillId="0" borderId="0" xfId="1" applyNumberFormat="1" applyFont="1" applyFill="1" applyAlignment="1">
      <alignment horizontal="center" vertical="top"/>
    </xf>
    <xf numFmtId="0" fontId="20" fillId="0" borderId="0" xfId="0" applyFont="1" applyFill="1" applyAlignment="1">
      <alignment horizontal="center" vertical="center"/>
    </xf>
    <xf numFmtId="0" fontId="21" fillId="0" borderId="0" xfId="0" applyFont="1" applyFill="1" applyAlignment="1">
      <alignment vertical="center"/>
    </xf>
    <xf numFmtId="0" fontId="26" fillId="0" borderId="1" xfId="0" applyFont="1" applyFill="1" applyBorder="1" applyAlignment="1">
      <alignment horizontal="center" vertical="center" wrapText="1"/>
    </xf>
    <xf numFmtId="164" fontId="26" fillId="0" borderId="1" xfId="1" applyNumberFormat="1" applyFont="1" applyFill="1" applyBorder="1" applyAlignment="1">
      <alignment horizontal="center" vertical="center" wrapText="1"/>
    </xf>
    <xf numFmtId="0" fontId="25" fillId="0" borderId="1" xfId="0" quotePrefix="1" applyFont="1" applyFill="1" applyBorder="1" applyAlignment="1">
      <alignment horizontal="center" vertical="center" wrapText="1"/>
    </xf>
    <xf numFmtId="0" fontId="26" fillId="0" borderId="1" xfId="3" applyNumberFormat="1" applyFont="1" applyFill="1" applyBorder="1" applyAlignment="1">
      <alignment horizontal="left" vertical="center" wrapText="1"/>
    </xf>
    <xf numFmtId="164" fontId="21" fillId="0" borderId="1" xfId="1" applyNumberFormat="1" applyFont="1" applyFill="1" applyBorder="1" applyAlignment="1">
      <alignment horizontal="center" vertical="center"/>
    </xf>
    <xf numFmtId="0" fontId="26" fillId="0" borderId="1" xfId="0" applyFont="1" applyFill="1" applyBorder="1" applyAlignment="1">
      <alignment vertical="center" wrapText="1"/>
    </xf>
    <xf numFmtId="0" fontId="20" fillId="0" borderId="1" xfId="0" applyFont="1" applyFill="1" applyBorder="1" applyAlignment="1">
      <alignment vertical="center"/>
    </xf>
    <xf numFmtId="164" fontId="20" fillId="0" borderId="1" xfId="1" applyNumberFormat="1" applyFont="1" applyFill="1" applyBorder="1" applyAlignment="1">
      <alignment horizontal="center" vertical="center"/>
    </xf>
    <xf numFmtId="0" fontId="21" fillId="0" borderId="1" xfId="0" applyFont="1" applyFill="1" applyBorder="1" applyAlignment="1">
      <alignment vertical="center" wrapText="1"/>
    </xf>
    <xf numFmtId="0" fontId="26" fillId="0" borderId="1" xfId="4" applyFont="1" applyFill="1" applyBorder="1" applyAlignment="1">
      <alignment horizontal="left" vertical="center" wrapText="1"/>
    </xf>
    <xf numFmtId="0" fontId="20" fillId="0" borderId="1" xfId="0" applyFont="1" applyFill="1" applyBorder="1" applyAlignment="1">
      <alignment vertical="center" wrapText="1"/>
    </xf>
    <xf numFmtId="0" fontId="26" fillId="0" borderId="1" xfId="0" applyNumberFormat="1" applyFont="1" applyFill="1" applyBorder="1" applyAlignment="1">
      <alignment horizontal="left" vertical="center" wrapText="1"/>
    </xf>
    <xf numFmtId="164" fontId="26" fillId="0" borderId="1" xfId="1" applyNumberFormat="1" applyFont="1" applyFill="1" applyBorder="1" applyAlignment="1" applyProtection="1">
      <alignment horizontal="center" vertical="center" wrapText="1"/>
    </xf>
    <xf numFmtId="3" fontId="26" fillId="0" borderId="1" xfId="3" applyNumberFormat="1" applyFont="1" applyFill="1" applyBorder="1" applyAlignment="1">
      <alignment vertical="center" wrapText="1"/>
    </xf>
    <xf numFmtId="3" fontId="26" fillId="0" borderId="1" xfId="3" applyNumberFormat="1"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 xfId="0" quotePrefix="1" applyFont="1" applyFill="1" applyBorder="1" applyAlignment="1">
      <alignment horizontal="center" vertical="center"/>
    </xf>
    <xf numFmtId="0" fontId="3" fillId="0" borderId="0" xfId="0" applyFont="1" applyAlignment="1">
      <alignment horizontal="right" vertical="center"/>
    </xf>
    <xf numFmtId="0" fontId="26" fillId="0" borderId="1" xfId="0" applyFont="1" applyBorder="1" applyAlignment="1">
      <alignment horizontal="center" vertical="center" wrapText="1"/>
    </xf>
    <xf numFmtId="164" fontId="26" fillId="0" borderId="1" xfId="1" applyNumberFormat="1" applyFont="1" applyBorder="1" applyAlignment="1">
      <alignment horizontal="center" vertical="center" wrapText="1"/>
    </xf>
    <xf numFmtId="0" fontId="25" fillId="0" borderId="1" xfId="0" applyFont="1" applyBorder="1" applyAlignment="1">
      <alignment horizontal="center" vertical="center" wrapText="1"/>
    </xf>
    <xf numFmtId="0" fontId="8" fillId="0" borderId="0" xfId="0" applyFont="1" applyAlignment="1"/>
    <xf numFmtId="0" fontId="2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9" fillId="0" borderId="1" xfId="0" applyFont="1" applyBorder="1" applyAlignment="1">
      <alignment vertical="center" wrapText="1"/>
    </xf>
    <xf numFmtId="0" fontId="1" fillId="0" borderId="1" xfId="0" applyFont="1" applyBorder="1" applyAlignment="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164" fontId="29" fillId="0" borderId="1" xfId="1"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1" applyNumberFormat="1" applyFont="1" applyBorder="1" applyAlignment="1">
      <alignment vertical="center" wrapText="1"/>
    </xf>
    <xf numFmtId="164" fontId="29" fillId="0" borderId="1" xfId="1" applyNumberFormat="1" applyFont="1" applyBorder="1" applyAlignment="1">
      <alignment vertical="center" wrapText="1"/>
    </xf>
    <xf numFmtId="164" fontId="1" fillId="0" borderId="0" xfId="1" applyNumberFormat="1" applyFont="1" applyAlignment="1"/>
    <xf numFmtId="164" fontId="3" fillId="0" borderId="1" xfId="1" applyNumberFormat="1" applyFont="1" applyBorder="1" applyAlignment="1">
      <alignment vertical="center" wrapText="1"/>
    </xf>
    <xf numFmtId="0" fontId="0" fillId="0" borderId="0" xfId="0" applyAlignment="1"/>
    <xf numFmtId="0" fontId="1" fillId="0" borderId="0" xfId="0" applyFont="1" applyAlignment="1">
      <alignment horizontal="center"/>
    </xf>
    <xf numFmtId="0" fontId="0" fillId="0" borderId="0" xfId="0" applyAlignment="1">
      <alignment horizontal="center"/>
    </xf>
    <xf numFmtId="164" fontId="1" fillId="0" borderId="0" xfId="1" applyNumberFormat="1" applyFont="1" applyAlignment="1">
      <alignment horizontal="left"/>
    </xf>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left" vertical="center"/>
    </xf>
    <xf numFmtId="0" fontId="1" fillId="0" borderId="0" xfId="0" applyFont="1" applyBorder="1"/>
    <xf numFmtId="0" fontId="1" fillId="0" borderId="0" xfId="0" applyFont="1" applyBorder="1" applyAlignment="1">
      <alignment vertical="top"/>
    </xf>
    <xf numFmtId="0" fontId="16" fillId="0" borderId="0" xfId="0" applyFont="1" applyFill="1" applyAlignment="1">
      <alignment horizontal="center" vertical="top"/>
    </xf>
    <xf numFmtId="0" fontId="3" fillId="0" borderId="0" xfId="0" applyFont="1" applyFill="1" applyAlignment="1">
      <alignment horizontal="center" vertical="center"/>
    </xf>
    <xf numFmtId="0" fontId="30" fillId="0" borderId="0" xfId="0" applyFont="1"/>
    <xf numFmtId="0" fontId="17" fillId="0" borderId="0" xfId="0" applyFont="1" applyFill="1" applyAlignment="1">
      <alignment horizontal="center" vertical="center"/>
    </xf>
    <xf numFmtId="0" fontId="19" fillId="0" borderId="0" xfId="0" applyFont="1"/>
    <xf numFmtId="164" fontId="19" fillId="0" borderId="0" xfId="1" applyNumberFormat="1" applyFont="1" applyAlignment="1">
      <alignment vertical="top"/>
    </xf>
    <xf numFmtId="0" fontId="19" fillId="0" borderId="0" xfId="0" applyFont="1" applyAlignment="1">
      <alignment vertical="top"/>
    </xf>
    <xf numFmtId="164" fontId="32" fillId="0" borderId="0" xfId="1" applyNumberFormat="1" applyFont="1" applyAlignment="1">
      <alignment horizontal="right" vertical="center"/>
    </xf>
    <xf numFmtId="0" fontId="33" fillId="0" borderId="1" xfId="0" applyFont="1" applyBorder="1" applyAlignment="1">
      <alignment horizontal="center" vertical="center" wrapText="1"/>
    </xf>
    <xf numFmtId="164" fontId="33" fillId="0" borderId="1" xfId="1" applyNumberFormat="1" applyFont="1" applyBorder="1" applyAlignment="1">
      <alignment horizontal="center" vertical="center" wrapText="1"/>
    </xf>
    <xf numFmtId="164" fontId="33" fillId="0" borderId="1" xfId="1" applyNumberFormat="1" applyFont="1" applyBorder="1" applyAlignment="1">
      <alignment vertical="center" wrapText="1"/>
    </xf>
    <xf numFmtId="0" fontId="33" fillId="0" borderId="1" xfId="0" applyFont="1" applyBorder="1" applyAlignment="1">
      <alignment vertical="center" wrapText="1"/>
    </xf>
    <xf numFmtId="0" fontId="34" fillId="0" borderId="1" xfId="0" applyFont="1" applyBorder="1" applyAlignment="1">
      <alignment horizontal="center" vertical="center" wrapText="1"/>
    </xf>
    <xf numFmtId="0" fontId="34" fillId="0" borderId="1" xfId="0" applyFont="1" applyBorder="1" applyAlignment="1">
      <alignment vertical="center" wrapText="1"/>
    </xf>
    <xf numFmtId="164" fontId="34" fillId="0" borderId="1" xfId="1" applyNumberFormat="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8" fillId="0" borderId="0" xfId="0" applyFont="1" applyAlignment="1"/>
    <xf numFmtId="164" fontId="19" fillId="0" borderId="0" xfId="1" applyNumberFormat="1" applyFont="1" applyAlignment="1">
      <alignment horizontal="center"/>
    </xf>
    <xf numFmtId="164" fontId="34" fillId="0" borderId="1" xfId="1" applyNumberFormat="1" applyFont="1" applyBorder="1" applyAlignment="1">
      <alignment horizontal="center" vertical="center" wrapText="1"/>
    </xf>
    <xf numFmtId="164" fontId="1" fillId="0" borderId="1" xfId="1" applyNumberFormat="1" applyFont="1" applyBorder="1" applyAlignment="1">
      <alignment vertical="center"/>
    </xf>
    <xf numFmtId="164" fontId="0" fillId="0" borderId="0" xfId="0" applyNumberFormat="1"/>
    <xf numFmtId="164" fontId="21" fillId="0" borderId="1" xfId="1" applyNumberFormat="1" applyFont="1" applyBorder="1" applyAlignment="1">
      <alignment horizontal="center"/>
    </xf>
    <xf numFmtId="0" fontId="22" fillId="0" borderId="1" xfId="0" applyFont="1" applyBorder="1" applyAlignment="1">
      <alignment horizontal="center" vertical="center" wrapText="1"/>
    </xf>
    <xf numFmtId="0" fontId="38" fillId="0" borderId="0" xfId="0" applyFont="1"/>
    <xf numFmtId="0" fontId="5" fillId="0" borderId="1" xfId="9" applyNumberFormat="1" applyFont="1" applyBorder="1" applyAlignment="1">
      <alignment vertical="center"/>
    </xf>
    <xf numFmtId="1" fontId="0" fillId="0" borderId="0" xfId="0" applyNumberFormat="1" applyAlignment="1"/>
    <xf numFmtId="0" fontId="37" fillId="0" borderId="0" xfId="0" applyFont="1" applyAlignment="1">
      <alignment horizontal="center"/>
    </xf>
    <xf numFmtId="164" fontId="35" fillId="0" borderId="1" xfId="1" applyNumberFormat="1" applyFont="1" applyBorder="1"/>
    <xf numFmtId="0" fontId="10" fillId="0" borderId="0" xfId="0" applyFont="1"/>
    <xf numFmtId="0" fontId="40" fillId="0" borderId="1" xfId="0" applyFont="1" applyFill="1" applyBorder="1" applyAlignment="1">
      <alignment horizontal="center" vertical="center" wrapText="1"/>
    </xf>
    <xf numFmtId="0" fontId="3" fillId="0" borderId="0" xfId="0" applyFont="1" applyAlignment="1">
      <alignment horizontal="center" vertical="center"/>
    </xf>
    <xf numFmtId="0" fontId="29" fillId="0" borderId="1" xfId="0" applyFont="1" applyBorder="1" applyAlignment="1">
      <alignment horizontal="center" vertical="center" wrapText="1"/>
    </xf>
    <xf numFmtId="0" fontId="41" fillId="0" borderId="0" xfId="0" applyFont="1"/>
    <xf numFmtId="3" fontId="26" fillId="0" borderId="1" xfId="6" applyNumberFormat="1" applyFont="1" applyFill="1" applyBorder="1" applyAlignment="1">
      <alignment horizontal="justify" vertical="center" wrapText="1"/>
    </xf>
    <xf numFmtId="3" fontId="21" fillId="0" borderId="1" xfId="0" applyNumberFormat="1" applyFont="1" applyFill="1" applyBorder="1" applyAlignment="1">
      <alignment vertical="center" wrapText="1"/>
    </xf>
    <xf numFmtId="3" fontId="26" fillId="0" borderId="1" xfId="4" applyNumberFormat="1" applyFont="1" applyFill="1" applyBorder="1" applyAlignment="1">
      <alignment horizontal="left"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164" fontId="4"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64" fontId="25" fillId="0" borderId="1" xfId="1" applyNumberFormat="1" applyFont="1" applyBorder="1" applyAlignment="1">
      <alignment horizontal="center" vertical="center" wrapText="1"/>
    </xf>
    <xf numFmtId="164" fontId="3" fillId="0" borderId="0" xfId="1" applyNumberFormat="1" applyFont="1" applyAlignment="1">
      <alignment horizontal="center" vertical="center"/>
    </xf>
    <xf numFmtId="164" fontId="0" fillId="0" borderId="0" xfId="1" applyNumberFormat="1" applyFont="1"/>
    <xf numFmtId="164" fontId="26" fillId="0" borderId="1" xfId="1" applyNumberFormat="1" applyFont="1" applyFill="1" applyBorder="1" applyAlignment="1">
      <alignment vertical="center" wrapText="1"/>
    </xf>
    <xf numFmtId="164" fontId="21" fillId="0" borderId="1" xfId="1" applyNumberFormat="1" applyFont="1" applyFill="1" applyBorder="1" applyAlignment="1">
      <alignment vertical="center"/>
    </xf>
    <xf numFmtId="164" fontId="21" fillId="0" borderId="1" xfId="1" applyNumberFormat="1" applyFont="1" applyBorder="1" applyAlignment="1">
      <alignment vertical="center"/>
    </xf>
    <xf numFmtId="164" fontId="26" fillId="0" borderId="1" xfId="1" applyNumberFormat="1" applyFont="1" applyFill="1" applyBorder="1" applyAlignment="1">
      <alignment horizontal="center" vertical="center" wrapText="1"/>
    </xf>
    <xf numFmtId="0" fontId="21" fillId="0" borderId="1" xfId="0" applyFont="1" applyBorder="1" applyAlignment="1">
      <alignment vertical="center"/>
    </xf>
    <xf numFmtId="0" fontId="21" fillId="0" borderId="1" xfId="0" applyFont="1" applyBorder="1" applyAlignment="1">
      <alignment vertical="center" wrapText="1"/>
    </xf>
    <xf numFmtId="0" fontId="43" fillId="0" borderId="1" xfId="0" applyFont="1" applyBorder="1" applyAlignment="1">
      <alignment horizontal="center" vertical="center" wrapText="1"/>
    </xf>
    <xf numFmtId="164" fontId="43" fillId="0" borderId="1" xfId="1" applyNumberFormat="1" applyFont="1" applyBorder="1" applyAlignment="1">
      <alignment horizontal="center" vertical="center" wrapText="1"/>
    </xf>
    <xf numFmtId="0" fontId="44"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1" xfId="0" applyFont="1" applyBorder="1" applyAlignment="1">
      <alignment vertical="center" wrapText="1"/>
    </xf>
    <xf numFmtId="164" fontId="42" fillId="0" borderId="1" xfId="1" applyNumberFormat="1" applyFont="1" applyBorder="1" applyAlignment="1">
      <alignment horizontal="center" vertical="center" wrapText="1"/>
    </xf>
    <xf numFmtId="0" fontId="35" fillId="0" borderId="1" xfId="0" applyFont="1" applyBorder="1"/>
    <xf numFmtId="164" fontId="42" fillId="0" borderId="1" xfId="0" applyNumberFormat="1" applyFont="1" applyBorder="1" applyAlignment="1">
      <alignment horizontal="center" vertical="center" wrapText="1"/>
    </xf>
    <xf numFmtId="164" fontId="43" fillId="0" borderId="1" xfId="0" applyNumberFormat="1" applyFont="1" applyBorder="1" applyAlignment="1">
      <alignment horizontal="center" vertical="center" wrapText="1"/>
    </xf>
    <xf numFmtId="164" fontId="35" fillId="0" borderId="1" xfId="0" applyNumberFormat="1" applyFont="1" applyBorder="1"/>
    <xf numFmtId="0" fontId="40" fillId="0" borderId="1" xfId="0" applyFont="1" applyBorder="1" applyAlignment="1">
      <alignment horizontal="center" vertical="center" wrapText="1"/>
    </xf>
    <xf numFmtId="0" fontId="40" fillId="0" borderId="1" xfId="0" applyFont="1" applyBorder="1" applyAlignment="1">
      <alignment vertical="center" wrapText="1"/>
    </xf>
    <xf numFmtId="3" fontId="42" fillId="0" borderId="1"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3" fontId="35" fillId="0" borderId="1" xfId="0" applyNumberFormat="1" applyFont="1" applyBorder="1"/>
    <xf numFmtId="0" fontId="8" fillId="0" borderId="0" xfId="0" applyFont="1"/>
    <xf numFmtId="164" fontId="36" fillId="0" borderId="1" xfId="0" applyNumberFormat="1" applyFont="1" applyBorder="1" applyAlignment="1">
      <alignment vertical="center"/>
    </xf>
    <xf numFmtId="164" fontId="35" fillId="0" borderId="1" xfId="0" applyNumberFormat="1" applyFont="1" applyBorder="1" applyAlignment="1">
      <alignment vertical="center"/>
    </xf>
    <xf numFmtId="164" fontId="35" fillId="0" borderId="1" xfId="1" applyNumberFormat="1" applyFont="1" applyBorder="1" applyAlignment="1">
      <alignment vertical="center"/>
    </xf>
    <xf numFmtId="0" fontId="36" fillId="0" borderId="1" xfId="0" applyFont="1" applyBorder="1" applyAlignment="1">
      <alignment vertical="center"/>
    </xf>
    <xf numFmtId="0" fontId="0" fillId="0" borderId="0" xfId="0" applyAlignment="1">
      <alignment vertical="center"/>
    </xf>
    <xf numFmtId="0" fontId="20" fillId="0" borderId="1" xfId="0" applyFont="1" applyBorder="1" applyAlignment="1">
      <alignment vertical="center"/>
    </xf>
    <xf numFmtId="3" fontId="36" fillId="0" borderId="1" xfId="0" applyNumberFormat="1" applyFont="1" applyBorder="1" applyAlignment="1">
      <alignment vertical="center"/>
    </xf>
    <xf numFmtId="3" fontId="35" fillId="0" borderId="1" xfId="0" applyNumberFormat="1" applyFont="1" applyBorder="1" applyAlignment="1">
      <alignment vertical="center"/>
    </xf>
    <xf numFmtId="164" fontId="25" fillId="0" borderId="1" xfId="1" applyNumberFormat="1" applyFont="1" applyBorder="1" applyAlignment="1">
      <alignment horizontal="left" vertical="center" wrapText="1"/>
    </xf>
    <xf numFmtId="164" fontId="25" fillId="0" borderId="1" xfId="1" applyNumberFormat="1" applyFont="1" applyBorder="1" applyAlignment="1">
      <alignment horizontal="right" vertical="center" wrapText="1"/>
    </xf>
    <xf numFmtId="0" fontId="25" fillId="0" borderId="1" xfId="3" applyFont="1" applyFill="1" applyBorder="1" applyAlignment="1">
      <alignment horizontal="center" vertical="center" wrapText="1"/>
    </xf>
    <xf numFmtId="164" fontId="26" fillId="0" borderId="1" xfId="1" applyNumberFormat="1" applyFont="1" applyFill="1" applyBorder="1" applyAlignment="1">
      <alignment horizontal="right" vertical="center" wrapText="1"/>
    </xf>
    <xf numFmtId="3" fontId="25" fillId="0" borderId="1" xfId="3" applyNumberFormat="1" applyFont="1" applyFill="1" applyBorder="1" applyAlignment="1">
      <alignment horizontal="center" vertical="center" wrapText="1"/>
    </xf>
    <xf numFmtId="164" fontId="25" fillId="0" borderId="1" xfId="1" applyNumberFormat="1" applyFont="1" applyFill="1" applyBorder="1" applyAlignment="1">
      <alignment vertical="center" wrapText="1"/>
    </xf>
    <xf numFmtId="0" fontId="26" fillId="0" borderId="1" xfId="3" applyFont="1" applyFill="1" applyBorder="1" applyAlignment="1">
      <alignment horizontal="left" vertical="center" wrapText="1"/>
    </xf>
    <xf numFmtId="0" fontId="26" fillId="0" borderId="1" xfId="3" applyFont="1" applyFill="1" applyBorder="1" applyAlignment="1">
      <alignment horizontal="center" vertical="center" wrapText="1"/>
    </xf>
    <xf numFmtId="0" fontId="26" fillId="0" borderId="1" xfId="6" applyFont="1" applyFill="1" applyBorder="1" applyAlignment="1">
      <alignment horizontal="justify" vertical="center" wrapText="1"/>
    </xf>
    <xf numFmtId="0" fontId="26" fillId="0" borderId="1" xfId="0" applyFont="1" applyFill="1" applyBorder="1" applyAlignment="1">
      <alignment horizontal="left" vertical="center" wrapText="1"/>
    </xf>
    <xf numFmtId="0" fontId="26" fillId="0" borderId="1" xfId="7" applyFont="1" applyFill="1" applyBorder="1" applyAlignment="1">
      <alignment horizontal="center" vertical="center" wrapText="1"/>
    </xf>
    <xf numFmtId="3" fontId="26" fillId="0" borderId="1" xfId="3" applyNumberFormat="1" applyFont="1" applyFill="1" applyBorder="1" applyAlignment="1">
      <alignment horizontal="center" vertical="center" wrapText="1"/>
    </xf>
    <xf numFmtId="3" fontId="25" fillId="0" borderId="1" xfId="3" applyNumberFormat="1" applyFont="1" applyFill="1" applyBorder="1" applyAlignment="1">
      <alignment vertical="center" wrapText="1"/>
    </xf>
    <xf numFmtId="164" fontId="25" fillId="0" borderId="1" xfId="1" applyNumberFormat="1" applyFont="1" applyFill="1" applyBorder="1" applyAlignment="1">
      <alignment horizontal="right" vertical="center" wrapText="1"/>
    </xf>
    <xf numFmtId="164" fontId="26" fillId="0" borderId="1" xfId="1" applyNumberFormat="1" applyFont="1" applyFill="1" applyBorder="1" applyAlignment="1">
      <alignment horizontal="right" vertical="center"/>
    </xf>
    <xf numFmtId="3" fontId="26" fillId="0" borderId="1" xfId="5" applyNumberFormat="1" applyFont="1" applyFill="1" applyBorder="1" applyAlignment="1">
      <alignment vertical="center" wrapText="1"/>
    </xf>
    <xf numFmtId="0" fontId="20" fillId="0" borderId="1" xfId="0" applyFont="1" applyBorder="1" applyAlignment="1">
      <alignment horizontal="center" vertical="center"/>
    </xf>
    <xf numFmtId="164" fontId="20" fillId="0" borderId="1" xfId="1" applyNumberFormat="1" applyFont="1" applyBorder="1" applyAlignment="1">
      <alignment horizontal="center" vertical="center"/>
    </xf>
    <xf numFmtId="164" fontId="4" fillId="0" borderId="1" xfId="1" applyNumberFormat="1" applyFont="1" applyFill="1" applyBorder="1" applyAlignment="1">
      <alignment horizontal="right" vertical="center" wrapText="1"/>
    </xf>
    <xf numFmtId="164" fontId="20" fillId="0" borderId="1" xfId="1" applyNumberFormat="1" applyFont="1" applyBorder="1" applyAlignment="1">
      <alignment vertical="center"/>
    </xf>
    <xf numFmtId="3" fontId="26" fillId="0" borderId="1" xfId="0" applyNumberFormat="1" applyFont="1" applyFill="1" applyBorder="1" applyAlignment="1">
      <alignment horizontal="center" vertical="center" wrapText="1"/>
    </xf>
    <xf numFmtId="0" fontId="26" fillId="0" borderId="1" xfId="3" applyFont="1" applyFill="1" applyBorder="1" applyAlignment="1">
      <alignment vertical="center" wrapText="1"/>
    </xf>
    <xf numFmtId="3" fontId="26" fillId="0" borderId="1" xfId="7" applyNumberFormat="1" applyFont="1" applyFill="1" applyBorder="1" applyAlignment="1">
      <alignment horizontal="center" vertical="center" wrapText="1"/>
    </xf>
    <xf numFmtId="0" fontId="13" fillId="0" borderId="1" xfId="0" applyFont="1" applyBorder="1" applyAlignment="1">
      <alignment horizontal="center" vertical="center" wrapText="1"/>
    </xf>
    <xf numFmtId="164" fontId="13" fillId="0" borderId="1" xfId="1" applyNumberFormat="1" applyFont="1" applyBorder="1" applyAlignment="1">
      <alignment horizontal="center" vertical="center" wrapText="1"/>
    </xf>
    <xf numFmtId="0" fontId="31" fillId="0" borderId="1" xfId="0" applyFont="1" applyBorder="1" applyAlignment="1">
      <alignment horizontal="center" vertical="center" wrapText="1"/>
    </xf>
    <xf numFmtId="164" fontId="31" fillId="0" borderId="1" xfId="1" applyNumberFormat="1" applyFont="1" applyBorder="1" applyAlignment="1">
      <alignment horizontal="center" vertical="center" wrapText="1"/>
    </xf>
    <xf numFmtId="164" fontId="31" fillId="0" borderId="1" xfId="1" quotePrefix="1" applyNumberFormat="1" applyFont="1" applyBorder="1" applyAlignment="1">
      <alignment horizontal="center" vertical="center" wrapText="1"/>
    </xf>
    <xf numFmtId="0" fontId="13" fillId="0" borderId="1" xfId="0" applyFont="1" applyBorder="1" applyAlignment="1">
      <alignment vertical="center" wrapText="1"/>
    </xf>
    <xf numFmtId="164" fontId="13" fillId="0" borderId="1" xfId="1" applyNumberFormat="1" applyFont="1" applyBorder="1" applyAlignment="1">
      <alignment vertical="center" wrapText="1"/>
    </xf>
    <xf numFmtId="0" fontId="34" fillId="0" borderId="1" xfId="9" applyNumberFormat="1" applyFont="1" applyBorder="1" applyAlignment="1">
      <alignment vertical="center"/>
    </xf>
    <xf numFmtId="164" fontId="31" fillId="0" borderId="1" xfId="1" applyNumberFormat="1" applyFont="1" applyBorder="1" applyAlignment="1">
      <alignment vertical="center" wrapText="1"/>
    </xf>
    <xf numFmtId="0" fontId="21" fillId="0" borderId="1" xfId="0" applyFont="1" applyBorder="1" applyAlignment="1">
      <alignment horizontal="center" vertical="center"/>
    </xf>
    <xf numFmtId="0" fontId="21" fillId="0" borderId="1" xfId="0" applyFont="1" applyFill="1" applyBorder="1" applyAlignment="1">
      <alignment vertical="center"/>
    </xf>
    <xf numFmtId="3" fontId="21" fillId="0" borderId="1" xfId="0" applyNumberFormat="1" applyFont="1" applyBorder="1" applyAlignment="1">
      <alignment vertical="center" wrapText="1"/>
    </xf>
    <xf numFmtId="3" fontId="33" fillId="0" borderId="1" xfId="0" applyNumberFormat="1" applyFont="1" applyBorder="1" applyAlignment="1">
      <alignment vertical="center" wrapText="1"/>
    </xf>
    <xf numFmtId="0" fontId="0" fillId="0" borderId="0" xfId="0" applyFont="1"/>
    <xf numFmtId="3" fontId="0" fillId="0" borderId="0" xfId="0" applyNumberFormat="1"/>
    <xf numFmtId="164" fontId="5" fillId="0" borderId="1" xfId="1" applyNumberFormat="1" applyFont="1" applyFill="1" applyBorder="1" applyAlignment="1">
      <alignment vertical="center" wrapText="1"/>
    </xf>
    <xf numFmtId="164" fontId="1" fillId="0" borderId="1" xfId="1" applyNumberFormat="1" applyFont="1" applyFill="1" applyBorder="1" applyAlignment="1">
      <alignment vertical="center"/>
    </xf>
    <xf numFmtId="0" fontId="22" fillId="0" borderId="0" xfId="0" applyFont="1" applyFill="1" applyAlignment="1">
      <alignment horizontal="center" vertical="center"/>
    </xf>
    <xf numFmtId="0" fontId="25" fillId="0" borderId="1" xfId="0" applyFont="1" applyFill="1" applyBorder="1" applyAlignment="1">
      <alignment horizontal="center" vertical="center" wrapText="1"/>
    </xf>
    <xf numFmtId="164" fontId="25" fillId="0" borderId="1" xfId="1" applyNumberFormat="1"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0" fontId="25" fillId="0" borderId="1" xfId="0" applyFont="1" applyBorder="1" applyAlignment="1">
      <alignment horizontal="center" vertical="center" wrapText="1"/>
    </xf>
    <xf numFmtId="164" fontId="25" fillId="0" borderId="1" xfId="1" applyNumberFormat="1" applyFont="1" applyBorder="1" applyAlignment="1">
      <alignment horizontal="center" vertical="center" wrapText="1"/>
    </xf>
    <xf numFmtId="164" fontId="22" fillId="0" borderId="0" xfId="1" applyNumberFormat="1" applyFont="1" applyFill="1" applyAlignment="1">
      <alignment horizontal="center" vertical="center"/>
    </xf>
    <xf numFmtId="0" fontId="26" fillId="0" borderId="6" xfId="6" applyFont="1" applyFill="1" applyBorder="1" applyAlignment="1">
      <alignment horizontal="justify" vertical="center" wrapText="1"/>
    </xf>
    <xf numFmtId="3" fontId="26" fillId="0" borderId="6" xfId="6" applyNumberFormat="1" applyFont="1" applyFill="1" applyBorder="1" applyAlignment="1">
      <alignment horizontal="justify" vertical="center" wrapText="1"/>
    </xf>
    <xf numFmtId="3" fontId="26" fillId="0" borderId="6" xfId="3" applyNumberFormat="1" applyFont="1" applyFill="1" applyBorder="1" applyAlignment="1">
      <alignment vertical="center" wrapText="1"/>
    </xf>
    <xf numFmtId="3" fontId="26" fillId="0" borderId="6" xfId="3" applyNumberFormat="1" applyFont="1" applyFill="1" applyBorder="1" applyAlignment="1">
      <alignment horizontal="left" vertical="center" wrapText="1"/>
    </xf>
    <xf numFmtId="0" fontId="26" fillId="0" borderId="6" xfId="0" applyFont="1" applyFill="1" applyBorder="1" applyAlignment="1">
      <alignment vertical="center" wrapText="1"/>
    </xf>
    <xf numFmtId="0" fontId="21" fillId="0" borderId="0" xfId="0" applyFont="1"/>
    <xf numFmtId="0" fontId="20" fillId="0" borderId="0" xfId="0" applyFont="1"/>
    <xf numFmtId="164" fontId="21" fillId="0" borderId="0" xfId="1" applyNumberFormat="1"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Fill="1"/>
    <xf numFmtId="0" fontId="21" fillId="0" borderId="1" xfId="0" applyFont="1" applyBorder="1"/>
    <xf numFmtId="0" fontId="21" fillId="0" borderId="1" xfId="0" applyFont="1" applyFill="1" applyBorder="1"/>
    <xf numFmtId="164" fontId="21" fillId="0" borderId="1" xfId="1" applyNumberFormat="1" applyFont="1" applyFill="1" applyBorder="1"/>
    <xf numFmtId="164" fontId="21" fillId="0" borderId="0" xfId="1" applyNumberFormat="1" applyFont="1" applyFill="1"/>
    <xf numFmtId="0" fontId="25" fillId="0" borderId="1" xfId="3" applyNumberFormat="1" applyFont="1" applyFill="1" applyBorder="1" applyAlignment="1">
      <alignment horizontal="center" vertical="center" wrapText="1"/>
    </xf>
    <xf numFmtId="0" fontId="25" fillId="0" borderId="1" xfId="3" applyNumberFormat="1" applyFont="1" applyFill="1" applyBorder="1" applyAlignment="1">
      <alignment horizontal="left" vertical="center" wrapText="1"/>
    </xf>
    <xf numFmtId="0" fontId="26" fillId="0" borderId="1" xfId="3" applyFont="1" applyFill="1" applyBorder="1" applyAlignment="1">
      <alignment wrapText="1"/>
    </xf>
    <xf numFmtId="0" fontId="26" fillId="0" borderId="1" xfId="10" applyFont="1" applyFill="1" applyBorder="1" applyAlignment="1">
      <alignment vertical="center" wrapText="1"/>
    </xf>
    <xf numFmtId="3" fontId="26" fillId="0" borderId="1" xfId="8" applyNumberFormat="1" applyFont="1" applyFill="1" applyBorder="1" applyAlignment="1" applyProtection="1">
      <alignment horizontal="center" vertical="center" wrapText="1"/>
    </xf>
    <xf numFmtId="0" fontId="26" fillId="0" borderId="1" xfId="8" applyNumberFormat="1" applyFont="1" applyFill="1" applyBorder="1" applyAlignment="1" applyProtection="1">
      <alignment horizontal="center" vertical="center" wrapText="1"/>
    </xf>
    <xf numFmtId="0" fontId="26" fillId="0" borderId="1" xfId="3" applyNumberFormat="1" applyFont="1" applyFill="1" applyBorder="1" applyAlignment="1">
      <alignment horizontal="center" vertical="center" wrapText="1"/>
    </xf>
    <xf numFmtId="0" fontId="26" fillId="0" borderId="1" xfId="7" applyNumberFormat="1" applyFont="1" applyFill="1" applyBorder="1" applyAlignment="1">
      <alignment horizontal="center" vertical="center" wrapText="1"/>
    </xf>
    <xf numFmtId="3" fontId="26" fillId="0" borderId="1" xfId="1" applyNumberFormat="1" applyFont="1" applyFill="1" applyBorder="1" applyAlignment="1" applyProtection="1">
      <alignment vertical="center" wrapText="1"/>
    </xf>
    <xf numFmtId="0" fontId="26" fillId="0" borderId="1" xfId="3" applyFont="1" applyFill="1" applyBorder="1" applyAlignment="1">
      <alignment horizontal="center" wrapText="1"/>
    </xf>
    <xf numFmtId="0" fontId="26" fillId="0" borderId="1" xfId="3" applyFont="1" applyFill="1" applyBorder="1" applyAlignment="1">
      <alignment horizontal="right" vertical="center" wrapText="1"/>
    </xf>
    <xf numFmtId="0" fontId="0" fillId="0" borderId="1" xfId="0" applyBorder="1"/>
    <xf numFmtId="164" fontId="21" fillId="0" borderId="0" xfId="1" applyNumberFormat="1" applyFont="1"/>
    <xf numFmtId="164" fontId="21" fillId="0" borderId="1" xfId="1" applyNumberFormat="1" applyFont="1" applyBorder="1"/>
    <xf numFmtId="164" fontId="20" fillId="0" borderId="1" xfId="1" applyNumberFormat="1" applyFont="1" applyBorder="1"/>
    <xf numFmtId="1" fontId="40" fillId="0" borderId="1" xfId="0" applyNumberFormat="1" applyFont="1" applyFill="1" applyBorder="1" applyAlignment="1">
      <alignment vertical="center" wrapText="1"/>
    </xf>
    <xf numFmtId="0" fontId="14" fillId="0" borderId="0" xfId="0" applyFont="1" applyAlignment="1">
      <alignment horizontal="center" vertical="center"/>
    </xf>
    <xf numFmtId="0" fontId="32" fillId="0" borderId="0" xfId="0" applyFont="1" applyAlignment="1">
      <alignment horizontal="center" vertical="center"/>
    </xf>
    <xf numFmtId="0" fontId="31" fillId="0" borderId="0" xfId="0" applyFont="1" applyAlignment="1">
      <alignment horizontal="left" vertical="center" wrapText="1"/>
    </xf>
    <xf numFmtId="0" fontId="13" fillId="0" borderId="0" xfId="0" applyFont="1" applyAlignment="1">
      <alignment horizontal="left" vertical="top"/>
    </xf>
    <xf numFmtId="0" fontId="19" fillId="0" borderId="0" xfId="0" applyFont="1" applyAlignment="1">
      <alignment horizontal="left"/>
    </xf>
    <xf numFmtId="0" fontId="16" fillId="0" borderId="0" xfId="0" applyFont="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center"/>
    </xf>
    <xf numFmtId="9" fontId="11" fillId="0" borderId="1" xfId="2" applyFont="1" applyBorder="1" applyAlignment="1">
      <alignment horizontal="center" vertical="center" wrapText="1"/>
    </xf>
    <xf numFmtId="164" fontId="17" fillId="0" borderId="0" xfId="1" applyNumberFormat="1" applyFont="1" applyAlignment="1">
      <alignment horizontal="center"/>
    </xf>
    <xf numFmtId="0" fontId="3" fillId="0" borderId="0" xfId="0" applyFont="1" applyAlignment="1">
      <alignment horizontal="center" vertical="center"/>
    </xf>
    <xf numFmtId="164" fontId="8" fillId="0" borderId="2" xfId="1" applyNumberFormat="1" applyFont="1" applyBorder="1" applyAlignment="1">
      <alignment horizontal="center" vertical="center"/>
    </xf>
    <xf numFmtId="0" fontId="4" fillId="0" borderId="1" xfId="0" applyFont="1" applyBorder="1" applyAlignment="1">
      <alignment horizontal="center" vertical="center" wrapText="1"/>
    </xf>
    <xf numFmtId="164" fontId="4" fillId="0" borderId="1" xfId="1" applyNumberFormat="1" applyFont="1" applyBorder="1" applyAlignment="1">
      <alignment horizontal="center" vertical="center" wrapText="1"/>
    </xf>
    <xf numFmtId="0" fontId="19" fillId="0" borderId="0" xfId="0" applyFont="1" applyAlignment="1">
      <alignment horizontal="center"/>
    </xf>
    <xf numFmtId="0" fontId="16" fillId="0" borderId="0" xfId="0" applyFont="1" applyAlignment="1">
      <alignment horizontal="center" vertical="top"/>
    </xf>
    <xf numFmtId="0" fontId="14" fillId="0" borderId="0" xfId="0" applyFont="1" applyAlignment="1">
      <alignment horizontal="center" wrapText="1"/>
    </xf>
    <xf numFmtId="0" fontId="14" fillId="0" borderId="0" xfId="0" applyFont="1" applyAlignment="1">
      <alignment horizontal="center"/>
    </xf>
    <xf numFmtId="0" fontId="1" fillId="0" borderId="0" xfId="0" applyFont="1" applyAlignment="1">
      <alignment horizontal="left" wrapText="1"/>
    </xf>
    <xf numFmtId="0" fontId="11" fillId="0" borderId="0" xfId="0" applyFont="1" applyAlignment="1">
      <alignment horizontal="left" vertical="top" wrapText="1"/>
    </xf>
    <xf numFmtId="0" fontId="14" fillId="0" borderId="0" xfId="0" applyFont="1" applyAlignment="1">
      <alignment horizontal="center" vertical="center" wrapText="1"/>
    </xf>
    <xf numFmtId="164" fontId="3" fillId="0" borderId="2" xfId="1" applyNumberFormat="1" applyFont="1" applyBorder="1" applyAlignment="1">
      <alignment horizontal="center" vertical="center"/>
    </xf>
    <xf numFmtId="0" fontId="20" fillId="0" borderId="0" xfId="0" applyFont="1" applyFill="1" applyAlignment="1">
      <alignment horizontal="center" vertical="center"/>
    </xf>
    <xf numFmtId="164" fontId="12" fillId="0" borderId="0" xfId="1" applyNumberFormat="1" applyFont="1" applyFill="1" applyAlignment="1">
      <alignment horizontal="center" vertical="center"/>
    </xf>
    <xf numFmtId="0" fontId="20" fillId="0" borderId="0" xfId="0" applyFont="1" applyFill="1" applyAlignment="1">
      <alignment horizontal="center" vertical="top"/>
    </xf>
    <xf numFmtId="0" fontId="46" fillId="0" borderId="0" xfId="0" applyFont="1" applyFill="1" applyAlignment="1">
      <alignment horizontal="center" vertical="center"/>
    </xf>
    <xf numFmtId="0" fontId="22" fillId="0" borderId="0" xfId="0" applyFont="1" applyFill="1" applyAlignment="1">
      <alignment horizontal="center" vertical="center"/>
    </xf>
    <xf numFmtId="0" fontId="25" fillId="0" borderId="1" xfId="0" applyFont="1" applyFill="1" applyBorder="1" applyAlignment="1">
      <alignment horizontal="center" vertical="center" wrapText="1"/>
    </xf>
    <xf numFmtId="164" fontId="25" fillId="0" borderId="1" xfId="1" applyNumberFormat="1"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0" fontId="11" fillId="0" borderId="0" xfId="0" applyFont="1" applyAlignment="1">
      <alignment horizontal="center"/>
    </xf>
    <xf numFmtId="164" fontId="8" fillId="0" borderId="0" xfId="1" applyNumberFormat="1" applyFont="1" applyAlignment="1">
      <alignment horizontal="center"/>
    </xf>
    <xf numFmtId="0" fontId="11" fillId="0" borderId="0" xfId="0" applyFont="1" applyAlignment="1">
      <alignment horizontal="center" vertical="top"/>
    </xf>
    <xf numFmtId="0" fontId="13" fillId="0" borderId="0" xfId="0" applyFont="1" applyAlignment="1">
      <alignment horizontal="center" vertical="center"/>
    </xf>
    <xf numFmtId="0" fontId="25" fillId="0" borderId="1" xfId="0" applyFont="1" applyBorder="1" applyAlignment="1">
      <alignment horizontal="center" vertical="center" wrapText="1"/>
    </xf>
    <xf numFmtId="164" fontId="25" fillId="0" borderId="1" xfId="1" applyNumberFormat="1" applyFont="1" applyBorder="1" applyAlignment="1">
      <alignment horizontal="center" vertical="center" wrapText="1"/>
    </xf>
    <xf numFmtId="164" fontId="5" fillId="0" borderId="7" xfId="1" applyNumberFormat="1" applyFont="1" applyFill="1" applyBorder="1" applyAlignment="1">
      <alignment horizontal="center" vertical="center" wrapText="1"/>
    </xf>
    <xf numFmtId="164" fontId="5" fillId="0" borderId="8" xfId="1" applyNumberFormat="1" applyFont="1" applyFill="1" applyBorder="1" applyAlignment="1">
      <alignment horizontal="center" vertical="center" wrapText="1"/>
    </xf>
    <xf numFmtId="164" fontId="1" fillId="0" borderId="7" xfId="1" applyNumberFormat="1" applyFont="1" applyFill="1" applyBorder="1" applyAlignment="1">
      <alignment horizontal="center" vertical="center" wrapText="1"/>
    </xf>
    <xf numFmtId="164" fontId="1" fillId="0" borderId="8" xfId="1" applyNumberFormat="1" applyFont="1" applyFill="1" applyBorder="1" applyAlignment="1">
      <alignment horizontal="center" vertical="center" wrapText="1"/>
    </xf>
    <xf numFmtId="164" fontId="25" fillId="0" borderId="4" xfId="1" applyNumberFormat="1" applyFont="1" applyBorder="1" applyAlignment="1">
      <alignment horizontal="center" vertical="center"/>
    </xf>
    <xf numFmtId="164" fontId="25" fillId="0" borderId="5" xfId="1" applyNumberFormat="1" applyFont="1" applyBorder="1" applyAlignment="1">
      <alignment horizontal="center" vertical="center"/>
    </xf>
    <xf numFmtId="164" fontId="25" fillId="0" borderId="3" xfId="1" applyNumberFormat="1" applyFont="1" applyBorder="1" applyAlignment="1">
      <alignment horizontal="center" vertical="center"/>
    </xf>
    <xf numFmtId="0" fontId="11" fillId="0" borderId="1" xfId="0" applyFont="1" applyBorder="1" applyAlignment="1">
      <alignment horizontal="center" vertical="center" wrapText="1"/>
    </xf>
    <xf numFmtId="0" fontId="1" fillId="0" borderId="0" xfId="0" applyFont="1" applyAlignment="1">
      <alignment horizontal="center"/>
    </xf>
    <xf numFmtId="0" fontId="8" fillId="0" borderId="0" xfId="0" applyFont="1" applyAlignment="1">
      <alignment horizontal="center" vertical="center"/>
    </xf>
    <xf numFmtId="0" fontId="2" fillId="0" borderId="1" xfId="0" applyFont="1" applyBorder="1" applyAlignment="1">
      <alignment horizontal="center" vertical="center" wrapText="1"/>
    </xf>
    <xf numFmtId="164" fontId="2" fillId="0" borderId="1" xfId="1" applyNumberFormat="1" applyFont="1" applyBorder="1" applyAlignment="1">
      <alignment horizontal="center" vertical="center" wrapText="1"/>
    </xf>
    <xf numFmtId="164" fontId="8" fillId="0" borderId="0" xfId="1" applyNumberFormat="1" applyFont="1" applyBorder="1" applyAlignment="1">
      <alignment horizontal="center"/>
    </xf>
    <xf numFmtId="164" fontId="8" fillId="0" borderId="2" xfId="1" applyNumberFormat="1" applyFont="1" applyBorder="1" applyAlignment="1">
      <alignment horizontal="center"/>
    </xf>
    <xf numFmtId="164" fontId="2" fillId="0" borderId="3" xfId="1" applyNumberFormat="1" applyFont="1" applyBorder="1" applyAlignment="1">
      <alignment horizontal="center" vertical="center" wrapText="1"/>
    </xf>
    <xf numFmtId="164" fontId="29" fillId="0" borderId="1" xfId="1" applyNumberFormat="1" applyFont="1" applyBorder="1" applyAlignment="1">
      <alignment horizontal="center" vertical="center" wrapText="1"/>
    </xf>
    <xf numFmtId="164" fontId="2" fillId="0" borderId="4" xfId="1" applyNumberFormat="1" applyFont="1" applyBorder="1" applyAlignment="1">
      <alignment horizontal="center" vertical="center" wrapText="1"/>
    </xf>
    <xf numFmtId="164" fontId="2" fillId="0" borderId="5" xfId="1" applyNumberFormat="1" applyFont="1" applyBorder="1" applyAlignment="1">
      <alignment horizontal="center" vertical="center" wrapText="1"/>
    </xf>
    <xf numFmtId="0" fontId="8" fillId="0" borderId="0" xfId="0" applyFont="1" applyAlignment="1"/>
    <xf numFmtId="164" fontId="8" fillId="0" borderId="0" xfId="1" applyNumberFormat="1" applyFont="1" applyAlignment="1">
      <alignment horizontal="left"/>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8" fillId="0" borderId="0" xfId="0" applyFont="1" applyAlignment="1">
      <alignment horizontal="center"/>
    </xf>
    <xf numFmtId="164" fontId="43" fillId="0" borderId="1" xfId="1" applyNumberFormat="1" applyFont="1" applyBorder="1" applyAlignment="1">
      <alignment horizontal="center" vertical="center" wrapText="1"/>
    </xf>
    <xf numFmtId="0" fontId="14" fillId="0" borderId="0" xfId="0" applyFont="1" applyFill="1" applyAlignment="1">
      <alignment horizontal="center" vertical="top" wrapText="1"/>
    </xf>
    <xf numFmtId="0" fontId="32" fillId="0" borderId="0" xfId="0" applyFont="1" applyFill="1" applyAlignment="1">
      <alignment horizontal="center" vertical="center"/>
    </xf>
    <xf numFmtId="164" fontId="25" fillId="0" borderId="7" xfId="1" applyNumberFormat="1" applyFont="1" applyBorder="1" applyAlignment="1">
      <alignment horizontal="center" vertical="center" wrapText="1"/>
    </xf>
    <xf numFmtId="164" fontId="25" fillId="0" borderId="8" xfId="1" applyNumberFormat="1" applyFont="1" applyBorder="1" applyAlignment="1">
      <alignment horizontal="center" vertical="center" wrapText="1"/>
    </xf>
    <xf numFmtId="164" fontId="25" fillId="0" borderId="9" xfId="1" applyNumberFormat="1" applyFont="1" applyBorder="1" applyAlignment="1">
      <alignment horizontal="center" vertical="center" wrapText="1"/>
    </xf>
    <xf numFmtId="0" fontId="19" fillId="0" borderId="0" xfId="0" applyFont="1" applyFill="1" applyAlignment="1">
      <alignment horizontal="center" vertical="center"/>
    </xf>
    <xf numFmtId="0" fontId="16" fillId="0" borderId="0" xfId="0" applyFont="1" applyFill="1" applyAlignment="1">
      <alignment horizontal="center" vertical="top"/>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8" xfId="0" applyFont="1" applyBorder="1" applyAlignment="1">
      <alignment horizontal="center" vertical="center" wrapText="1"/>
    </xf>
    <xf numFmtId="0" fontId="8" fillId="0" borderId="2" xfId="0" applyFont="1" applyBorder="1" applyAlignment="1">
      <alignment horizontal="center"/>
    </xf>
  </cellXfs>
  <cellStyles count="11">
    <cellStyle name="Comma" xfId="1" builtinId="3"/>
    <cellStyle name="Excel Built-in Comma" xfId="8"/>
    <cellStyle name="Excel Built-in Normal" xfId="3"/>
    <cellStyle name="Normal" xfId="0" builtinId="0"/>
    <cellStyle name="Normal 10 7 2" xfId="10"/>
    <cellStyle name="Normal 3 2" xfId="4"/>
    <cellStyle name="Normal 4" xfId="9"/>
    <cellStyle name="Normal_2011 2" xfId="7"/>
    <cellStyle name="Normal_Ke hoach dau nam 2011" xfId="5"/>
    <cellStyle name="Normal_Sheet1"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333375</xdr:colOff>
      <xdr:row>1</xdr:row>
      <xdr:rowOff>200025</xdr:rowOff>
    </xdr:from>
    <xdr:to>
      <xdr:col>1</xdr:col>
      <xdr:colOff>1143000</xdr:colOff>
      <xdr:row>1</xdr:row>
      <xdr:rowOff>200025</xdr:rowOff>
    </xdr:to>
    <xdr:cxnSp macro="">
      <xdr:nvCxnSpPr>
        <xdr:cNvPr id="3" name="Straight Connector 2"/>
        <xdr:cNvCxnSpPr/>
      </xdr:nvCxnSpPr>
      <xdr:spPr>
        <a:xfrm>
          <a:off x="676275" y="390525"/>
          <a:ext cx="8096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314325</xdr:colOff>
      <xdr:row>1</xdr:row>
      <xdr:rowOff>209550</xdr:rowOff>
    </xdr:from>
    <xdr:to>
      <xdr:col>1</xdr:col>
      <xdr:colOff>933450</xdr:colOff>
      <xdr:row>1</xdr:row>
      <xdr:rowOff>209550</xdr:rowOff>
    </xdr:to>
    <xdr:cxnSp macro="">
      <xdr:nvCxnSpPr>
        <xdr:cNvPr id="2" name="Straight Connector 1"/>
        <xdr:cNvCxnSpPr/>
      </xdr:nvCxnSpPr>
      <xdr:spPr>
        <a:xfrm>
          <a:off x="638175" y="400050"/>
          <a:ext cx="619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533400</xdr:colOff>
      <xdr:row>1</xdr:row>
      <xdr:rowOff>171450</xdr:rowOff>
    </xdr:from>
    <xdr:to>
      <xdr:col>1</xdr:col>
      <xdr:colOff>1219200</xdr:colOff>
      <xdr:row>1</xdr:row>
      <xdr:rowOff>171450</xdr:rowOff>
    </xdr:to>
    <xdr:cxnSp macro="">
      <xdr:nvCxnSpPr>
        <xdr:cNvPr id="2" name="Straight Connector 1"/>
        <xdr:cNvCxnSpPr/>
      </xdr:nvCxnSpPr>
      <xdr:spPr>
        <a:xfrm>
          <a:off x="981075" y="361950"/>
          <a:ext cx="685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304800</xdr:colOff>
      <xdr:row>1</xdr:row>
      <xdr:rowOff>209550</xdr:rowOff>
    </xdr:from>
    <xdr:to>
      <xdr:col>1</xdr:col>
      <xdr:colOff>1019175</xdr:colOff>
      <xdr:row>1</xdr:row>
      <xdr:rowOff>209550</xdr:rowOff>
    </xdr:to>
    <xdr:cxnSp macro="">
      <xdr:nvCxnSpPr>
        <xdr:cNvPr id="4" name="Straight Connector 3"/>
        <xdr:cNvCxnSpPr/>
      </xdr:nvCxnSpPr>
      <xdr:spPr>
        <a:xfrm>
          <a:off x="628650" y="400050"/>
          <a:ext cx="714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866775</xdr:colOff>
      <xdr:row>1</xdr:row>
      <xdr:rowOff>190500</xdr:rowOff>
    </xdr:from>
    <xdr:to>
      <xdr:col>1</xdr:col>
      <xdr:colOff>1447800</xdr:colOff>
      <xdr:row>1</xdr:row>
      <xdr:rowOff>190500</xdr:rowOff>
    </xdr:to>
    <xdr:cxnSp macro="">
      <xdr:nvCxnSpPr>
        <xdr:cNvPr id="4" name="Straight Connector 3"/>
        <xdr:cNvCxnSpPr/>
      </xdr:nvCxnSpPr>
      <xdr:spPr>
        <a:xfrm>
          <a:off x="1266825" y="390525"/>
          <a:ext cx="5810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1</xdr:row>
      <xdr:rowOff>180975</xdr:rowOff>
    </xdr:from>
    <xdr:to>
      <xdr:col>1</xdr:col>
      <xdr:colOff>1009650</xdr:colOff>
      <xdr:row>1</xdr:row>
      <xdr:rowOff>180975</xdr:rowOff>
    </xdr:to>
    <xdr:cxnSp macro="">
      <xdr:nvCxnSpPr>
        <xdr:cNvPr id="2" name="Straight Connector 1"/>
        <xdr:cNvCxnSpPr/>
      </xdr:nvCxnSpPr>
      <xdr:spPr>
        <a:xfrm>
          <a:off x="723900" y="371475"/>
          <a:ext cx="6667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361950</xdr:colOff>
      <xdr:row>1</xdr:row>
      <xdr:rowOff>190500</xdr:rowOff>
    </xdr:from>
    <xdr:to>
      <xdr:col>1</xdr:col>
      <xdr:colOff>1038225</xdr:colOff>
      <xdr:row>1</xdr:row>
      <xdr:rowOff>190500</xdr:rowOff>
    </xdr:to>
    <xdr:cxnSp macro="">
      <xdr:nvCxnSpPr>
        <xdr:cNvPr id="3" name="Straight Connector 2"/>
        <xdr:cNvCxnSpPr/>
      </xdr:nvCxnSpPr>
      <xdr:spPr>
        <a:xfrm>
          <a:off x="733425" y="457200"/>
          <a:ext cx="6762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923925</xdr:colOff>
      <xdr:row>1</xdr:row>
      <xdr:rowOff>190500</xdr:rowOff>
    </xdr:from>
    <xdr:to>
      <xdr:col>1</xdr:col>
      <xdr:colOff>1619250</xdr:colOff>
      <xdr:row>1</xdr:row>
      <xdr:rowOff>190500</xdr:rowOff>
    </xdr:to>
    <xdr:cxnSp macro="">
      <xdr:nvCxnSpPr>
        <xdr:cNvPr id="2" name="Straight Connector 1"/>
        <xdr:cNvCxnSpPr/>
      </xdr:nvCxnSpPr>
      <xdr:spPr>
        <a:xfrm>
          <a:off x="1238250" y="381000"/>
          <a:ext cx="695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285750</xdr:colOff>
      <xdr:row>1</xdr:row>
      <xdr:rowOff>190500</xdr:rowOff>
    </xdr:from>
    <xdr:to>
      <xdr:col>1</xdr:col>
      <xdr:colOff>933450</xdr:colOff>
      <xdr:row>1</xdr:row>
      <xdr:rowOff>190500</xdr:rowOff>
    </xdr:to>
    <xdr:cxnSp macro="">
      <xdr:nvCxnSpPr>
        <xdr:cNvPr id="2" name="Straight Connector 1"/>
        <xdr:cNvCxnSpPr/>
      </xdr:nvCxnSpPr>
      <xdr:spPr>
        <a:xfrm>
          <a:off x="704850" y="381000"/>
          <a:ext cx="6477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581025</xdr:colOff>
      <xdr:row>1</xdr:row>
      <xdr:rowOff>190500</xdr:rowOff>
    </xdr:from>
    <xdr:to>
      <xdr:col>1</xdr:col>
      <xdr:colOff>1181100</xdr:colOff>
      <xdr:row>1</xdr:row>
      <xdr:rowOff>190500</xdr:rowOff>
    </xdr:to>
    <xdr:cxnSp macro="">
      <xdr:nvCxnSpPr>
        <xdr:cNvPr id="2" name="Straight Connector 1"/>
        <xdr:cNvCxnSpPr/>
      </xdr:nvCxnSpPr>
      <xdr:spPr>
        <a:xfrm>
          <a:off x="971550" y="381000"/>
          <a:ext cx="6000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523875</xdr:colOff>
      <xdr:row>1</xdr:row>
      <xdr:rowOff>171450</xdr:rowOff>
    </xdr:from>
    <xdr:to>
      <xdr:col>1</xdr:col>
      <xdr:colOff>1162050</xdr:colOff>
      <xdr:row>1</xdr:row>
      <xdr:rowOff>171450</xdr:rowOff>
    </xdr:to>
    <xdr:cxnSp macro="">
      <xdr:nvCxnSpPr>
        <xdr:cNvPr id="2" name="Straight Connector 1"/>
        <xdr:cNvCxnSpPr/>
      </xdr:nvCxnSpPr>
      <xdr:spPr>
        <a:xfrm>
          <a:off x="819150" y="352425"/>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323850</xdr:colOff>
      <xdr:row>1</xdr:row>
      <xdr:rowOff>180975</xdr:rowOff>
    </xdr:from>
    <xdr:to>
      <xdr:col>1</xdr:col>
      <xdr:colOff>1000125</xdr:colOff>
      <xdr:row>1</xdr:row>
      <xdr:rowOff>180975</xdr:rowOff>
    </xdr:to>
    <xdr:cxnSp macro="">
      <xdr:nvCxnSpPr>
        <xdr:cNvPr id="2" name="Straight Connector 1"/>
        <xdr:cNvCxnSpPr/>
      </xdr:nvCxnSpPr>
      <xdr:spPr>
        <a:xfrm>
          <a:off x="609600" y="371475"/>
          <a:ext cx="6762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228600</xdr:colOff>
      <xdr:row>1</xdr:row>
      <xdr:rowOff>190500</xdr:rowOff>
    </xdr:from>
    <xdr:to>
      <xdr:col>1</xdr:col>
      <xdr:colOff>885825</xdr:colOff>
      <xdr:row>1</xdr:row>
      <xdr:rowOff>190500</xdr:rowOff>
    </xdr:to>
    <xdr:cxnSp macro="">
      <xdr:nvCxnSpPr>
        <xdr:cNvPr id="2" name="Straight Connector 1"/>
        <xdr:cNvCxnSpPr/>
      </xdr:nvCxnSpPr>
      <xdr:spPr>
        <a:xfrm>
          <a:off x="571500" y="381000"/>
          <a:ext cx="6572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D&#7920;%20TO&#193;N%20NS%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HUNG/Google%20Drive/N&#258;M%202019/C&#212;NG%20KHAI%20NSNN/D&#7920;%20TO&#193;N%20TR&#431;&#7898;C%20PH&#202;%20DUY&#7878;T/CK%20TR&#431;&#7898;C%20D&#7920;%20TO&#193;N/BI&#7874;U%20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HUNG/Google%20Drive/N&#258;M%202020/D&#7920;%20TO&#193;N%202020/3.%20PH&#7908;%20LUC%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HUNG/Google%20Drive/N&#258;M%202019/C&#212;NG%20KHAI%20NSNN/D&#7920;%20TO&#193;N%20TR&#431;&#7898;C%20PH&#202;%20DUY&#7878;T/CK%20TR&#431;&#7898;C%20D&#7920;%20TO&#193;N/Bi&#7875;u%20s&#7889;%20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ONGNH~1.NS\AppData\Local\Temp\Zalo%20Temp\1296485800\11.%20KH&#272;TC%20n&#259;m%202021%20(chinh%20thu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1.%20KH&#272;TC%20n&#259;m%202021%20(chinh%20thu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HUNG/Google%20Drive/N&#258;M%202020/D&#7920;%20TO&#193;N%202020/PL%202020%20gui%20Tong%20hop%20ra%20QD%20chinh%20thuc%20SKH&#272;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HUNG/Google%20Drive/N&#258;M%202021/C&#212;NG%20KHAI%20NG&#194;N%20S&#193;CH/D&#7920;%20TO&#193;N%20TR&#431;&#7898;C%20TR&#204;NH/PL%20UBT+HDND%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9"/>
      <sheetName val="41"/>
      <sheetName val="42"/>
      <sheetName val="III Chi_Tinh"/>
      <sheetName val="IV Thu_Huyen"/>
      <sheetName val="V Chi_Huyen"/>
      <sheetName val="VI BS_Huyen"/>
      <sheetName val="I TTR THU"/>
      <sheetName val="II TTR CHI"/>
    </sheetNames>
    <sheetDataSet>
      <sheetData sheetId="0">
        <row r="11">
          <cell r="E11">
            <v>7796000</v>
          </cell>
        </row>
        <row r="12">
          <cell r="E12">
            <v>11686600</v>
          </cell>
        </row>
        <row r="15">
          <cell r="E15">
            <v>5614606</v>
          </cell>
        </row>
        <row r="16">
          <cell r="B16" t="str">
            <v>Nguồn thực hiện cải cách tiền lương từ 1.210.000 đồng đến 1.490.000 đồng và xử lý kiến nghị của kiểm toán nhà nước</v>
          </cell>
          <cell r="E16">
            <v>1406628</v>
          </cell>
        </row>
        <row r="17">
          <cell r="B17" t="str">
            <v>Nguồn vượt thu tiền sử dụng đất năm 2019</v>
          </cell>
          <cell r="E17">
            <v>2200000</v>
          </cell>
        </row>
        <row r="18">
          <cell r="E18">
            <v>0</v>
          </cell>
        </row>
        <row r="19">
          <cell r="E19">
            <v>0</v>
          </cell>
        </row>
        <row r="20">
          <cell r="E20">
            <v>0</v>
          </cell>
        </row>
        <row r="21">
          <cell r="E21">
            <v>5400</v>
          </cell>
        </row>
        <row r="24">
          <cell r="E24">
            <v>9071600</v>
          </cell>
        </row>
        <row r="25">
          <cell r="E25">
            <v>13865490</v>
          </cell>
        </row>
        <row r="26">
          <cell r="E26">
            <v>6200</v>
          </cell>
        </row>
        <row r="27">
          <cell r="E27">
            <v>2910</v>
          </cell>
        </row>
        <row r="28">
          <cell r="E28">
            <v>450000</v>
          </cell>
        </row>
        <row r="29">
          <cell r="E29">
            <v>149051</v>
          </cell>
        </row>
        <row r="32">
          <cell r="E32">
            <v>5163982.9000000004</v>
          </cell>
        </row>
      </sheetData>
      <sheetData sheetId="1">
        <row r="13">
          <cell r="F13">
            <v>1152000</v>
          </cell>
        </row>
        <row r="14">
          <cell r="F14">
            <v>0</v>
          </cell>
        </row>
        <row r="15">
          <cell r="F15">
            <v>663000</v>
          </cell>
        </row>
        <row r="16">
          <cell r="F16">
            <v>235000</v>
          </cell>
        </row>
        <row r="18">
          <cell r="F18">
            <v>751000</v>
          </cell>
        </row>
        <row r="19">
          <cell r="F19">
            <v>726000</v>
          </cell>
        </row>
        <row r="20">
          <cell r="F20">
            <v>480000</v>
          </cell>
        </row>
        <row r="21">
          <cell r="F21">
            <v>93000</v>
          </cell>
        </row>
        <row r="23">
          <cell r="F23">
            <v>3200000</v>
          </cell>
        </row>
        <row r="24">
          <cell r="F24">
            <v>450000</v>
          </cell>
        </row>
        <row r="25">
          <cell r="B25" t="str">
            <v>Thu từ hàng hóa dịch vụ nhập khẩu bán ra trong nước</v>
          </cell>
          <cell r="F25">
            <v>259000</v>
          </cell>
        </row>
        <row r="26">
          <cell r="F26">
            <v>7145000</v>
          </cell>
        </row>
        <row r="27">
          <cell r="F27">
            <v>5000</v>
          </cell>
        </row>
        <row r="29">
          <cell r="F29">
            <v>3263000</v>
          </cell>
        </row>
        <row r="30">
          <cell r="F30">
            <v>32000</v>
          </cell>
        </row>
        <row r="31">
          <cell r="F31">
            <v>1550000</v>
          </cell>
        </row>
        <row r="32">
          <cell r="F32">
            <v>105000</v>
          </cell>
        </row>
        <row r="33">
          <cell r="F33">
            <v>5400000</v>
          </cell>
        </row>
        <row r="34">
          <cell r="F34">
            <v>1300000</v>
          </cell>
        </row>
        <row r="36">
          <cell r="F36">
            <v>518000</v>
          </cell>
        </row>
        <row r="37">
          <cell r="F37">
            <v>307000</v>
          </cell>
        </row>
        <row r="38">
          <cell r="F38">
            <v>586700</v>
          </cell>
        </row>
        <row r="39">
          <cell r="F39">
            <v>193700</v>
          </cell>
        </row>
        <row r="40">
          <cell r="F40">
            <v>393000</v>
          </cell>
        </row>
        <row r="42">
          <cell r="F42">
            <v>62000</v>
          </cell>
        </row>
        <row r="43">
          <cell r="F43">
            <v>1000000</v>
          </cell>
        </row>
        <row r="45">
          <cell r="F45">
            <v>2000000</v>
          </cell>
        </row>
        <row r="47">
          <cell r="F47">
            <v>1000</v>
          </cell>
        </row>
        <row r="48">
          <cell r="F48">
            <v>800000</v>
          </cell>
        </row>
        <row r="49">
          <cell r="B49" t="str">
            <v>Thu khác ngân sách địa phương ương</v>
          </cell>
          <cell r="F49">
            <v>500000</v>
          </cell>
        </row>
        <row r="50">
          <cell r="B50" t="str">
            <v>Thu khác ngân sách trung ương</v>
          </cell>
          <cell r="F50">
            <v>300000</v>
          </cell>
        </row>
        <row r="51">
          <cell r="F51">
            <v>0</v>
          </cell>
        </row>
        <row r="52">
          <cell r="F52">
            <v>350000</v>
          </cell>
        </row>
        <row r="54">
          <cell r="F54">
            <v>140000</v>
          </cell>
        </row>
        <row r="55">
          <cell r="B55" t="str">
            <v>Giấy phép do Trung ương cấp</v>
          </cell>
          <cell r="F55">
            <v>8000</v>
          </cell>
        </row>
        <row r="56">
          <cell r="B56" t="str">
            <v>Giấy phép do Địa phương cấp</v>
          </cell>
          <cell r="F56">
            <v>132000</v>
          </cell>
        </row>
        <row r="57">
          <cell r="F57">
            <v>1620000</v>
          </cell>
        </row>
        <row r="63">
          <cell r="F63">
            <v>88000</v>
          </cell>
        </row>
        <row r="64">
          <cell r="F64">
            <v>1640000</v>
          </cell>
        </row>
        <row r="65">
          <cell r="F65">
            <v>12000</v>
          </cell>
        </row>
        <row r="66">
          <cell r="F66">
            <v>60000</v>
          </cell>
        </row>
        <row r="67">
          <cell r="F67">
            <v>11450000</v>
          </cell>
        </row>
      </sheetData>
      <sheetData sheetId="2" refreshError="1"/>
      <sheetData sheetId="3">
        <row r="11">
          <cell r="E11">
            <v>13528034.5</v>
          </cell>
        </row>
        <row r="14">
          <cell r="E14">
            <v>5614606</v>
          </cell>
        </row>
        <row r="16">
          <cell r="B16" t="str">
            <v>Nguồn vượt thu tiền sử dụng đất năm 2019</v>
          </cell>
          <cell r="E16">
            <v>2200000</v>
          </cell>
        </row>
        <row r="17">
          <cell r="E17">
            <v>691759.81972453999</v>
          </cell>
        </row>
        <row r="18">
          <cell r="E18">
            <v>5400</v>
          </cell>
        </row>
        <row r="20">
          <cell r="E20">
            <v>16761951.9</v>
          </cell>
        </row>
        <row r="22">
          <cell r="E22">
            <v>3965943</v>
          </cell>
        </row>
        <row r="23">
          <cell r="E23">
            <v>1311905.2863238254</v>
          </cell>
        </row>
        <row r="28">
          <cell r="E28">
            <v>5954565.5</v>
          </cell>
        </row>
        <row r="30">
          <cell r="E30">
            <v>3965942.7818008577</v>
          </cell>
        </row>
        <row r="31">
          <cell r="E31">
            <v>1311905.2863238254</v>
          </cell>
        </row>
        <row r="33">
          <cell r="E33">
            <v>714868.18027546001</v>
          </cell>
        </row>
        <row r="35">
          <cell r="E35">
            <v>11947281.748400144</v>
          </cell>
        </row>
      </sheetData>
      <sheetData sheetId="4" refreshError="1"/>
      <sheetData sheetId="5">
        <row r="10">
          <cell r="D10">
            <v>5830100</v>
          </cell>
          <cell r="E10">
            <v>3241500</v>
          </cell>
        </row>
        <row r="11">
          <cell r="D11">
            <v>1887700</v>
          </cell>
          <cell r="E11">
            <v>1358500</v>
          </cell>
        </row>
        <row r="13">
          <cell r="D13">
            <v>3000000</v>
          </cell>
          <cell r="E13">
            <v>1200000</v>
          </cell>
        </row>
        <row r="15">
          <cell r="D15">
            <v>937000</v>
          </cell>
          <cell r="E15">
            <v>683000</v>
          </cell>
        </row>
        <row r="17">
          <cell r="D17">
            <v>5400</v>
          </cell>
        </row>
        <row r="19">
          <cell r="D19">
            <v>5603993</v>
          </cell>
          <cell r="E19">
            <v>8261497</v>
          </cell>
        </row>
        <row r="21">
          <cell r="D21">
            <v>1418382</v>
          </cell>
          <cell r="E21">
            <v>4029930</v>
          </cell>
        </row>
        <row r="22">
          <cell r="D22">
            <v>1228724</v>
          </cell>
        </row>
        <row r="23">
          <cell r="D23">
            <v>114231</v>
          </cell>
        </row>
        <row r="24">
          <cell r="D24">
            <v>91014</v>
          </cell>
        </row>
        <row r="25">
          <cell r="D25">
            <v>135162</v>
          </cell>
        </row>
        <row r="26">
          <cell r="D26">
            <v>0</v>
          </cell>
        </row>
        <row r="27">
          <cell r="D27">
            <v>405756</v>
          </cell>
        </row>
        <row r="28">
          <cell r="D28">
            <v>821098</v>
          </cell>
        </row>
        <row r="29">
          <cell r="D29">
            <v>179465</v>
          </cell>
        </row>
        <row r="30">
          <cell r="D30">
            <v>764533</v>
          </cell>
        </row>
        <row r="32">
          <cell r="D32">
            <v>0</v>
          </cell>
          <cell r="E32">
            <v>149051</v>
          </cell>
        </row>
        <row r="33">
          <cell r="D33">
            <v>154766</v>
          </cell>
          <cell r="E33">
            <v>295234</v>
          </cell>
        </row>
        <row r="34">
          <cell r="D34">
            <v>2910</v>
          </cell>
        </row>
        <row r="35">
          <cell r="D35">
            <v>6200</v>
          </cell>
        </row>
      </sheetData>
      <sheetData sheetId="6">
        <row r="10">
          <cell r="C10">
            <v>2820750</v>
          </cell>
          <cell r="E10">
            <v>875650</v>
          </cell>
          <cell r="F10">
            <v>891167</v>
          </cell>
          <cell r="H10">
            <v>25000</v>
          </cell>
          <cell r="I10">
            <v>436183.5</v>
          </cell>
          <cell r="M10">
            <v>2498930</v>
          </cell>
          <cell r="O10">
            <v>0</v>
          </cell>
          <cell r="P10">
            <v>0</v>
          </cell>
          <cell r="Q10">
            <v>85785</v>
          </cell>
        </row>
        <row r="11">
          <cell r="C11">
            <v>324050</v>
          </cell>
          <cell r="E11">
            <v>83750</v>
          </cell>
          <cell r="F11">
            <v>106314</v>
          </cell>
          <cell r="I11">
            <v>6580</v>
          </cell>
          <cell r="M11">
            <v>622549</v>
          </cell>
          <cell r="O11">
            <v>12921.439490420016</v>
          </cell>
          <cell r="P11">
            <v>338188.06050957995</v>
          </cell>
          <cell r="Q11">
            <v>67173</v>
          </cell>
        </row>
        <row r="12">
          <cell r="C12">
            <v>584700</v>
          </cell>
          <cell r="E12">
            <v>272200</v>
          </cell>
          <cell r="F12">
            <v>137005</v>
          </cell>
          <cell r="I12">
            <v>51700</v>
          </cell>
          <cell r="M12">
            <v>823178</v>
          </cell>
          <cell r="O12">
            <v>27884.750041680003</v>
          </cell>
          <cell r="P12">
            <v>244871.74995832006</v>
          </cell>
          <cell r="Q12">
            <v>74511</v>
          </cell>
        </row>
        <row r="13">
          <cell r="C13">
            <v>149500</v>
          </cell>
          <cell r="E13">
            <v>36600</v>
          </cell>
          <cell r="F13">
            <v>50525</v>
          </cell>
          <cell r="I13">
            <v>2585</v>
          </cell>
          <cell r="M13">
            <v>621465</v>
          </cell>
          <cell r="O13">
            <v>33052.018000000033</v>
          </cell>
          <cell r="P13">
            <v>442819.48199999996</v>
          </cell>
          <cell r="Q13">
            <v>51015</v>
          </cell>
        </row>
        <row r="14">
          <cell r="C14">
            <v>153600</v>
          </cell>
          <cell r="E14">
            <v>26550</v>
          </cell>
          <cell r="F14">
            <v>52381.5</v>
          </cell>
          <cell r="I14">
            <v>0</v>
          </cell>
          <cell r="M14">
            <v>883647</v>
          </cell>
          <cell r="O14">
            <v>122428.886</v>
          </cell>
          <cell r="P14">
            <v>674922.11400000006</v>
          </cell>
          <cell r="Q14">
            <v>63938</v>
          </cell>
        </row>
        <row r="15">
          <cell r="C15">
            <v>74020</v>
          </cell>
          <cell r="E15">
            <v>18120</v>
          </cell>
          <cell r="F15">
            <v>23359</v>
          </cell>
          <cell r="I15">
            <v>1833</v>
          </cell>
          <cell r="M15">
            <v>836741</v>
          </cell>
          <cell r="O15">
            <v>115640.62658500008</v>
          </cell>
          <cell r="P15">
            <v>667879.87341499992</v>
          </cell>
          <cell r="Q15">
            <v>117861</v>
          </cell>
        </row>
        <row r="16">
          <cell r="C16">
            <v>241680</v>
          </cell>
          <cell r="E16">
            <v>54980</v>
          </cell>
          <cell r="F16">
            <v>74354</v>
          </cell>
          <cell r="I16">
            <v>7050</v>
          </cell>
          <cell r="M16">
            <v>677417</v>
          </cell>
          <cell r="O16">
            <v>62713.172979075622</v>
          </cell>
          <cell r="P16">
            <v>449180.32702092436</v>
          </cell>
          <cell r="Q16">
            <v>53442</v>
          </cell>
        </row>
        <row r="17">
          <cell r="C17">
            <v>350140</v>
          </cell>
          <cell r="E17">
            <v>122440</v>
          </cell>
          <cell r="F17">
            <v>97854</v>
          </cell>
          <cell r="I17">
            <v>15510</v>
          </cell>
          <cell r="M17">
            <v>868992</v>
          </cell>
          <cell r="O17">
            <v>28376.545684199999</v>
          </cell>
          <cell r="P17">
            <v>494523.22540033999</v>
          </cell>
          <cell r="Q17">
            <v>59475</v>
          </cell>
        </row>
        <row r="18">
          <cell r="C18">
            <v>139600</v>
          </cell>
          <cell r="E18">
            <v>44300</v>
          </cell>
          <cell r="F18">
            <v>42300</v>
          </cell>
          <cell r="I18">
            <v>3290</v>
          </cell>
          <cell r="M18">
            <v>722701</v>
          </cell>
          <cell r="O18">
            <v>82859.599143306026</v>
          </cell>
          <cell r="P18">
            <v>518103.40085669397</v>
          </cell>
          <cell r="Q18">
            <v>66487</v>
          </cell>
        </row>
        <row r="19">
          <cell r="C19">
            <v>689350</v>
          </cell>
          <cell r="E19">
            <v>86350</v>
          </cell>
          <cell r="F19">
            <v>269310</v>
          </cell>
          <cell r="H19">
            <v>18000</v>
          </cell>
          <cell r="I19">
            <v>288580</v>
          </cell>
          <cell r="M19">
            <v>767770.74840014358</v>
          </cell>
          <cell r="O19">
            <v>82528.248400143639</v>
          </cell>
          <cell r="P19">
            <v>0</v>
          </cell>
          <cell r="Q19">
            <v>52303</v>
          </cell>
        </row>
        <row r="20">
          <cell r="C20">
            <v>604200</v>
          </cell>
          <cell r="E20">
            <v>65500</v>
          </cell>
          <cell r="F20">
            <v>241909</v>
          </cell>
          <cell r="I20">
            <v>126430</v>
          </cell>
          <cell r="M20">
            <v>680391</v>
          </cell>
          <cell r="O20">
            <v>0</v>
          </cell>
          <cell r="P20">
            <v>135454.54863999994</v>
          </cell>
          <cell r="Q20">
            <v>51510</v>
          </cell>
        </row>
        <row r="21">
          <cell r="N21">
            <v>5277848.0681246826</v>
          </cell>
        </row>
      </sheetData>
      <sheetData sheetId="7" refreshError="1"/>
      <sheetData sheetId="8" refreshError="1"/>
      <sheetData sheetId="9" refreshError="1"/>
      <sheetData sheetId="10">
        <row r="45">
          <cell r="E45">
            <v>85785</v>
          </cell>
          <cell r="F45">
            <v>67173</v>
          </cell>
          <cell r="G45">
            <v>66511</v>
          </cell>
          <cell r="H45">
            <v>51015</v>
          </cell>
          <cell r="I45">
            <v>63938</v>
          </cell>
          <cell r="J45">
            <v>67861</v>
          </cell>
          <cell r="K45">
            <v>53442</v>
          </cell>
          <cell r="L45">
            <v>59475</v>
          </cell>
          <cell r="M45">
            <v>63987</v>
          </cell>
          <cell r="N45">
            <v>52303</v>
          </cell>
          <cell r="O45">
            <v>51510</v>
          </cell>
        </row>
        <row r="46">
          <cell r="G46">
            <v>8000</v>
          </cell>
          <cell r="J46">
            <v>50000</v>
          </cell>
          <cell r="M46">
            <v>2500</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E10">
            <v>6630787</v>
          </cell>
        </row>
        <row r="28">
          <cell r="E28">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II Chi_Tinh"/>
      <sheetName val="IV Thu_Huyen"/>
      <sheetName val="V Chi_Huyen"/>
      <sheetName val="VI BS_Huyen"/>
      <sheetName val="I TTR THU"/>
      <sheetName val="II TTR CHI"/>
    </sheetNames>
    <sheetDataSet>
      <sheetData sheetId="0">
        <row r="11">
          <cell r="E11">
            <v>7806000</v>
          </cell>
        </row>
      </sheetData>
      <sheetData sheetId="1">
        <row r="13">
          <cell r="F13">
            <v>1170000</v>
          </cell>
        </row>
        <row r="47">
          <cell r="G47">
            <v>1000</v>
          </cell>
        </row>
      </sheetData>
      <sheetData sheetId="2"/>
      <sheetData sheetId="3">
        <row r="11">
          <cell r="E11">
            <v>14407847</v>
          </cell>
        </row>
      </sheetData>
      <sheetData sheetId="4"/>
      <sheetData sheetId="5">
        <row r="11">
          <cell r="D11">
            <v>4504427.2794250725</v>
          </cell>
        </row>
      </sheetData>
      <sheetData sheetId="6"/>
      <sheetData sheetId="7">
        <row r="10">
          <cell r="C10">
            <v>3215000</v>
          </cell>
        </row>
      </sheetData>
      <sheetData sheetId="8"/>
      <sheetData sheetId="9"/>
      <sheetData sheetId="10"/>
      <sheetData sheetId="11">
        <row r="45">
          <cell r="D45">
            <v>5369384.2414405802</v>
          </cell>
        </row>
      </sheetData>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2">
          <cell r="E12">
            <v>1324400</v>
          </cell>
        </row>
        <row r="53">
          <cell r="E53">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ong 2021"/>
      <sheetName val="2,NSTT"/>
      <sheetName val="3,XSKT"/>
      <sheetName val="4hotro21"/>
      <sheetName val="5,TW21"/>
      <sheetName val="6,ODA2021"/>
      <sheetName val="7,Huyen 2021"/>
    </sheetNames>
    <sheetDataSet>
      <sheetData sheetId="0"/>
      <sheetData sheetId="1">
        <row r="15">
          <cell r="C15" t="str">
            <v>Đường Sông Nhạn - Dầu Giây (từ Hương lộ 10 đến ĐT769), kể cả Bồi thường giải phóng mặt bằng do huyện Thống Nhất thực hiện)</v>
          </cell>
          <cell r="CG15">
            <v>5000</v>
          </cell>
        </row>
        <row r="18">
          <cell r="C18" t="str">
            <v>Dự án Kè sông Vàm Mương - Long Tàu đoạn qua khu vực ấp 2, xã Phước Khánh, huyện Nhơn Trạch (kể cả bồi thường giải phóng mặt bằng)</v>
          </cell>
          <cell r="CG18">
            <v>13200</v>
          </cell>
        </row>
        <row r="20">
          <cell r="C20" t="str">
            <v>Dự án đầu tư Xây dựng cầu Thanh Sơn, huyện Định Quán (kể cả chi phí BTGPMB do UBND huyện Định Quán làm Chủ đầu tư)</v>
          </cell>
          <cell r="CG20">
            <v>30000</v>
          </cell>
        </row>
        <row r="31">
          <cell r="C31" t="str">
            <v>Nâng cấp đường ĐT 763 từ Km 0+000 đến Km 8+300 vả  Km15+000 đến Km 24+000 do Ban Quản lý dự án đầu tư xây dựng tỉnh thực hiện</v>
          </cell>
          <cell r="CH31">
            <v>42000</v>
          </cell>
        </row>
        <row r="33">
          <cell r="C33" t="str">
            <v>Nâng cấp đường ĐT 763 đoạn còn lại (gồm các đoạn từ Km8+300 đến Km15+000 và Km24+000 đến cuối tuyến), kể cả bồi thường giải phóng mặt bằng do UBND huyện Xuân Lộc và Định Quán thực hiện</v>
          </cell>
          <cell r="CH33">
            <v>20000</v>
          </cell>
        </row>
        <row r="36">
          <cell r="C36" t="str">
            <v>Đường Hương lộ 2 - Đoạn 1 do Ban Quản lý dự án đầu tư xây dựng tỉnh thực hiện</v>
          </cell>
          <cell r="CH36">
            <v>40000</v>
          </cell>
        </row>
        <row r="38">
          <cell r="C38" t="str">
            <v xml:space="preserve">Xây dựng cầu Vàm Cái Sứt trên đường Hương lộ 2 nối dài </v>
          </cell>
          <cell r="CH38">
            <v>86500</v>
          </cell>
        </row>
        <row r="41">
          <cell r="C41" t="str">
            <v>Cải tạo nâng cấp đường ĐT,768 đoạn từ cầu Vượt Thủ Biên đến giao với đường ĐT,767, thị trấn Vĩnh An, huyện Vĩnh Cửu do Ban Quản lý dự án đầu tư xây dựng tỉnh thực hiện</v>
          </cell>
          <cell r="CH41">
            <v>70000</v>
          </cell>
        </row>
        <row r="49">
          <cell r="C49" t="str">
            <v>Xây dựng trụ sở làm việc Sở Lao động, thương binh và xã hội</v>
          </cell>
          <cell r="CG49">
            <v>27000</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ong 2021"/>
      <sheetName val="2,NSTT"/>
      <sheetName val="3,XSKT"/>
      <sheetName val="4hotro21"/>
      <sheetName val="5,TW21"/>
      <sheetName val="6,ODA2021"/>
      <sheetName val="7,Huyen 2021"/>
    </sheetNames>
    <sheetDataSet>
      <sheetData sheetId="0"/>
      <sheetData sheetId="1">
        <row r="55">
          <cell r="C55" t="str">
            <v>Dự án tuyến thoát nước dải cây xanh (kể cả BTGPMB )</v>
          </cell>
          <cell r="CG55">
            <v>3000</v>
          </cell>
        </row>
        <row r="58">
          <cell r="C58" t="str">
            <v>Chống ngập úng khu vực Suối Chùa, suối Bà Lúa, suối Cầu Quan do Ban Quản lý dự án làm chủ đầu tư</v>
          </cell>
          <cell r="CG58">
            <v>22500</v>
          </cell>
        </row>
        <row r="61">
          <cell r="C61" t="str">
            <v>Tuyến thoát nước từ Khu công nghiệp I ra rạch Bà Ký, huyện Nhơn Trạch</v>
          </cell>
          <cell r="CG61">
            <v>6000</v>
          </cell>
        </row>
        <row r="62">
          <cell r="C62" t="str">
            <v>Hệ thống thoát nước khu vực Suối nước Trong huyện Long Thành</v>
          </cell>
          <cell r="CG62">
            <v>135000</v>
          </cell>
        </row>
        <row r="63">
          <cell r="C63" t="str">
            <v>Hệ thống thoát nước và xử lý nước thải thành phố Biên Hòa (vốn đối ứng theo Hiệp định), trong đó đã bao gồm chi phí BTGPMB do Trung tâm phát triển quỹ đất tỉnh làm chủ đầu tư</v>
          </cell>
          <cell r="CG63">
            <v>14000</v>
          </cell>
        </row>
        <row r="64">
          <cell r="C64" t="str">
            <v>Hệ thống cấp nước tập trung xã Phú Lợi - Phú Tân, huyện Định Quán</v>
          </cell>
          <cell r="CG64">
            <v>21000</v>
          </cell>
        </row>
        <row r="65">
          <cell r="C65" t="str">
            <v>Nâng cấp, mở rộng hệ thống cấp nước tập trung xã Hàng Gòn, thị xã Long Khánh</v>
          </cell>
          <cell r="CG65">
            <v>750</v>
          </cell>
        </row>
        <row r="71">
          <cell r="C71" t="str">
            <v>Dự án Thủy lợi phục vụ tưới vùng mía Định Quán tỉnh Đồng Nai (chưa bao gồm vốn ngân sách TW hỗ trợ) ngân sách tỉnh 138 tỷ</v>
          </cell>
          <cell r="CG71">
            <v>42000</v>
          </cell>
        </row>
        <row r="76">
          <cell r="C76" t="str">
            <v>Dự án kè gia cố bờ sông Đồng Nai; đoạn từ khu dân cư Cầu Rạch Cát phường Thống Nhất đến Nhà máy xử lý nước thải số 2 phường Tam Hiệp, thành phố Biên Hòa</v>
          </cell>
          <cell r="CG76">
            <v>66000</v>
          </cell>
        </row>
        <row r="80">
          <cell r="C80" t="str">
            <v>Tiêu thoát lũ xã Bình Lộc thị xã Long Khánh (kể cả bồi thường giải phóng mặt bằng)</v>
          </cell>
          <cell r="CG80">
            <v>10000</v>
          </cell>
        </row>
        <row r="83">
          <cell r="C83" t="str">
            <v>Dự án xây dựng một số hạng mục tiếp theo bổ sung dự án Khẩn cấp bảo tồn Voi tỉnh Đồng Nai giai đoạn 2014-2020 (kể cả chi phí chuẩn bị đầu tư)</v>
          </cell>
          <cell r="CG83">
            <v>17000</v>
          </cell>
        </row>
        <row r="92">
          <cell r="C92" t="str">
            <v>Dự án nâng cấp, kết nối liên thông phần mềm giao dịch bảo đảm phục vụ công tác quản lý nhà nước</v>
          </cell>
          <cell r="CG92">
            <v>1700</v>
          </cell>
        </row>
        <row r="93">
          <cell r="C93" t="str">
            <v>Trung tâm chiếu xạ Sở khoa học Công nghệ (ngân sách tỉnh 70% khoang 130 tỷ)</v>
          </cell>
          <cell r="CG93">
            <v>10000</v>
          </cell>
        </row>
        <row r="94">
          <cell r="C94" t="str">
            <v>Kinh phí lập, thẩm định, phê duyệt và công bố quy hoạch (VB 2465/UBND-KT ngày 08/3/2019)</v>
          </cell>
          <cell r="CG94">
            <v>99000</v>
          </cell>
        </row>
        <row r="95">
          <cell r="C95" t="str">
            <v xml:space="preserve">Bố trí vốn thanh toán cho các dự án đã quyết toán nhưng còn thiếu vốn kế hoạch </v>
          </cell>
          <cell r="CG95">
            <v>20000</v>
          </cell>
        </row>
        <row r="96">
          <cell r="C96" t="str">
            <v>Dự phòng bố trí bổ sung các dự án do UBND tỉnh giao chỉ tiêu kế hoạch thuộc kế hoạch 2016-2020 đã dự kiến hoàn thành trong năm 2020 nhưng kéo dài sang năm 2021 và phân bổ các dự án mới giai đoạn 2021-2025</v>
          </cell>
          <cell r="CG96">
            <v>13000</v>
          </cell>
        </row>
        <row r="97">
          <cell r="C97" t="str">
            <v>Dự phòng bố trí các dự án khởi công mới, chuẩn bị đầu tư (lập dự án đầu tư và chủ trương đầu tư) chỉ thực hiện phân bổ khi đủ điều kiện và thủ tục theo quy định</v>
          </cell>
          <cell r="CG97">
            <v>315290</v>
          </cell>
          <cell r="CH97">
            <v>848000</v>
          </cell>
        </row>
        <row r="245">
          <cell r="C245" t="str">
            <v xml:space="preserve">Hỗ trợ có mục tiêu cho ngân sách cấp huyện </v>
          </cell>
          <cell r="CG245">
            <v>160500</v>
          </cell>
        </row>
        <row r="255">
          <cell r="C255" t="str">
            <v>Phân cấp cho cấp huyện giao chỉ tiêu</v>
          </cell>
          <cell r="CG255">
            <v>1298000</v>
          </cell>
        </row>
        <row r="256">
          <cell r="C256" t="str">
            <v xml:space="preserve">Hỗ trợ các dự án XHHGTNT </v>
          </cell>
          <cell r="CG256">
            <v>100000</v>
          </cell>
        </row>
      </sheetData>
      <sheetData sheetId="2">
        <row r="13">
          <cell r="B13" t="str">
            <v>Khối điều trị bệnh viện Thống Nhất</v>
          </cell>
          <cell r="BJ13">
            <v>240000</v>
          </cell>
        </row>
        <row r="14">
          <cell r="B14" t="str">
            <v>Trạm Y tế P. An Bình - TP. Biên Hòa</v>
          </cell>
          <cell r="BJ14">
            <v>4800</v>
          </cell>
        </row>
        <row r="15">
          <cell r="B15" t="str">
            <v>Trạm Y tế xã Bảo Quang - thị xã Long Khánh</v>
          </cell>
          <cell r="BJ15">
            <v>3900</v>
          </cell>
        </row>
        <row r="16">
          <cell r="B16" t="str">
            <v>Trạm Y tế xã Phú Lâm - huyện Tân Phú</v>
          </cell>
          <cell r="BJ16">
            <v>7850</v>
          </cell>
        </row>
        <row r="17">
          <cell r="B17" t="str">
            <v>Trạm Y tế xã Mã Đà - huyện Vĩnh Cửu</v>
          </cell>
          <cell r="BJ17">
            <v>500</v>
          </cell>
        </row>
        <row r="18">
          <cell r="B18" t="str">
            <v>Dự án cải tạo, nâng cấp Bệnh viện Nhi đồng Đồng Nai</v>
          </cell>
          <cell r="BJ18">
            <v>10632</v>
          </cell>
        </row>
        <row r="19">
          <cell r="B19" t="str">
            <v>Dự án xây dựng khu khám và thẩm mỹ Bệnh viện Da liễu Đồng Nai (kể cả chi phí chuẩn bị đầu tư)</v>
          </cell>
          <cell r="BJ19">
            <v>10000</v>
          </cell>
        </row>
        <row r="20">
          <cell r="B20" t="str">
            <v>Dự án sửa chữa, cải tạo, nâng cấp Bệnh viện Phổi tỉnh Đồng Nai (kể cả chi phí chuẩn bị đầu tư)</v>
          </cell>
          <cell r="BJ20">
            <v>10500</v>
          </cell>
        </row>
        <row r="21">
          <cell r="B21" t="str">
            <v>Cải tạo, nâng cấp, làm mới một số hạng mục đã xuống cấp Bệnh viện Nhi đồng Đồng Nai</v>
          </cell>
          <cell r="BJ21">
            <v>8000</v>
          </cell>
        </row>
        <row r="24">
          <cell r="B24" t="str">
            <v>Xây dựng Trường THPT Chu Văn An</v>
          </cell>
          <cell r="BJ24">
            <v>3500</v>
          </cell>
        </row>
        <row r="25">
          <cell r="B25" t="str">
            <v>Dự án xây dựng, cải tạo, nâng cấp đường nội bộ, vỉa hè, mương thoát nước và sân khu dạy học trường Đại học Đồng Nai</v>
          </cell>
          <cell r="BJ25">
            <v>6200</v>
          </cell>
        </row>
        <row r="28">
          <cell r="B28" t="str">
            <v>Dự án mở rộng, tu bổ tôn tạo di tích đền thờ Nguyễn Hữu Cảnh</v>
          </cell>
          <cell r="BJ28">
            <v>25000</v>
          </cell>
        </row>
        <row r="33">
          <cell r="B33" t="str">
            <v>Xây dựng hệ thống hàng rào sân, đường dạo bộ kết hợp tập thể dục thể thao của người dân xung quanh Sân vận động tỉnh</v>
          </cell>
          <cell r="BJ33">
            <v>5600</v>
          </cell>
        </row>
        <row r="34">
          <cell r="B34" t="str">
            <v>Xây dựng đường dây trung thế, nâng cấp đường dây hạ thế ngầm, MCCB đảm bảo đáp ứng cho trạm biến áp 1.000KVA tại Sân vận động tỉnh hệ thống hàng rào sân, đường dạo bộ kết hợp tập thể dục thể thao</v>
          </cell>
          <cell r="BJ34">
            <v>6400</v>
          </cell>
        </row>
        <row r="35">
          <cell r="B35" t="str">
            <v>Dự án đầu tư mới 01 xe truyền hình màu lưu động theo chuẩn HD cho Đài Phát thanh và Truyền hình Đồng Nai (NST tối đa 25 tỷ đồng, phần còn lại thuộc nguồn vốn của Đài)</v>
          </cell>
          <cell r="BJ35">
            <v>20000</v>
          </cell>
        </row>
        <row r="41">
          <cell r="B41" t="str">
            <v>Dự án đầu tư Đoạn 1, 2 tuyến đường Cao Cang, huyện Định Quán (kể cả bổi thương do huyện Định Quán thực hiện)</v>
          </cell>
          <cell r="BJ41">
            <v>155700</v>
          </cell>
        </row>
        <row r="42">
          <cell r="B42" t="str">
            <v>Dự án Nâng cấp Đường Tà Lài - Trà Cổ từ km1+600 đến km7+300 huyện Tân Phú và Định Quán (kể cả bồi thường so huyện Định Quán thực hiện)</v>
          </cell>
          <cell r="BJ42">
            <v>55018</v>
          </cell>
        </row>
        <row r="44">
          <cell r="B44" t="str">
            <v>Dự án xây dựng văn phòng ổn định nơi làm việc một số đơn vị trực thuộc Sở Giao thông Vận tải (kể cả chi phí chuẩn bị đầu tư)</v>
          </cell>
          <cell r="BJ44">
            <v>24000</v>
          </cell>
        </row>
        <row r="45">
          <cell r="B45" t="str">
            <v>Bố trí vốn thanh toán sau quyết toán đối với các dự án thuộc ngành giáo dục, đào tạo; y tế; văn hóa xã hội</v>
          </cell>
          <cell r="BJ45">
            <v>10000</v>
          </cell>
        </row>
        <row r="47">
          <cell r="B47" t="str">
            <v>Các dự án khởi công mới, chuẩn bị đầu tư (lập dự án đầu tư và chủ trương đầu tư) chỉ thực hiện phân bổ khi đủ điều kiện và thủ tục theo quy định</v>
          </cell>
          <cell r="BJ47">
            <v>97200</v>
          </cell>
        </row>
        <row r="80">
          <cell r="BJ80">
            <v>85000</v>
          </cell>
        </row>
        <row r="89">
          <cell r="BJ89">
            <v>648000</v>
          </cell>
        </row>
        <row r="90">
          <cell r="BJ90">
            <v>100000</v>
          </cell>
        </row>
      </sheetData>
      <sheetData sheetId="3"/>
      <sheetData sheetId="4">
        <row r="19">
          <cell r="B19" t="str">
            <v>Dự án thu hồi đất, bồi thường, hỗ trợ, tái định cư Cảng hàng không quốc tế Long Thành (vốn trái phiếu Chính phủ)</v>
          </cell>
          <cell r="Q19">
            <v>4660000</v>
          </cell>
        </row>
      </sheetData>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ong nguon 2020)"/>
      <sheetName val="2,NSTT20"/>
      <sheetName val="3. XSKT20"/>
      <sheetName val="4, hỖ TRỢ CẤP HUYỆN-20"/>
      <sheetName val="5. HTMT-20"/>
      <sheetName val="6 Nguon H 20"/>
    </sheetNames>
    <sheetDataSet>
      <sheetData sheetId="0"/>
      <sheetData sheetId="1">
        <row r="21">
          <cell r="F21">
            <v>38200</v>
          </cell>
        </row>
        <row r="95">
          <cell r="I95" t="str">
            <v>Chi cục trồng trọt, bảo vệ thực vật và thủy lợi</v>
          </cell>
        </row>
        <row r="100">
          <cell r="I100" t="str">
            <v>Chi cục Kiểm lâm</v>
          </cell>
        </row>
      </sheetData>
      <sheetData sheetId="2">
        <row r="14">
          <cell r="B14" t="str">
            <v>Trạm Y tế xã Suối Cao - huyện Xuân Lộc</v>
          </cell>
        </row>
      </sheetData>
      <sheetData sheetId="3">
        <row r="19">
          <cell r="E19">
            <v>20800</v>
          </cell>
        </row>
      </sheetData>
      <sheetData sheetId="4">
        <row r="15">
          <cell r="F15">
            <v>5000</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9"/>
      <sheetName val="41"/>
      <sheetName val="42"/>
      <sheetName val="III Chi_Tinh"/>
      <sheetName val="IV Thu_Huyen"/>
      <sheetName val="V Chi_Huyen"/>
      <sheetName val="VI BS_Huyen"/>
      <sheetName val="I TTR THU"/>
      <sheetName val="II TTR CHI"/>
    </sheetNames>
    <sheetDataSet>
      <sheetData sheetId="0"/>
      <sheetData sheetId="1">
        <row r="12">
          <cell r="D12">
            <v>1220000</v>
          </cell>
        </row>
      </sheetData>
      <sheetData sheetId="2"/>
      <sheetData sheetId="3">
        <row r="11">
          <cell r="C11">
            <v>14407847.5</v>
          </cell>
        </row>
      </sheetData>
      <sheetData sheetId="4"/>
      <sheetData sheetId="5"/>
      <sheetData sheetId="6"/>
      <sheetData sheetId="7"/>
      <sheetData sheetId="8"/>
      <sheetData sheetId="9">
        <row r="12">
          <cell r="E12">
            <v>74253</v>
          </cell>
        </row>
        <row r="13">
          <cell r="E13">
            <v>80000</v>
          </cell>
        </row>
        <row r="15">
          <cell r="E15">
            <v>50290</v>
          </cell>
        </row>
        <row r="16">
          <cell r="E16">
            <v>10000</v>
          </cell>
        </row>
        <row r="19">
          <cell r="E19">
            <v>809399</v>
          </cell>
        </row>
        <row r="20">
          <cell r="E20">
            <v>3969</v>
          </cell>
        </row>
        <row r="22">
          <cell r="E22">
            <v>200000</v>
          </cell>
        </row>
        <row r="24">
          <cell r="E24">
            <v>44121</v>
          </cell>
        </row>
        <row r="25">
          <cell r="E25">
            <v>55913</v>
          </cell>
        </row>
        <row r="26">
          <cell r="E26">
            <v>38783</v>
          </cell>
        </row>
        <row r="27">
          <cell r="E27">
            <v>21450</v>
          </cell>
        </row>
        <row r="28">
          <cell r="E28">
            <v>26605</v>
          </cell>
        </row>
        <row r="29">
          <cell r="E29">
            <v>105792</v>
          </cell>
        </row>
        <row r="30">
          <cell r="E30">
            <v>24485</v>
          </cell>
        </row>
        <row r="31">
          <cell r="E31">
            <v>3000</v>
          </cell>
        </row>
        <row r="32">
          <cell r="E32">
            <v>20000</v>
          </cell>
        </row>
        <row r="33">
          <cell r="E33">
            <v>6365</v>
          </cell>
        </row>
        <row r="34">
          <cell r="E34">
            <v>1400</v>
          </cell>
        </row>
        <row r="35">
          <cell r="E35">
            <v>7577</v>
          </cell>
        </row>
        <row r="36">
          <cell r="E36">
            <v>300</v>
          </cell>
        </row>
        <row r="37">
          <cell r="E37">
            <v>49103</v>
          </cell>
        </row>
        <row r="41">
          <cell r="E41">
            <v>120</v>
          </cell>
        </row>
        <row r="45">
          <cell r="E45">
            <v>80305</v>
          </cell>
        </row>
        <row r="46">
          <cell r="E46">
            <v>27230</v>
          </cell>
        </row>
        <row r="47">
          <cell r="E47">
            <v>6696</v>
          </cell>
        </row>
        <row r="50">
          <cell r="E50">
            <v>819815</v>
          </cell>
        </row>
        <row r="51">
          <cell r="E51">
            <v>306394</v>
          </cell>
        </row>
        <row r="52">
          <cell r="E52">
            <v>2515</v>
          </cell>
        </row>
        <row r="53">
          <cell r="E53">
            <v>100000</v>
          </cell>
        </row>
        <row r="55">
          <cell r="E55">
            <v>73522</v>
          </cell>
        </row>
        <row r="56">
          <cell r="E56">
            <v>5096</v>
          </cell>
        </row>
        <row r="57">
          <cell r="E57">
            <v>2227</v>
          </cell>
        </row>
        <row r="58">
          <cell r="E58">
            <v>10169</v>
          </cell>
        </row>
        <row r="62">
          <cell r="E62">
            <v>135162</v>
          </cell>
        </row>
        <row r="65">
          <cell r="E65">
            <v>13893</v>
          </cell>
        </row>
        <row r="66">
          <cell r="E66">
            <v>3772</v>
          </cell>
        </row>
        <row r="67">
          <cell r="E67">
            <v>130000</v>
          </cell>
        </row>
        <row r="69">
          <cell r="E69">
            <v>20000</v>
          </cell>
        </row>
        <row r="70">
          <cell r="E70">
            <v>500</v>
          </cell>
        </row>
        <row r="71">
          <cell r="E71">
            <v>3300</v>
          </cell>
        </row>
        <row r="73">
          <cell r="E73">
            <v>5700</v>
          </cell>
        </row>
        <row r="74">
          <cell r="E74">
            <v>2300</v>
          </cell>
        </row>
        <row r="78">
          <cell r="E78">
            <v>38107</v>
          </cell>
        </row>
        <row r="79">
          <cell r="E79">
            <v>43511</v>
          </cell>
        </row>
        <row r="81">
          <cell r="E81">
            <v>76276</v>
          </cell>
        </row>
        <row r="83">
          <cell r="E83">
            <v>22165</v>
          </cell>
        </row>
        <row r="84">
          <cell r="E84">
            <v>7000</v>
          </cell>
        </row>
        <row r="86">
          <cell r="E86">
            <v>24083</v>
          </cell>
        </row>
        <row r="91">
          <cell r="E91">
            <v>409055</v>
          </cell>
        </row>
        <row r="92">
          <cell r="E92">
            <v>47300</v>
          </cell>
        </row>
        <row r="93">
          <cell r="E93">
            <v>2000</v>
          </cell>
        </row>
        <row r="94">
          <cell r="E94">
            <v>40000</v>
          </cell>
        </row>
        <row r="96">
          <cell r="E96">
            <v>19586</v>
          </cell>
        </row>
        <row r="97">
          <cell r="E97">
            <v>40000</v>
          </cell>
        </row>
        <row r="100">
          <cell r="E100">
            <v>9213</v>
          </cell>
        </row>
        <row r="105">
          <cell r="E105">
            <v>40802</v>
          </cell>
        </row>
        <row r="106">
          <cell r="E106">
            <v>2000</v>
          </cell>
        </row>
        <row r="110">
          <cell r="E110">
            <v>17568</v>
          </cell>
        </row>
        <row r="111">
          <cell r="E111">
            <v>50185</v>
          </cell>
        </row>
        <row r="112">
          <cell r="E112">
            <v>5623</v>
          </cell>
        </row>
        <row r="113">
          <cell r="E113">
            <v>155648</v>
          </cell>
        </row>
        <row r="114">
          <cell r="E114">
            <v>13648</v>
          </cell>
        </row>
        <row r="115">
          <cell r="E115">
            <v>6879</v>
          </cell>
        </row>
        <row r="116">
          <cell r="E116">
            <v>8307</v>
          </cell>
        </row>
        <row r="117">
          <cell r="E117">
            <v>16841</v>
          </cell>
        </row>
        <row r="118">
          <cell r="E118">
            <v>15226</v>
          </cell>
        </row>
        <row r="119">
          <cell r="E119">
            <v>20041</v>
          </cell>
        </row>
        <row r="120">
          <cell r="E120">
            <v>47870</v>
          </cell>
        </row>
        <row r="121">
          <cell r="E121">
            <v>21900</v>
          </cell>
        </row>
        <row r="122">
          <cell r="E122">
            <v>17264</v>
          </cell>
        </row>
        <row r="123">
          <cell r="E123">
            <v>10125</v>
          </cell>
        </row>
        <row r="124">
          <cell r="E124">
            <v>35836</v>
          </cell>
        </row>
        <row r="125">
          <cell r="E125">
            <v>22274</v>
          </cell>
        </row>
        <row r="126">
          <cell r="E126">
            <v>14540</v>
          </cell>
        </row>
        <row r="127">
          <cell r="E127">
            <v>14610</v>
          </cell>
        </row>
        <row r="128">
          <cell r="E128">
            <v>11035</v>
          </cell>
        </row>
        <row r="129">
          <cell r="E129">
            <v>11256</v>
          </cell>
        </row>
        <row r="130">
          <cell r="E130">
            <v>18669</v>
          </cell>
        </row>
        <row r="131">
          <cell r="E131">
            <v>4336</v>
          </cell>
        </row>
        <row r="133">
          <cell r="E133">
            <v>117000</v>
          </cell>
        </row>
        <row r="135">
          <cell r="E135">
            <v>3846</v>
          </cell>
        </row>
        <row r="136">
          <cell r="E136">
            <v>1315</v>
          </cell>
        </row>
        <row r="137">
          <cell r="E137">
            <v>2653</v>
          </cell>
        </row>
        <row r="138">
          <cell r="E138">
            <v>1062</v>
          </cell>
        </row>
        <row r="139">
          <cell r="E139">
            <v>1216</v>
          </cell>
        </row>
        <row r="140">
          <cell r="E140">
            <v>1676</v>
          </cell>
        </row>
        <row r="143">
          <cell r="E143">
            <v>11121</v>
          </cell>
        </row>
        <row r="144">
          <cell r="E144">
            <v>16411</v>
          </cell>
        </row>
        <row r="145">
          <cell r="E145">
            <v>8753</v>
          </cell>
        </row>
        <row r="146">
          <cell r="E146">
            <v>19951</v>
          </cell>
        </row>
        <row r="147">
          <cell r="E147">
            <v>4282</v>
          </cell>
        </row>
        <row r="149">
          <cell r="E149">
            <v>519</v>
          </cell>
        </row>
        <row r="150">
          <cell r="E150">
            <v>4450</v>
          </cell>
        </row>
        <row r="151">
          <cell r="E151">
            <v>6987</v>
          </cell>
        </row>
        <row r="152">
          <cell r="E152">
            <v>704</v>
          </cell>
        </row>
        <row r="153">
          <cell r="E153">
            <v>9184</v>
          </cell>
        </row>
        <row r="154">
          <cell r="E154">
            <v>2339</v>
          </cell>
        </row>
        <row r="155">
          <cell r="E155">
            <v>2638</v>
          </cell>
        </row>
        <row r="156">
          <cell r="E156">
            <v>8579</v>
          </cell>
        </row>
        <row r="157">
          <cell r="E157">
            <v>166</v>
          </cell>
        </row>
        <row r="159">
          <cell r="E159">
            <v>255756</v>
          </cell>
        </row>
        <row r="160">
          <cell r="E160">
            <v>150000</v>
          </cell>
        </row>
        <row r="162">
          <cell r="E162">
            <v>3963</v>
          </cell>
        </row>
        <row r="163">
          <cell r="E163">
            <v>767</v>
          </cell>
        </row>
        <row r="164">
          <cell r="E164">
            <v>1038</v>
          </cell>
        </row>
        <row r="165">
          <cell r="E165">
            <v>212</v>
          </cell>
        </row>
        <row r="166">
          <cell r="E166">
            <v>225105.6</v>
          </cell>
        </row>
      </sheetData>
      <sheetData sheetId="10">
        <row r="37">
          <cell r="E37">
            <v>875650</v>
          </cell>
        </row>
      </sheetData>
      <sheetData sheetId="11">
        <row r="8">
          <cell r="D8">
            <v>2498930</v>
          </cell>
        </row>
      </sheetData>
      <sheetData sheetId="12">
        <row r="8">
          <cell r="C8">
            <v>2820750</v>
          </cell>
        </row>
      </sheetData>
      <sheetData sheetId="13">
        <row r="14">
          <cell r="G14">
            <v>1152000</v>
          </cell>
        </row>
      </sheetData>
      <sheetData sheetId="14">
        <row r="12">
          <cell r="E12">
            <v>7471652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J8" sqref="J8"/>
    </sheetView>
  </sheetViews>
  <sheetFormatPr defaultRowHeight="15" x14ac:dyDescent="0.25"/>
  <cols>
    <col min="1" max="1" width="5.140625" style="1" customWidth="1"/>
    <col min="2" max="2" width="60.5703125" style="1" customWidth="1"/>
    <col min="3" max="3" width="25.140625" style="14" customWidth="1"/>
    <col min="4" max="4" width="11.28515625" style="1" bestFit="1" customWidth="1"/>
    <col min="5" max="16384" width="9.140625" style="1"/>
  </cols>
  <sheetData>
    <row r="1" spans="1:3" s="101" customFormat="1" ht="15.75" x14ac:dyDescent="0.25">
      <c r="A1" s="251" t="s">
        <v>45</v>
      </c>
      <c r="B1" s="251"/>
      <c r="C1" s="36" t="s">
        <v>0</v>
      </c>
    </row>
    <row r="2" spans="1:3" s="103" customFormat="1" ht="21.75" customHeight="1" x14ac:dyDescent="0.25">
      <c r="A2" s="252" t="s">
        <v>46</v>
      </c>
      <c r="B2" s="252"/>
      <c r="C2" s="102"/>
    </row>
    <row r="3" spans="1:3" s="7" customFormat="1" ht="21.75" customHeight="1" x14ac:dyDescent="0.25">
      <c r="A3" s="17"/>
      <c r="B3" s="17"/>
      <c r="C3" s="9"/>
    </row>
    <row r="4" spans="1:3" s="6" customFormat="1" ht="18.75" x14ac:dyDescent="0.25">
      <c r="A4" s="249" t="s">
        <v>498</v>
      </c>
      <c r="B4" s="249"/>
      <c r="C4" s="249"/>
    </row>
    <row r="5" spans="1:3" ht="17.25" customHeight="1" x14ac:dyDescent="0.25">
      <c r="A5" s="250" t="s">
        <v>464</v>
      </c>
      <c r="B5" s="250"/>
      <c r="C5" s="250"/>
    </row>
    <row r="6" spans="1:3" ht="17.25" customHeight="1" x14ac:dyDescent="0.25">
      <c r="A6" s="16"/>
      <c r="B6" s="16"/>
      <c r="C6" s="16"/>
    </row>
    <row r="7" spans="1:3" ht="17.25" customHeight="1" x14ac:dyDescent="0.25">
      <c r="A7" s="16"/>
      <c r="B7" s="16"/>
      <c r="C7" s="16"/>
    </row>
    <row r="8" spans="1:3" ht="15.75" x14ac:dyDescent="0.25">
      <c r="A8" s="101"/>
      <c r="B8" s="101"/>
      <c r="C8" s="104" t="s">
        <v>1</v>
      </c>
    </row>
    <row r="9" spans="1:3" ht="15.75" x14ac:dyDescent="0.25">
      <c r="A9" s="105" t="s">
        <v>2</v>
      </c>
      <c r="B9" s="105" t="s">
        <v>3</v>
      </c>
      <c r="C9" s="106" t="s">
        <v>4</v>
      </c>
    </row>
    <row r="10" spans="1:3" ht="15.75" x14ac:dyDescent="0.25">
      <c r="A10" s="105" t="s">
        <v>5</v>
      </c>
      <c r="B10" s="105" t="s">
        <v>6</v>
      </c>
      <c r="C10" s="107">
        <f>+C11+C14+C18+C19+C20+C23+C21+C22</f>
        <v>28709234</v>
      </c>
    </row>
    <row r="11" spans="1:3" ht="15.75" x14ac:dyDescent="0.25">
      <c r="A11" s="105" t="s">
        <v>7</v>
      </c>
      <c r="B11" s="108" t="s">
        <v>8</v>
      </c>
      <c r="C11" s="107">
        <f>+C12+C13</f>
        <v>19482600</v>
      </c>
    </row>
    <row r="12" spans="1:3" ht="15.75" x14ac:dyDescent="0.25">
      <c r="A12" s="109">
        <v>1</v>
      </c>
      <c r="B12" s="110" t="s">
        <v>9</v>
      </c>
      <c r="C12" s="111">
        <f>+'[1]15'!$E$11</f>
        <v>7796000</v>
      </c>
    </row>
    <row r="13" spans="1:3" ht="15.75" x14ac:dyDescent="0.25">
      <c r="A13" s="109">
        <v>2</v>
      </c>
      <c r="B13" s="110" t="s">
        <v>10</v>
      </c>
      <c r="C13" s="111">
        <f>+'[1]15'!$E$12</f>
        <v>11686600</v>
      </c>
    </row>
    <row r="14" spans="1:3" ht="15.75" x14ac:dyDescent="0.25">
      <c r="A14" s="105" t="s">
        <v>11</v>
      </c>
      <c r="B14" s="108" t="s">
        <v>12</v>
      </c>
      <c r="C14" s="107">
        <f>+C15+C16+C17</f>
        <v>5614606</v>
      </c>
    </row>
    <row r="15" spans="1:3" ht="15.75" x14ac:dyDescent="0.25">
      <c r="A15" s="109">
        <v>1</v>
      </c>
      <c r="B15" s="110" t="s">
        <v>13</v>
      </c>
      <c r="C15" s="111">
        <f>+'[1]15'!$E$14</f>
        <v>0</v>
      </c>
    </row>
    <row r="16" spans="1:3" ht="15.75" x14ac:dyDescent="0.25">
      <c r="A16" s="109">
        <v>2</v>
      </c>
      <c r="B16" s="110" t="s">
        <v>14</v>
      </c>
      <c r="C16" s="111">
        <f>+'[1]15'!$E$15</f>
        <v>5614606</v>
      </c>
    </row>
    <row r="17" spans="1:4" ht="15.75" hidden="1" x14ac:dyDescent="0.25">
      <c r="A17" s="109"/>
      <c r="B17" s="110"/>
      <c r="C17" s="111"/>
    </row>
    <row r="18" spans="1:4" ht="15.75" x14ac:dyDescent="0.25">
      <c r="A18" s="105" t="s">
        <v>15</v>
      </c>
      <c r="B18" s="108" t="s">
        <v>16</v>
      </c>
      <c r="C18" s="111">
        <f>+'[1]15'!$E$20</f>
        <v>0</v>
      </c>
    </row>
    <row r="19" spans="1:4" ht="15.75" x14ac:dyDescent="0.25">
      <c r="A19" s="105" t="s">
        <v>17</v>
      </c>
      <c r="B19" s="108" t="s">
        <v>18</v>
      </c>
      <c r="C19" s="111">
        <f>+'[1]15'!$E$19</f>
        <v>0</v>
      </c>
    </row>
    <row r="20" spans="1:4" ht="15.75" x14ac:dyDescent="0.25">
      <c r="A20" s="105" t="s">
        <v>19</v>
      </c>
      <c r="B20" s="108" t="s">
        <v>20</v>
      </c>
      <c r="C20" s="111">
        <f>+'[1]15'!$E$18</f>
        <v>0</v>
      </c>
    </row>
    <row r="21" spans="1:4" ht="31.5" x14ac:dyDescent="0.25">
      <c r="A21" s="105" t="s">
        <v>48</v>
      </c>
      <c r="B21" s="206" t="str">
        <f>+'[1]15'!$B$16</f>
        <v>Nguồn thực hiện cải cách tiền lương từ 1.210.000 đồng đến 1.490.000 đồng và xử lý kiến nghị của kiểm toán nhà nước</v>
      </c>
      <c r="C21" s="111">
        <f>++'[1]15'!$E$16</f>
        <v>1406628</v>
      </c>
    </row>
    <row r="22" spans="1:4" ht="15.75" x14ac:dyDescent="0.25">
      <c r="A22" s="105" t="s">
        <v>220</v>
      </c>
      <c r="B22" s="108" t="str">
        <f>+'[1]15'!$B$17</f>
        <v>Nguồn vượt thu tiền sử dụng đất năm 2019</v>
      </c>
      <c r="C22" s="111">
        <f>+'[1]15'!$E$17</f>
        <v>2200000</v>
      </c>
    </row>
    <row r="23" spans="1:4" ht="15.75" x14ac:dyDescent="0.25">
      <c r="A23" s="105" t="s">
        <v>397</v>
      </c>
      <c r="B23" s="108" t="s">
        <v>47</v>
      </c>
      <c r="C23" s="111">
        <f>+'[1]15'!$E$21</f>
        <v>5400</v>
      </c>
    </row>
    <row r="24" spans="1:4" ht="15.75" x14ac:dyDescent="0.25">
      <c r="A24" s="105" t="s">
        <v>21</v>
      </c>
      <c r="B24" s="105" t="s">
        <v>22</v>
      </c>
      <c r="C24" s="107">
        <f>+C25+C32</f>
        <v>28709233.899999999</v>
      </c>
      <c r="D24" s="15"/>
    </row>
    <row r="25" spans="1:4" ht="15.75" x14ac:dyDescent="0.25">
      <c r="A25" s="105" t="s">
        <v>23</v>
      </c>
      <c r="B25" s="108" t="s">
        <v>24</v>
      </c>
      <c r="C25" s="107">
        <f>SUM(C26:C31)</f>
        <v>23545251</v>
      </c>
    </row>
    <row r="26" spans="1:4" ht="15.75" x14ac:dyDescent="0.25">
      <c r="A26" s="109">
        <v>1</v>
      </c>
      <c r="B26" s="110" t="s">
        <v>25</v>
      </c>
      <c r="C26" s="111">
        <f>+'[1]15'!$E$24</f>
        <v>9071600</v>
      </c>
    </row>
    <row r="27" spans="1:4" ht="15.75" x14ac:dyDescent="0.25">
      <c r="A27" s="109">
        <v>2</v>
      </c>
      <c r="B27" s="110" t="s">
        <v>26</v>
      </c>
      <c r="C27" s="111">
        <f>+'[1]15'!$E$25</f>
        <v>13865490</v>
      </c>
    </row>
    <row r="28" spans="1:4" ht="15.75" x14ac:dyDescent="0.25">
      <c r="A28" s="109">
        <v>3</v>
      </c>
      <c r="B28" s="110" t="s">
        <v>27</v>
      </c>
      <c r="C28" s="111">
        <f>+'[1]15'!$E$26</f>
        <v>6200</v>
      </c>
    </row>
    <row r="29" spans="1:4" ht="15.75" x14ac:dyDescent="0.25">
      <c r="A29" s="109">
        <v>4</v>
      </c>
      <c r="B29" s="110" t="s">
        <v>28</v>
      </c>
      <c r="C29" s="111">
        <f>+'[1]15'!$E$27</f>
        <v>2910</v>
      </c>
    </row>
    <row r="30" spans="1:4" ht="15.75" x14ac:dyDescent="0.25">
      <c r="A30" s="109">
        <v>5</v>
      </c>
      <c r="B30" s="110" t="s">
        <v>29</v>
      </c>
      <c r="C30" s="111">
        <f>+'[1]15'!$E$28</f>
        <v>450000</v>
      </c>
    </row>
    <row r="31" spans="1:4" ht="15.75" x14ac:dyDescent="0.25">
      <c r="A31" s="109">
        <v>6</v>
      </c>
      <c r="B31" s="110" t="s">
        <v>30</v>
      </c>
      <c r="C31" s="111">
        <f>+'[1]15'!$E$29</f>
        <v>149051</v>
      </c>
    </row>
    <row r="32" spans="1:4" ht="15.75" x14ac:dyDescent="0.25">
      <c r="A32" s="105" t="s">
        <v>11</v>
      </c>
      <c r="B32" s="108" t="s">
        <v>31</v>
      </c>
      <c r="C32" s="107">
        <f>+C33+C34</f>
        <v>5163982.9000000004</v>
      </c>
    </row>
    <row r="33" spans="1:3" ht="15.75" x14ac:dyDescent="0.25">
      <c r="A33" s="109">
        <v>1</v>
      </c>
      <c r="B33" s="110" t="s">
        <v>32</v>
      </c>
      <c r="C33" s="111">
        <f>+'[1]15'!$E$31</f>
        <v>0</v>
      </c>
    </row>
    <row r="34" spans="1:3" ht="15.75" x14ac:dyDescent="0.25">
      <c r="A34" s="109">
        <v>2</v>
      </c>
      <c r="B34" s="110" t="s">
        <v>33</v>
      </c>
      <c r="C34" s="111">
        <f>+'[1]15'!$E$32</f>
        <v>5163982.9000000004</v>
      </c>
    </row>
    <row r="35" spans="1:3" ht="15.75" x14ac:dyDescent="0.25">
      <c r="A35" s="105" t="s">
        <v>34</v>
      </c>
      <c r="B35" s="105" t="s">
        <v>35</v>
      </c>
      <c r="C35" s="107">
        <f>+[2]Sheet1!$E$28</f>
        <v>0</v>
      </c>
    </row>
    <row r="36" spans="1:3" ht="15.75" x14ac:dyDescent="0.25">
      <c r="A36" s="105" t="s">
        <v>36</v>
      </c>
      <c r="B36" s="105" t="s">
        <v>37</v>
      </c>
      <c r="C36" s="107"/>
    </row>
    <row r="37" spans="1:3" ht="15.75" x14ac:dyDescent="0.25">
      <c r="A37" s="109">
        <v>1</v>
      </c>
      <c r="B37" s="110" t="s">
        <v>38</v>
      </c>
      <c r="C37" s="111"/>
    </row>
    <row r="38" spans="1:3" ht="15.75" x14ac:dyDescent="0.25">
      <c r="A38" s="109" t="s">
        <v>39</v>
      </c>
      <c r="B38" s="110" t="s">
        <v>40</v>
      </c>
      <c r="C38" s="111"/>
    </row>
    <row r="39" spans="1:3" ht="15.75" x14ac:dyDescent="0.25">
      <c r="A39" s="105" t="s">
        <v>41</v>
      </c>
      <c r="B39" s="105" t="s">
        <v>42</v>
      </c>
      <c r="C39" s="107">
        <f>+C40+C41</f>
        <v>0</v>
      </c>
    </row>
    <row r="40" spans="1:3" ht="15.75" x14ac:dyDescent="0.25">
      <c r="A40" s="109">
        <v>1</v>
      </c>
      <c r="B40" s="110" t="s">
        <v>43</v>
      </c>
      <c r="C40" s="111"/>
    </row>
    <row r="41" spans="1:3" ht="15.75" x14ac:dyDescent="0.25">
      <c r="A41" s="109">
        <v>2</v>
      </c>
      <c r="B41" s="110" t="s">
        <v>44</v>
      </c>
      <c r="C41" s="111"/>
    </row>
  </sheetData>
  <mergeCells count="4">
    <mergeCell ref="A4:C4"/>
    <mergeCell ref="A5:C5"/>
    <mergeCell ref="A1:B1"/>
    <mergeCell ref="A2:B2"/>
  </mergeCells>
  <printOptions horizontalCentered="1"/>
  <pageMargins left="0.2" right="0.2"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P11" sqref="P11"/>
    </sheetView>
  </sheetViews>
  <sheetFormatPr defaultRowHeight="15" x14ac:dyDescent="0.25"/>
  <cols>
    <col min="1" max="1" width="5" customWidth="1"/>
    <col min="2" max="2" width="24.5703125" customWidth="1"/>
    <col min="3" max="3" width="12.28515625" style="88" customWidth="1"/>
    <col min="4" max="4" width="11.42578125" style="88" customWidth="1"/>
    <col min="5" max="5" width="11.140625" style="88" customWidth="1"/>
    <col min="6" max="6" width="11.28515625" style="88" customWidth="1"/>
    <col min="7" max="7" width="10.42578125" style="88" customWidth="1"/>
    <col min="8" max="8" width="10" style="88" customWidth="1"/>
    <col min="9" max="9" width="12.7109375" style="88" customWidth="1"/>
    <col min="10" max="10" width="11.42578125" style="88" customWidth="1"/>
    <col min="11" max="11" width="12.28515625" style="88" customWidth="1"/>
    <col min="12" max="13" width="9.5703125" style="88" customWidth="1"/>
    <col min="14" max="14" width="12.5703125" style="88" customWidth="1"/>
  </cols>
  <sheetData>
    <row r="1" spans="1:14" x14ac:dyDescent="0.25">
      <c r="A1" s="293" t="s">
        <v>149</v>
      </c>
      <c r="B1" s="293"/>
      <c r="C1" s="86"/>
      <c r="D1" s="86"/>
      <c r="E1" s="86"/>
      <c r="F1" s="86"/>
      <c r="G1" s="86"/>
      <c r="H1" s="86"/>
      <c r="I1" s="86"/>
      <c r="J1" s="86"/>
      <c r="K1" s="72"/>
      <c r="L1" s="303" t="s">
        <v>290</v>
      </c>
      <c r="M1" s="303"/>
      <c r="N1" s="303"/>
    </row>
    <row r="2" spans="1:14" x14ac:dyDescent="0.25">
      <c r="A2" s="281" t="s">
        <v>114</v>
      </c>
      <c r="B2" s="281"/>
      <c r="C2" s="9"/>
      <c r="D2" s="9"/>
      <c r="E2" s="9"/>
      <c r="F2" s="9"/>
      <c r="G2" s="9"/>
      <c r="H2" s="9"/>
      <c r="I2" s="9"/>
      <c r="J2" s="9"/>
      <c r="K2" s="9"/>
      <c r="L2" s="9"/>
      <c r="M2" s="9"/>
      <c r="N2" s="9"/>
    </row>
    <row r="3" spans="1:14" x14ac:dyDescent="0.25">
      <c r="A3" s="40"/>
      <c r="B3" s="40"/>
      <c r="C3" s="9"/>
      <c r="D3" s="9"/>
      <c r="E3" s="9"/>
      <c r="F3" s="9"/>
      <c r="G3" s="9"/>
      <c r="H3" s="9"/>
      <c r="I3" s="9"/>
      <c r="J3" s="9"/>
      <c r="K3" s="9"/>
      <c r="L3" s="9"/>
      <c r="M3" s="9"/>
      <c r="N3" s="9"/>
    </row>
    <row r="4" spans="1:14" ht="38.25" customHeight="1" x14ac:dyDescent="0.25">
      <c r="A4" s="269" t="s">
        <v>477</v>
      </c>
      <c r="B4" s="269"/>
      <c r="C4" s="269"/>
      <c r="D4" s="269"/>
      <c r="E4" s="269"/>
      <c r="F4" s="269"/>
      <c r="G4" s="269"/>
      <c r="H4" s="269"/>
      <c r="I4" s="269"/>
      <c r="J4" s="269"/>
      <c r="K4" s="269"/>
      <c r="L4" s="269"/>
      <c r="M4" s="269"/>
      <c r="N4" s="269"/>
    </row>
    <row r="5" spans="1:14" ht="15.75" x14ac:dyDescent="0.25">
      <c r="A5" s="250" t="s">
        <v>478</v>
      </c>
      <c r="B5" s="250"/>
      <c r="C5" s="250"/>
      <c r="D5" s="250"/>
      <c r="E5" s="250"/>
      <c r="F5" s="250"/>
      <c r="G5" s="250"/>
      <c r="H5" s="250"/>
      <c r="I5" s="250"/>
      <c r="J5" s="250"/>
      <c r="K5" s="250"/>
      <c r="L5" s="250"/>
      <c r="M5" s="250"/>
      <c r="N5" s="250"/>
    </row>
    <row r="6" spans="1:14" x14ac:dyDescent="0.25">
      <c r="A6" s="16"/>
      <c r="B6" s="16"/>
      <c r="C6" s="16"/>
      <c r="D6" s="16"/>
      <c r="E6" s="16"/>
      <c r="F6" s="16"/>
      <c r="G6" s="16"/>
      <c r="H6" s="16"/>
      <c r="I6" s="16"/>
      <c r="J6" s="16"/>
      <c r="K6" s="16"/>
      <c r="L6" s="16"/>
      <c r="M6" s="134"/>
      <c r="N6" s="16"/>
    </row>
    <row r="7" spans="1:14" x14ac:dyDescent="0.25">
      <c r="A7" s="16"/>
      <c r="B7" s="16"/>
      <c r="C7" s="16"/>
      <c r="D7" s="16"/>
      <c r="E7" s="16"/>
      <c r="F7" s="16"/>
      <c r="G7" s="16"/>
      <c r="H7" s="16"/>
      <c r="I7" s="16"/>
      <c r="J7" s="16"/>
      <c r="K7" s="16"/>
      <c r="L7" s="16"/>
      <c r="M7" s="134"/>
      <c r="N7" s="16"/>
    </row>
    <row r="8" spans="1:14" x14ac:dyDescent="0.25">
      <c r="A8" s="1"/>
      <c r="B8" s="1"/>
      <c r="C8" s="86"/>
      <c r="D8" s="86"/>
      <c r="E8" s="86"/>
      <c r="F8" s="86"/>
      <c r="G8" s="86"/>
      <c r="H8" s="86"/>
      <c r="I8" s="86"/>
      <c r="J8" s="297" t="s">
        <v>68</v>
      </c>
      <c r="K8" s="297"/>
      <c r="L8" s="297"/>
      <c r="M8" s="297"/>
      <c r="N8" s="298"/>
    </row>
    <row r="9" spans="1:14" ht="34.5" customHeight="1" x14ac:dyDescent="0.25">
      <c r="A9" s="295" t="s">
        <v>2</v>
      </c>
      <c r="B9" s="295" t="s">
        <v>274</v>
      </c>
      <c r="C9" s="296" t="s">
        <v>291</v>
      </c>
      <c r="D9" s="296" t="s">
        <v>292</v>
      </c>
      <c r="E9" s="296"/>
      <c r="F9" s="296"/>
      <c r="G9" s="301" t="s">
        <v>366</v>
      </c>
      <c r="H9" s="302"/>
      <c r="I9" s="299"/>
      <c r="J9" s="296" t="s">
        <v>293</v>
      </c>
      <c r="K9" s="296"/>
      <c r="L9" s="296"/>
      <c r="M9" s="296"/>
      <c r="N9" s="299" t="s">
        <v>294</v>
      </c>
    </row>
    <row r="10" spans="1:14" x14ac:dyDescent="0.25">
      <c r="A10" s="295"/>
      <c r="B10" s="295"/>
      <c r="C10" s="296"/>
      <c r="D10" s="296" t="s">
        <v>295</v>
      </c>
      <c r="E10" s="300" t="s">
        <v>296</v>
      </c>
      <c r="F10" s="300"/>
      <c r="G10" s="296" t="s">
        <v>295</v>
      </c>
      <c r="H10" s="300" t="s">
        <v>296</v>
      </c>
      <c r="I10" s="300"/>
      <c r="J10" s="296" t="s">
        <v>295</v>
      </c>
      <c r="K10" s="296" t="s">
        <v>297</v>
      </c>
      <c r="L10" s="296"/>
      <c r="M10" s="296"/>
      <c r="N10" s="299"/>
    </row>
    <row r="11" spans="1:14" ht="87.75" customHeight="1" x14ac:dyDescent="0.25">
      <c r="A11" s="295"/>
      <c r="B11" s="295"/>
      <c r="C11" s="296"/>
      <c r="D11" s="296"/>
      <c r="E11" s="81" t="s">
        <v>298</v>
      </c>
      <c r="F11" s="81" t="s">
        <v>299</v>
      </c>
      <c r="G11" s="296"/>
      <c r="H11" s="81" t="s">
        <v>298</v>
      </c>
      <c r="I11" s="81" t="s">
        <v>299</v>
      </c>
      <c r="J11" s="296"/>
      <c r="K11" s="137" t="s">
        <v>300</v>
      </c>
      <c r="L11" s="137" t="s">
        <v>301</v>
      </c>
      <c r="M11" s="137" t="s">
        <v>399</v>
      </c>
      <c r="N11" s="299"/>
    </row>
    <row r="12" spans="1:14" x14ac:dyDescent="0.25">
      <c r="A12" s="82" t="s">
        <v>5</v>
      </c>
      <c r="B12" s="82" t="s">
        <v>21</v>
      </c>
      <c r="C12" s="87">
        <v>1</v>
      </c>
      <c r="D12" s="87">
        <v>2</v>
      </c>
      <c r="E12" s="87">
        <v>3</v>
      </c>
      <c r="F12" s="87">
        <v>4</v>
      </c>
      <c r="G12" s="87"/>
      <c r="H12" s="87"/>
      <c r="I12" s="87"/>
      <c r="J12" s="87">
        <v>5</v>
      </c>
      <c r="K12" s="87">
        <v>6</v>
      </c>
      <c r="L12" s="87">
        <v>7</v>
      </c>
      <c r="M12" s="87"/>
      <c r="N12" s="87">
        <v>9</v>
      </c>
    </row>
    <row r="13" spans="1:14" ht="18.75" customHeight="1" x14ac:dyDescent="0.25">
      <c r="A13" s="83"/>
      <c r="B13" s="83" t="s">
        <v>159</v>
      </c>
      <c r="C13" s="84">
        <f>SUM(C14:C24)</f>
        <v>6131590</v>
      </c>
      <c r="D13" s="84">
        <f t="shared" ref="D13:F13" si="0">SUM(D14:D24)</f>
        <v>3672918.5</v>
      </c>
      <c r="E13" s="84">
        <f t="shared" si="0"/>
        <v>1686440</v>
      </c>
      <c r="F13" s="84">
        <f t="shared" si="0"/>
        <v>1986478.5</v>
      </c>
      <c r="G13" s="84">
        <f>+H13+I13</f>
        <v>982741.5</v>
      </c>
      <c r="H13" s="84">
        <f>SUM(H14:H24)</f>
        <v>43000</v>
      </c>
      <c r="I13" s="84">
        <f>SUM(I14:I24)</f>
        <v>939741.5</v>
      </c>
      <c r="J13" s="84">
        <f>+K13+L13+M13</f>
        <v>5277848.0681246836</v>
      </c>
      <c r="K13" s="84">
        <f>SUM(K14:K24)</f>
        <v>3965942.7818008577</v>
      </c>
      <c r="L13" s="84">
        <f>SUM(L14:L24)</f>
        <v>743500</v>
      </c>
      <c r="M13" s="84">
        <f>SUM(M14:M24)</f>
        <v>568405.28632382548</v>
      </c>
      <c r="N13" s="84">
        <f>+SUM(N14:N24)</f>
        <v>10003781.748400144</v>
      </c>
    </row>
    <row r="14" spans="1:14" ht="28.5" customHeight="1" x14ac:dyDescent="0.25">
      <c r="A14" s="73">
        <v>1</v>
      </c>
      <c r="B14" s="122" t="s">
        <v>280</v>
      </c>
      <c r="C14" s="85">
        <f>+'[1]39'!$C$10</f>
        <v>2820750</v>
      </c>
      <c r="D14" s="85">
        <f>+E14+F14</f>
        <v>1766817</v>
      </c>
      <c r="E14" s="85">
        <f>+'[1]39'!$E$10</f>
        <v>875650</v>
      </c>
      <c r="F14" s="85">
        <f>+'[1]39'!$F$10</f>
        <v>891167</v>
      </c>
      <c r="G14" s="85">
        <f>+H14+I14</f>
        <v>461183.5</v>
      </c>
      <c r="H14" s="85">
        <f>+'[1]39'!$H$10</f>
        <v>25000</v>
      </c>
      <c r="I14" s="85">
        <f>+'[1]39'!$I$10</f>
        <v>436183.5</v>
      </c>
      <c r="J14" s="84">
        <f t="shared" ref="J14:J24" si="1">+K14+L14+M14</f>
        <v>85785</v>
      </c>
      <c r="K14" s="85">
        <f>+'[1]39'!$P$10</f>
        <v>0</v>
      </c>
      <c r="L14" s="85">
        <f>+'[1]39'!$Q$10</f>
        <v>85785</v>
      </c>
      <c r="M14" s="85">
        <f>+'[1]39'!$O$10</f>
        <v>0</v>
      </c>
      <c r="N14" s="85">
        <f>+'[1]39'!$M$10</f>
        <v>2498930</v>
      </c>
    </row>
    <row r="15" spans="1:14" ht="28.5" customHeight="1" x14ac:dyDescent="0.25">
      <c r="A15" s="129">
        <v>2</v>
      </c>
      <c r="B15" s="122" t="s">
        <v>287</v>
      </c>
      <c r="C15" s="85">
        <f>+'[1]39'!$C$11</f>
        <v>324050</v>
      </c>
      <c r="D15" s="85">
        <f t="shared" ref="D15:D24" si="2">+E15+F15</f>
        <v>190064</v>
      </c>
      <c r="E15" s="85">
        <f>+'[1]39'!$E$11</f>
        <v>83750</v>
      </c>
      <c r="F15" s="85">
        <f>+'[1]39'!$F$11</f>
        <v>106314</v>
      </c>
      <c r="G15" s="85">
        <f t="shared" ref="G15:G24" si="3">+H15+I15</f>
        <v>6580</v>
      </c>
      <c r="H15" s="85"/>
      <c r="I15" s="85">
        <f>+'[1]39'!$I$11</f>
        <v>6580</v>
      </c>
      <c r="J15" s="84">
        <f t="shared" si="1"/>
        <v>418282.5</v>
      </c>
      <c r="K15" s="85">
        <f>+'[1]39'!$P$11</f>
        <v>338188.06050957995</v>
      </c>
      <c r="L15" s="85">
        <f>+'[1]39'!$Q$11</f>
        <v>67173</v>
      </c>
      <c r="M15" s="85">
        <f>+'[1]39'!$O$11</f>
        <v>12921.439490420016</v>
      </c>
      <c r="N15" s="85">
        <f>+'[1]39'!$M$11</f>
        <v>622549</v>
      </c>
    </row>
    <row r="16" spans="1:14" ht="28.5" customHeight="1" x14ac:dyDescent="0.25">
      <c r="A16" s="129">
        <v>3</v>
      </c>
      <c r="B16" s="122" t="s">
        <v>365</v>
      </c>
      <c r="C16" s="85">
        <f>+'[1]39'!$C$12</f>
        <v>584700</v>
      </c>
      <c r="D16" s="85">
        <f t="shared" si="2"/>
        <v>409205</v>
      </c>
      <c r="E16" s="85">
        <f>+'[1]39'!$E$12</f>
        <v>272200</v>
      </c>
      <c r="F16" s="85">
        <f>+'[1]39'!$F$12</f>
        <v>137005</v>
      </c>
      <c r="G16" s="85">
        <f t="shared" si="3"/>
        <v>51700</v>
      </c>
      <c r="H16" s="85"/>
      <c r="I16" s="85">
        <f>+'[1]39'!$I$12</f>
        <v>51700</v>
      </c>
      <c r="J16" s="84">
        <f t="shared" si="1"/>
        <v>347267.50000000006</v>
      </c>
      <c r="K16" s="85">
        <f>+'[1]39'!$P$12</f>
        <v>244871.74995832006</v>
      </c>
      <c r="L16" s="85">
        <f>+'[1]39'!$Q$12</f>
        <v>74511</v>
      </c>
      <c r="M16" s="85">
        <f>+'[1]39'!$O$12</f>
        <v>27884.750041680003</v>
      </c>
      <c r="N16" s="85">
        <f>+'[1]39'!$M$12</f>
        <v>823178</v>
      </c>
    </row>
    <row r="17" spans="1:14" ht="28.5" customHeight="1" x14ac:dyDescent="0.25">
      <c r="A17" s="129">
        <v>4</v>
      </c>
      <c r="B17" s="122" t="s">
        <v>285</v>
      </c>
      <c r="C17" s="85">
        <f>+'[1]39'!$C$13</f>
        <v>149500</v>
      </c>
      <c r="D17" s="85">
        <f t="shared" si="2"/>
        <v>87125</v>
      </c>
      <c r="E17" s="85">
        <f>+'[1]39'!$E$13</f>
        <v>36600</v>
      </c>
      <c r="F17" s="85">
        <f>+'[1]39'!$F$13</f>
        <v>50525</v>
      </c>
      <c r="G17" s="85">
        <f t="shared" si="3"/>
        <v>2585</v>
      </c>
      <c r="H17" s="85"/>
      <c r="I17" s="85">
        <f>+'[1]39'!$I$13</f>
        <v>2585</v>
      </c>
      <c r="J17" s="84">
        <f t="shared" si="1"/>
        <v>526886.5</v>
      </c>
      <c r="K17" s="85">
        <f>+'[1]39'!$P$13</f>
        <v>442819.48199999996</v>
      </c>
      <c r="L17" s="85">
        <f>+'[1]39'!$Q$13</f>
        <v>51015</v>
      </c>
      <c r="M17" s="85">
        <f>+'[1]39'!$O$13</f>
        <v>33052.018000000033</v>
      </c>
      <c r="N17" s="85">
        <f>+'[1]39'!$M$13</f>
        <v>621465</v>
      </c>
    </row>
    <row r="18" spans="1:14" ht="28.5" customHeight="1" x14ac:dyDescent="0.25">
      <c r="A18" s="129">
        <v>5</v>
      </c>
      <c r="B18" s="122" t="s">
        <v>284</v>
      </c>
      <c r="C18" s="85">
        <f>+'[1]39'!$C$14</f>
        <v>153600</v>
      </c>
      <c r="D18" s="85">
        <f t="shared" si="2"/>
        <v>78931.5</v>
      </c>
      <c r="E18" s="85">
        <f>+'[1]39'!$E$14</f>
        <v>26550</v>
      </c>
      <c r="F18" s="85">
        <f>+'[1]39'!$F$14</f>
        <v>52381.5</v>
      </c>
      <c r="G18" s="85">
        <f t="shared" si="3"/>
        <v>0</v>
      </c>
      <c r="H18" s="85"/>
      <c r="I18" s="85">
        <f>+'[1]39'!$I$14</f>
        <v>0</v>
      </c>
      <c r="J18" s="84">
        <f t="shared" si="1"/>
        <v>861289</v>
      </c>
      <c r="K18" s="85">
        <f>+'[1]39'!$P$14</f>
        <v>674922.11400000006</v>
      </c>
      <c r="L18" s="85">
        <f>+'[1]39'!$Q$14</f>
        <v>63938</v>
      </c>
      <c r="M18" s="85">
        <f>+'[1]39'!$O$14</f>
        <v>122428.886</v>
      </c>
      <c r="N18" s="85">
        <f>+'[1]39'!$M$14</f>
        <v>883647</v>
      </c>
    </row>
    <row r="19" spans="1:14" ht="28.5" customHeight="1" x14ac:dyDescent="0.25">
      <c r="A19" s="129">
        <v>6</v>
      </c>
      <c r="B19" s="122" t="s">
        <v>283</v>
      </c>
      <c r="C19" s="85">
        <f>+'[1]39'!$C$15</f>
        <v>74020</v>
      </c>
      <c r="D19" s="85">
        <f t="shared" si="2"/>
        <v>41479</v>
      </c>
      <c r="E19" s="85">
        <f>+'[1]39'!$E$15</f>
        <v>18120</v>
      </c>
      <c r="F19" s="85">
        <f>+'[1]39'!$F$15</f>
        <v>23359</v>
      </c>
      <c r="G19" s="85">
        <f t="shared" si="3"/>
        <v>1833</v>
      </c>
      <c r="H19" s="85"/>
      <c r="I19" s="85">
        <f>+'[1]39'!$I$15</f>
        <v>1833</v>
      </c>
      <c r="J19" s="84">
        <f t="shared" si="1"/>
        <v>901381.5</v>
      </c>
      <c r="K19" s="85">
        <f>+'[1]39'!$P$15</f>
        <v>667879.87341499992</v>
      </c>
      <c r="L19" s="85">
        <f>+'[1]39'!$Q$15</f>
        <v>117861</v>
      </c>
      <c r="M19" s="85">
        <f>+'[1]39'!$O$15</f>
        <v>115640.62658500008</v>
      </c>
      <c r="N19" s="85">
        <f>+'[1]39'!$M$15</f>
        <v>836741</v>
      </c>
    </row>
    <row r="20" spans="1:14" ht="28.5" customHeight="1" x14ac:dyDescent="0.25">
      <c r="A20" s="129">
        <v>7</v>
      </c>
      <c r="B20" s="122" t="s">
        <v>398</v>
      </c>
      <c r="C20" s="85">
        <f>+'[1]39'!$C$16</f>
        <v>241680</v>
      </c>
      <c r="D20" s="85">
        <f t="shared" si="2"/>
        <v>129334</v>
      </c>
      <c r="E20" s="85">
        <f>+'[1]39'!$E$16</f>
        <v>54980</v>
      </c>
      <c r="F20" s="85">
        <f>+'[1]39'!$F$16</f>
        <v>74354</v>
      </c>
      <c r="G20" s="85">
        <f t="shared" si="3"/>
        <v>7050</v>
      </c>
      <c r="H20" s="85"/>
      <c r="I20" s="85">
        <f>+'[1]39'!$I$16</f>
        <v>7050</v>
      </c>
      <c r="J20" s="84">
        <f t="shared" si="1"/>
        <v>565335.5</v>
      </c>
      <c r="K20" s="85">
        <f>+'[1]39'!$P$16</f>
        <v>449180.32702092436</v>
      </c>
      <c r="L20" s="85">
        <f>+'[1]39'!$Q$16</f>
        <v>53442</v>
      </c>
      <c r="M20" s="85">
        <f>+'[1]39'!$O$16</f>
        <v>62713.172979075622</v>
      </c>
      <c r="N20" s="85">
        <f>+'[1]39'!$M$16</f>
        <v>677417</v>
      </c>
    </row>
    <row r="21" spans="1:14" ht="28.5" customHeight="1" x14ac:dyDescent="0.25">
      <c r="A21" s="129">
        <v>8</v>
      </c>
      <c r="B21" s="122" t="s">
        <v>281</v>
      </c>
      <c r="C21" s="85">
        <f>+'[1]39'!$C$17</f>
        <v>350140</v>
      </c>
      <c r="D21" s="85">
        <f t="shared" si="2"/>
        <v>220294</v>
      </c>
      <c r="E21" s="85">
        <f>+'[1]39'!$E$17</f>
        <v>122440</v>
      </c>
      <c r="F21" s="85">
        <f>+'[1]39'!$F$17</f>
        <v>97854</v>
      </c>
      <c r="G21" s="85">
        <f t="shared" si="3"/>
        <v>15510</v>
      </c>
      <c r="H21" s="85"/>
      <c r="I21" s="85">
        <f>+'[1]39'!$I$17</f>
        <v>15510</v>
      </c>
      <c r="J21" s="84">
        <f t="shared" si="1"/>
        <v>582374.77108454006</v>
      </c>
      <c r="K21" s="85">
        <f>+'[1]39'!$P$17</f>
        <v>494523.22540033999</v>
      </c>
      <c r="L21" s="85">
        <f>+'[1]39'!$Q$17</f>
        <v>59475</v>
      </c>
      <c r="M21" s="85">
        <f>+'[1]39'!$O$17</f>
        <v>28376.545684199999</v>
      </c>
      <c r="N21" s="85">
        <f>+'[1]39'!$M$17</f>
        <v>868992</v>
      </c>
    </row>
    <row r="22" spans="1:14" ht="28.5" customHeight="1" x14ac:dyDescent="0.25">
      <c r="A22" s="129">
        <v>9</v>
      </c>
      <c r="B22" s="122" t="s">
        <v>282</v>
      </c>
      <c r="C22" s="85">
        <f>+'[1]39'!$C$18</f>
        <v>139600</v>
      </c>
      <c r="D22" s="85">
        <f t="shared" si="2"/>
        <v>86600</v>
      </c>
      <c r="E22" s="85">
        <f>+'[1]39'!$E$18</f>
        <v>44300</v>
      </c>
      <c r="F22" s="85">
        <f>+'[1]39'!$F$18</f>
        <v>42300</v>
      </c>
      <c r="G22" s="85">
        <f t="shared" si="3"/>
        <v>3290</v>
      </c>
      <c r="H22" s="85"/>
      <c r="I22" s="85">
        <f>+'[1]39'!$I$18</f>
        <v>3290</v>
      </c>
      <c r="J22" s="84">
        <f t="shared" si="1"/>
        <v>667450</v>
      </c>
      <c r="K22" s="85">
        <f>+'[1]39'!$P$18</f>
        <v>518103.40085669397</v>
      </c>
      <c r="L22" s="85">
        <f>+'[1]39'!$Q$18</f>
        <v>66487</v>
      </c>
      <c r="M22" s="85">
        <f>+'[1]39'!$O$18</f>
        <v>82859.599143306026</v>
      </c>
      <c r="N22" s="85">
        <f>+'[1]39'!$M$18</f>
        <v>722701</v>
      </c>
    </row>
    <row r="23" spans="1:14" ht="28.5" customHeight="1" x14ac:dyDescent="0.25">
      <c r="A23" s="129">
        <v>10</v>
      </c>
      <c r="B23" s="122" t="s">
        <v>288</v>
      </c>
      <c r="C23" s="85">
        <f>+'[1]39'!$C$19</f>
        <v>689350</v>
      </c>
      <c r="D23" s="85">
        <f t="shared" si="2"/>
        <v>355660</v>
      </c>
      <c r="E23" s="85">
        <f>+'[1]39'!$E$19</f>
        <v>86350</v>
      </c>
      <c r="F23" s="85">
        <f>+'[1]39'!$F$19</f>
        <v>269310</v>
      </c>
      <c r="G23" s="85">
        <f t="shared" si="3"/>
        <v>306580</v>
      </c>
      <c r="H23" s="85">
        <f>+'[1]39'!$H$19</f>
        <v>18000</v>
      </c>
      <c r="I23" s="85">
        <f>+'[1]39'!$I$19</f>
        <v>288580</v>
      </c>
      <c r="J23" s="84">
        <f t="shared" si="1"/>
        <v>134831.24840014364</v>
      </c>
      <c r="K23" s="85">
        <f>+'[1]39'!$P$19</f>
        <v>0</v>
      </c>
      <c r="L23" s="85">
        <f>+'[1]39'!$Q$19</f>
        <v>52303</v>
      </c>
      <c r="M23" s="85">
        <f>+'[1]39'!$O$19</f>
        <v>82528.248400143639</v>
      </c>
      <c r="N23" s="85">
        <f>+'[1]39'!$M$19</f>
        <v>767770.74840014358</v>
      </c>
    </row>
    <row r="24" spans="1:14" ht="28.5" customHeight="1" x14ac:dyDescent="0.25">
      <c r="A24" s="129">
        <v>11</v>
      </c>
      <c r="B24" s="122" t="s">
        <v>289</v>
      </c>
      <c r="C24" s="85">
        <f>+'[1]39'!$C$20</f>
        <v>604200</v>
      </c>
      <c r="D24" s="85">
        <f t="shared" si="2"/>
        <v>307409</v>
      </c>
      <c r="E24" s="85">
        <f>+'[1]39'!$E$20</f>
        <v>65500</v>
      </c>
      <c r="F24" s="85">
        <f>+'[1]39'!$F$20</f>
        <v>241909</v>
      </c>
      <c r="G24" s="85">
        <f t="shared" si="3"/>
        <v>126430</v>
      </c>
      <c r="H24" s="85"/>
      <c r="I24" s="85">
        <f>+'[1]39'!$I$20</f>
        <v>126430</v>
      </c>
      <c r="J24" s="84">
        <f t="shared" si="1"/>
        <v>186964.54863999994</v>
      </c>
      <c r="K24" s="85">
        <f>+'[1]39'!$P$20</f>
        <v>135454.54863999994</v>
      </c>
      <c r="L24" s="85">
        <f>+'[1]39'!$Q$20</f>
        <v>51510</v>
      </c>
      <c r="M24" s="85">
        <f>+'[1]39'!$O$20</f>
        <v>0</v>
      </c>
      <c r="N24" s="85">
        <f>+'[1]39'!$M$20</f>
        <v>680391</v>
      </c>
    </row>
    <row r="26" spans="1:14" x14ac:dyDescent="0.25">
      <c r="C26" s="123"/>
      <c r="D26" s="123"/>
    </row>
    <row r="27" spans="1:14" x14ac:dyDescent="0.25">
      <c r="C27" s="123"/>
      <c r="D27" s="123"/>
    </row>
    <row r="28" spans="1:14" x14ac:dyDescent="0.25">
      <c r="C28" s="123"/>
      <c r="D28" s="123"/>
    </row>
    <row r="29" spans="1:14" x14ac:dyDescent="0.25">
      <c r="C29" s="123"/>
      <c r="D29" s="123"/>
    </row>
    <row r="30" spans="1:14" x14ac:dyDescent="0.25">
      <c r="C30" s="123"/>
      <c r="D30" s="123"/>
    </row>
    <row r="31" spans="1:14" x14ac:dyDescent="0.25">
      <c r="C31" s="123"/>
      <c r="D31" s="123"/>
    </row>
    <row r="32" spans="1:14" x14ac:dyDescent="0.25">
      <c r="C32" s="123"/>
      <c r="D32" s="123"/>
    </row>
    <row r="33" spans="3:4" x14ac:dyDescent="0.25">
      <c r="C33" s="123"/>
      <c r="D33" s="123"/>
    </row>
    <row r="34" spans="3:4" x14ac:dyDescent="0.25">
      <c r="C34" s="123"/>
      <c r="D34" s="123"/>
    </row>
    <row r="35" spans="3:4" x14ac:dyDescent="0.25">
      <c r="C35" s="123"/>
      <c r="D35" s="123"/>
    </row>
    <row r="36" spans="3:4" x14ac:dyDescent="0.25">
      <c r="C36" s="123"/>
      <c r="D36" s="123"/>
    </row>
  </sheetData>
  <mergeCells count="19">
    <mergeCell ref="A1:B1"/>
    <mergeCell ref="L1:N1"/>
    <mergeCell ref="A2:B2"/>
    <mergeCell ref="A4:N4"/>
    <mergeCell ref="A5:N5"/>
    <mergeCell ref="A9:A11"/>
    <mergeCell ref="B9:B11"/>
    <mergeCell ref="C9:C11"/>
    <mergeCell ref="D9:F9"/>
    <mergeCell ref="J8:N8"/>
    <mergeCell ref="N9:N11"/>
    <mergeCell ref="D10:D11"/>
    <mergeCell ref="E10:F10"/>
    <mergeCell ref="J10:J11"/>
    <mergeCell ref="G9:I9"/>
    <mergeCell ref="G10:G11"/>
    <mergeCell ref="H10:I10"/>
    <mergeCell ref="J9:M9"/>
    <mergeCell ref="K10:M10"/>
  </mergeCells>
  <printOptions horizontalCentered="1"/>
  <pageMargins left="0" right="0" top="0.5" bottom="0.5" header="0.3" footer="0.3"/>
  <pageSetup paperSize="9"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13" workbookViewId="0">
      <selection activeCell="E21" sqref="E21"/>
    </sheetView>
  </sheetViews>
  <sheetFormatPr defaultRowHeight="15" x14ac:dyDescent="0.25"/>
  <cols>
    <col min="1" max="1" width="6.7109375" style="90" customWidth="1"/>
    <col min="2" max="2" width="32" style="93" customWidth="1"/>
    <col min="3" max="3" width="17.28515625" style="93" customWidth="1"/>
    <col min="4" max="4" width="18.85546875" style="93" customWidth="1"/>
    <col min="5" max="5" width="16.5703125" style="93" customWidth="1"/>
  </cols>
  <sheetData>
    <row r="1" spans="1:5" x14ac:dyDescent="0.25">
      <c r="A1" s="293" t="s">
        <v>149</v>
      </c>
      <c r="B1" s="293"/>
      <c r="C1" s="91"/>
      <c r="D1" s="304" t="s">
        <v>302</v>
      </c>
      <c r="E1" s="304"/>
    </row>
    <row r="2" spans="1:5" x14ac:dyDescent="0.25">
      <c r="A2" s="281" t="s">
        <v>114</v>
      </c>
      <c r="B2" s="281"/>
      <c r="C2" s="91"/>
      <c r="D2" s="91"/>
      <c r="E2" s="91"/>
    </row>
    <row r="3" spans="1:5" x14ac:dyDescent="0.25">
      <c r="A3" s="40"/>
      <c r="B3" s="40"/>
      <c r="C3" s="91"/>
      <c r="D3" s="91"/>
      <c r="E3" s="91"/>
    </row>
    <row r="4" spans="1:5" ht="46.5" customHeight="1" x14ac:dyDescent="0.25">
      <c r="A4" s="269" t="s">
        <v>479</v>
      </c>
      <c r="B4" s="269"/>
      <c r="C4" s="269"/>
      <c r="D4" s="269"/>
      <c r="E4" s="269"/>
    </row>
    <row r="5" spans="1:5" ht="15.75" x14ac:dyDescent="0.25">
      <c r="A5" s="250" t="s">
        <v>480</v>
      </c>
      <c r="B5" s="250"/>
      <c r="C5" s="250"/>
      <c r="D5" s="250"/>
      <c r="E5" s="250"/>
    </row>
    <row r="6" spans="1:5" x14ac:dyDescent="0.25">
      <c r="A6" s="94"/>
      <c r="B6" s="94"/>
      <c r="C6" s="94"/>
      <c r="D6" s="94"/>
      <c r="E6" s="94"/>
    </row>
    <row r="7" spans="1:5" x14ac:dyDescent="0.25">
      <c r="A7" s="94"/>
      <c r="B7" s="94"/>
      <c r="C7" s="94"/>
      <c r="D7" s="94"/>
      <c r="E7" s="94"/>
    </row>
    <row r="8" spans="1:5" x14ac:dyDescent="0.25">
      <c r="A8" s="89"/>
      <c r="B8" s="92"/>
      <c r="C8" s="91"/>
      <c r="D8" s="270" t="s">
        <v>1</v>
      </c>
      <c r="E8" s="270"/>
    </row>
    <row r="9" spans="1:5" s="90" customFormat="1" ht="78.75" x14ac:dyDescent="0.25">
      <c r="A9" s="194" t="s">
        <v>2</v>
      </c>
      <c r="B9" s="194" t="s">
        <v>274</v>
      </c>
      <c r="C9" s="195" t="s">
        <v>295</v>
      </c>
      <c r="D9" s="195" t="s">
        <v>461</v>
      </c>
      <c r="E9" s="195" t="s">
        <v>462</v>
      </c>
    </row>
    <row r="10" spans="1:5" s="124" customFormat="1" ht="15.75" x14ac:dyDescent="0.25">
      <c r="A10" s="196" t="s">
        <v>5</v>
      </c>
      <c r="B10" s="196" t="s">
        <v>21</v>
      </c>
      <c r="C10" s="197" t="s">
        <v>400</v>
      </c>
      <c r="D10" s="198" t="s">
        <v>311</v>
      </c>
      <c r="E10" s="198" t="s">
        <v>312</v>
      </c>
    </row>
    <row r="11" spans="1:5" ht="20.25" customHeight="1" x14ac:dyDescent="0.25">
      <c r="A11" s="199"/>
      <c r="B11" s="199" t="s">
        <v>159</v>
      </c>
      <c r="C11" s="200">
        <f>+D11+E11</f>
        <v>743500</v>
      </c>
      <c r="D11" s="200">
        <f>SUM(D12:D22)</f>
        <v>683000</v>
      </c>
      <c r="E11" s="200">
        <f>SUM(E12:E22)</f>
        <v>60500</v>
      </c>
    </row>
    <row r="12" spans="1:5" ht="23.25" customHeight="1" x14ac:dyDescent="0.25">
      <c r="A12" s="196">
        <v>1</v>
      </c>
      <c r="B12" s="201" t="s">
        <v>280</v>
      </c>
      <c r="C12" s="202">
        <f>+D12+E12</f>
        <v>85785</v>
      </c>
      <c r="D12" s="202">
        <f>+'[1]IV Thu_Huyen'!$E$45</f>
        <v>85785</v>
      </c>
      <c r="E12" s="202"/>
    </row>
    <row r="13" spans="1:5" ht="23.25" customHeight="1" x14ac:dyDescent="0.25">
      <c r="A13" s="196">
        <v>2</v>
      </c>
      <c r="B13" s="201" t="s">
        <v>287</v>
      </c>
      <c r="C13" s="202">
        <f t="shared" ref="C13:C22" si="0">+D13+E13</f>
        <v>67173</v>
      </c>
      <c r="D13" s="202">
        <f>+'[1]IV Thu_Huyen'!$F$45</f>
        <v>67173</v>
      </c>
      <c r="E13" s="202"/>
    </row>
    <row r="14" spans="1:5" ht="23.25" customHeight="1" x14ac:dyDescent="0.25">
      <c r="A14" s="196">
        <v>3</v>
      </c>
      <c r="B14" s="201" t="s">
        <v>365</v>
      </c>
      <c r="C14" s="202">
        <f t="shared" si="0"/>
        <v>74511</v>
      </c>
      <c r="D14" s="202">
        <f>+'[1]IV Thu_Huyen'!$G$45</f>
        <v>66511</v>
      </c>
      <c r="E14" s="202">
        <f>+'[1]IV Thu_Huyen'!$G$46</f>
        <v>8000</v>
      </c>
    </row>
    <row r="15" spans="1:5" ht="23.25" customHeight="1" x14ac:dyDescent="0.25">
      <c r="A15" s="196">
        <v>4</v>
      </c>
      <c r="B15" s="201" t="s">
        <v>285</v>
      </c>
      <c r="C15" s="202">
        <f t="shared" si="0"/>
        <v>51015</v>
      </c>
      <c r="D15" s="202">
        <f>+'[1]IV Thu_Huyen'!$H$45</f>
        <v>51015</v>
      </c>
      <c r="E15" s="202"/>
    </row>
    <row r="16" spans="1:5" ht="23.25" customHeight="1" x14ac:dyDescent="0.25">
      <c r="A16" s="196">
        <v>5</v>
      </c>
      <c r="B16" s="201" t="s">
        <v>284</v>
      </c>
      <c r="C16" s="202">
        <f t="shared" si="0"/>
        <v>63938</v>
      </c>
      <c r="D16" s="202">
        <f>+'[1]IV Thu_Huyen'!$I$45</f>
        <v>63938</v>
      </c>
      <c r="E16" s="202"/>
    </row>
    <row r="17" spans="1:5" ht="23.25" customHeight="1" x14ac:dyDescent="0.25">
      <c r="A17" s="196">
        <v>6</v>
      </c>
      <c r="B17" s="201" t="s">
        <v>283</v>
      </c>
      <c r="C17" s="202">
        <f t="shared" si="0"/>
        <v>117861</v>
      </c>
      <c r="D17" s="202">
        <f>+'[1]IV Thu_Huyen'!$J$45</f>
        <v>67861</v>
      </c>
      <c r="E17" s="202">
        <f>+'[1]IV Thu_Huyen'!$J$46</f>
        <v>50000</v>
      </c>
    </row>
    <row r="18" spans="1:5" ht="23.25" customHeight="1" x14ac:dyDescent="0.25">
      <c r="A18" s="196">
        <v>7</v>
      </c>
      <c r="B18" s="201" t="s">
        <v>398</v>
      </c>
      <c r="C18" s="202">
        <f t="shared" si="0"/>
        <v>53442</v>
      </c>
      <c r="D18" s="202">
        <f>+'[1]IV Thu_Huyen'!$K$45</f>
        <v>53442</v>
      </c>
      <c r="E18" s="202"/>
    </row>
    <row r="19" spans="1:5" ht="23.25" customHeight="1" x14ac:dyDescent="0.25">
      <c r="A19" s="196">
        <v>8</v>
      </c>
      <c r="B19" s="201" t="s">
        <v>281</v>
      </c>
      <c r="C19" s="202">
        <f t="shared" si="0"/>
        <v>59475</v>
      </c>
      <c r="D19" s="202">
        <f>+'[1]IV Thu_Huyen'!$L$45</f>
        <v>59475</v>
      </c>
      <c r="E19" s="202"/>
    </row>
    <row r="20" spans="1:5" ht="23.25" customHeight="1" x14ac:dyDescent="0.25">
      <c r="A20" s="196">
        <v>9</v>
      </c>
      <c r="B20" s="201" t="s">
        <v>282</v>
      </c>
      <c r="C20" s="202">
        <f t="shared" si="0"/>
        <v>66487</v>
      </c>
      <c r="D20" s="202">
        <f>+'[1]IV Thu_Huyen'!$M$45</f>
        <v>63987</v>
      </c>
      <c r="E20" s="202">
        <f>+'[1]IV Thu_Huyen'!$M$46</f>
        <v>2500</v>
      </c>
    </row>
    <row r="21" spans="1:5" ht="23.25" customHeight="1" x14ac:dyDescent="0.25">
      <c r="A21" s="196">
        <v>10</v>
      </c>
      <c r="B21" s="201" t="s">
        <v>288</v>
      </c>
      <c r="C21" s="202">
        <f t="shared" si="0"/>
        <v>52303</v>
      </c>
      <c r="D21" s="202">
        <f>+'[1]IV Thu_Huyen'!$N$45</f>
        <v>52303</v>
      </c>
      <c r="E21" s="202"/>
    </row>
    <row r="22" spans="1:5" ht="23.25" customHeight="1" x14ac:dyDescent="0.25">
      <c r="A22" s="196">
        <v>11</v>
      </c>
      <c r="B22" s="201" t="s">
        <v>289</v>
      </c>
      <c r="C22" s="202">
        <f t="shared" si="0"/>
        <v>51510</v>
      </c>
      <c r="D22" s="202">
        <f>+'[1]IV Thu_Huyen'!$O$45</f>
        <v>51510</v>
      </c>
      <c r="E22" s="202"/>
    </row>
  </sheetData>
  <mergeCells count="6">
    <mergeCell ref="D8:E8"/>
    <mergeCell ref="A1:B1"/>
    <mergeCell ref="D1:E1"/>
    <mergeCell ref="A2:B2"/>
    <mergeCell ref="A4:E4"/>
    <mergeCell ref="A5:E5"/>
  </mergeCells>
  <printOptions horizontalCentered="1"/>
  <pageMargins left="0.2" right="0.2"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
  <sheetViews>
    <sheetView topLeftCell="A4" zoomScaleNormal="100" workbookViewId="0">
      <selection activeCell="AB15" sqref="AB15"/>
    </sheetView>
  </sheetViews>
  <sheetFormatPr defaultRowHeight="15" x14ac:dyDescent="0.25"/>
  <cols>
    <col min="1" max="1" width="5.42578125" customWidth="1"/>
    <col min="2" max="2" width="28.28515625" customWidth="1"/>
    <col min="3" max="3" width="9.7109375" customWidth="1"/>
    <col min="4" max="4" width="9" customWidth="1"/>
    <col min="5" max="5" width="7.28515625" customWidth="1"/>
    <col min="6" max="7" width="0" hidden="1" customWidth="1"/>
    <col min="8" max="8" width="7.85546875" hidden="1" customWidth="1"/>
    <col min="9" max="9" width="8.140625" hidden="1" customWidth="1"/>
    <col min="10" max="10" width="6.85546875" hidden="1" customWidth="1"/>
    <col min="11" max="12" width="0" hidden="1" customWidth="1"/>
    <col min="13" max="13" width="8.7109375" hidden="1" customWidth="1"/>
    <col min="14" max="14" width="9.140625" hidden="1" customWidth="1"/>
    <col min="15" max="26" width="0" hidden="1" customWidth="1"/>
    <col min="27" max="29" width="10.140625" bestFit="1" customWidth="1"/>
    <col min="31" max="33" width="0" hidden="1" customWidth="1"/>
    <col min="35" max="37" width="0" hidden="1" customWidth="1"/>
  </cols>
  <sheetData>
    <row r="1" spans="1:40" x14ac:dyDescent="0.25">
      <c r="A1" s="95"/>
      <c r="B1" s="20" t="s">
        <v>149</v>
      </c>
      <c r="C1" s="20"/>
      <c r="D1" s="280"/>
      <c r="E1" s="280"/>
      <c r="F1" s="1"/>
      <c r="G1" s="1"/>
      <c r="H1" s="1"/>
      <c r="I1" s="1"/>
      <c r="J1" s="1"/>
      <c r="K1" s="1"/>
      <c r="L1" s="1"/>
      <c r="M1" s="1"/>
      <c r="N1" s="1"/>
      <c r="O1" s="1"/>
      <c r="P1" s="1"/>
      <c r="AL1" s="307" t="s">
        <v>304</v>
      </c>
      <c r="AM1" s="307"/>
      <c r="AN1" s="307"/>
    </row>
    <row r="2" spans="1:40" x14ac:dyDescent="0.25">
      <c r="A2" s="96"/>
      <c r="B2" s="21" t="s">
        <v>305</v>
      </c>
      <c r="C2" s="21"/>
      <c r="D2" s="9"/>
      <c r="E2" s="9"/>
      <c r="F2" s="7"/>
      <c r="G2" s="7"/>
      <c r="H2" s="7"/>
      <c r="I2" s="7"/>
      <c r="J2" s="7"/>
      <c r="K2" s="7"/>
      <c r="L2" s="7"/>
      <c r="M2" s="7"/>
      <c r="N2" s="7"/>
      <c r="O2" s="7"/>
      <c r="P2" s="7"/>
      <c r="Q2" s="7"/>
      <c r="R2" s="7"/>
      <c r="S2" s="7"/>
    </row>
    <row r="3" spans="1:40" x14ac:dyDescent="0.25">
      <c r="A3" s="96"/>
      <c r="B3" s="21"/>
      <c r="C3" s="21"/>
      <c r="D3" s="9"/>
      <c r="E3" s="9"/>
      <c r="F3" s="7"/>
      <c r="G3" s="7"/>
      <c r="H3" s="7"/>
      <c r="I3" s="7"/>
      <c r="J3" s="7"/>
      <c r="K3" s="7"/>
      <c r="L3" s="7"/>
      <c r="M3" s="7"/>
      <c r="N3" s="7"/>
      <c r="O3" s="7"/>
      <c r="P3" s="7"/>
      <c r="Q3" s="7"/>
      <c r="R3" s="7"/>
      <c r="S3" s="7"/>
    </row>
    <row r="4" spans="1:40" ht="40.5" customHeight="1" x14ac:dyDescent="0.25">
      <c r="A4" s="269" t="s">
        <v>734</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row>
    <row r="5" spans="1:40" ht="18" customHeight="1" x14ac:dyDescent="0.25">
      <c r="A5" s="250" t="s">
        <v>735</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row>
    <row r="6" spans="1:40" x14ac:dyDescent="0.25">
      <c r="A6" s="128"/>
      <c r="B6" s="128"/>
      <c r="C6" s="128"/>
      <c r="D6" s="128"/>
      <c r="E6" s="128"/>
      <c r="F6" s="128"/>
      <c r="G6" s="128"/>
      <c r="H6" s="128"/>
      <c r="I6" s="128"/>
      <c r="J6" s="128"/>
      <c r="K6" s="128"/>
      <c r="L6" s="128"/>
      <c r="M6" s="128"/>
      <c r="N6" s="128"/>
      <c r="O6" s="128"/>
      <c r="P6" s="128"/>
      <c r="Q6" s="128"/>
      <c r="R6" s="128"/>
      <c r="S6" s="128"/>
    </row>
    <row r="7" spans="1:40" x14ac:dyDescent="0.25">
      <c r="A7" s="128"/>
      <c r="B7" s="128"/>
      <c r="C7" s="128"/>
      <c r="D7" s="128"/>
      <c r="E7" s="128"/>
      <c r="F7" s="128"/>
      <c r="G7" s="128"/>
      <c r="H7" s="128"/>
      <c r="I7" s="128"/>
      <c r="J7" s="128"/>
      <c r="K7" s="128"/>
      <c r="L7" s="128"/>
      <c r="M7" s="128"/>
      <c r="N7" s="128"/>
      <c r="O7" s="128"/>
      <c r="P7" s="128"/>
      <c r="Q7" s="128"/>
      <c r="R7" s="128"/>
      <c r="S7" s="128"/>
    </row>
    <row r="8" spans="1:40" x14ac:dyDescent="0.25">
      <c r="A8" s="95"/>
      <c r="B8" s="1"/>
      <c r="C8" s="14"/>
      <c r="D8" s="14"/>
      <c r="E8" s="8"/>
      <c r="F8" s="1"/>
      <c r="G8" s="1"/>
      <c r="H8" s="1"/>
      <c r="I8" s="1"/>
      <c r="J8" s="1"/>
      <c r="K8" s="1"/>
      <c r="L8" s="1"/>
      <c r="M8" s="1"/>
      <c r="N8" s="1"/>
      <c r="O8" s="1"/>
      <c r="P8" s="1"/>
      <c r="Q8" s="1"/>
      <c r="R8" s="68"/>
      <c r="S8" s="1"/>
      <c r="AI8" s="162"/>
      <c r="AJ8" s="162"/>
      <c r="AK8" s="162"/>
      <c r="AL8" s="162" t="s">
        <v>1</v>
      </c>
    </row>
    <row r="9" spans="1:40" ht="25.5" customHeight="1" x14ac:dyDescent="0.25">
      <c r="A9" s="305" t="s">
        <v>2</v>
      </c>
      <c r="B9" s="305" t="s">
        <v>274</v>
      </c>
      <c r="C9" s="305" t="s">
        <v>295</v>
      </c>
      <c r="D9" s="305" t="s">
        <v>306</v>
      </c>
      <c r="E9" s="305"/>
      <c r="F9" s="305" t="s">
        <v>401</v>
      </c>
      <c r="G9" s="305"/>
      <c r="H9" s="305"/>
      <c r="I9" s="305"/>
      <c r="J9" s="305"/>
      <c r="K9" s="305"/>
      <c r="L9" s="305"/>
      <c r="M9" s="305" t="s">
        <v>402</v>
      </c>
      <c r="N9" s="305"/>
      <c r="O9" s="305"/>
      <c r="P9" s="305"/>
      <c r="Q9" s="305"/>
      <c r="R9" s="305"/>
      <c r="S9" s="305"/>
      <c r="T9" s="305" t="s">
        <v>403</v>
      </c>
      <c r="U9" s="305"/>
      <c r="V9" s="305"/>
      <c r="W9" s="305"/>
      <c r="X9" s="305"/>
      <c r="Y9" s="305"/>
      <c r="Z9" s="305"/>
      <c r="AA9" s="305" t="s">
        <v>404</v>
      </c>
      <c r="AB9" s="305"/>
      <c r="AC9" s="305"/>
      <c r="AD9" s="305"/>
      <c r="AE9" s="305"/>
      <c r="AF9" s="305"/>
      <c r="AG9" s="305"/>
      <c r="AH9" s="305" t="s">
        <v>405</v>
      </c>
      <c r="AI9" s="305"/>
      <c r="AJ9" s="305"/>
      <c r="AK9" s="305"/>
      <c r="AL9" s="305"/>
      <c r="AM9" s="305"/>
      <c r="AN9" s="305"/>
    </row>
    <row r="10" spans="1:40" ht="21.75" customHeight="1" x14ac:dyDescent="0.25">
      <c r="A10" s="305"/>
      <c r="B10" s="305"/>
      <c r="C10" s="305"/>
      <c r="D10" s="306" t="s">
        <v>307</v>
      </c>
      <c r="E10" s="308" t="s">
        <v>308</v>
      </c>
      <c r="F10" s="305" t="s">
        <v>295</v>
      </c>
      <c r="G10" s="306" t="s">
        <v>307</v>
      </c>
      <c r="H10" s="306"/>
      <c r="I10" s="306"/>
      <c r="J10" s="306" t="s">
        <v>308</v>
      </c>
      <c r="K10" s="306"/>
      <c r="L10" s="306"/>
      <c r="M10" s="305" t="s">
        <v>295</v>
      </c>
      <c r="N10" s="306" t="s">
        <v>307</v>
      </c>
      <c r="O10" s="306"/>
      <c r="P10" s="306"/>
      <c r="Q10" s="306" t="s">
        <v>308</v>
      </c>
      <c r="R10" s="306"/>
      <c r="S10" s="306"/>
      <c r="T10" s="305" t="s">
        <v>295</v>
      </c>
      <c r="U10" s="306" t="s">
        <v>307</v>
      </c>
      <c r="V10" s="306"/>
      <c r="W10" s="306"/>
      <c r="X10" s="306" t="s">
        <v>308</v>
      </c>
      <c r="Y10" s="306"/>
      <c r="Z10" s="306"/>
      <c r="AA10" s="305" t="s">
        <v>295</v>
      </c>
      <c r="AB10" s="306" t="s">
        <v>307</v>
      </c>
      <c r="AC10" s="306"/>
      <c r="AD10" s="306"/>
      <c r="AE10" s="306" t="s">
        <v>308</v>
      </c>
      <c r="AF10" s="306"/>
      <c r="AG10" s="306"/>
      <c r="AH10" s="305" t="s">
        <v>295</v>
      </c>
      <c r="AI10" s="306" t="s">
        <v>307</v>
      </c>
      <c r="AJ10" s="306"/>
      <c r="AK10" s="306"/>
      <c r="AL10" s="306" t="s">
        <v>308</v>
      </c>
      <c r="AM10" s="306"/>
      <c r="AN10" s="306"/>
    </row>
    <row r="11" spans="1:40" ht="36" x14ac:dyDescent="0.25">
      <c r="A11" s="305"/>
      <c r="B11" s="305"/>
      <c r="C11" s="305"/>
      <c r="D11" s="306"/>
      <c r="E11" s="308"/>
      <c r="F11" s="305"/>
      <c r="G11" s="147" t="s">
        <v>295</v>
      </c>
      <c r="H11" s="148" t="s">
        <v>309</v>
      </c>
      <c r="I11" s="147" t="s">
        <v>310</v>
      </c>
      <c r="J11" s="147" t="s">
        <v>295</v>
      </c>
      <c r="K11" s="147" t="s">
        <v>309</v>
      </c>
      <c r="L11" s="147" t="s">
        <v>310</v>
      </c>
      <c r="M11" s="305"/>
      <c r="N11" s="147" t="s">
        <v>295</v>
      </c>
      <c r="O11" s="148" t="s">
        <v>309</v>
      </c>
      <c r="P11" s="147" t="s">
        <v>310</v>
      </c>
      <c r="Q11" s="147" t="s">
        <v>295</v>
      </c>
      <c r="R11" s="147" t="s">
        <v>309</v>
      </c>
      <c r="S11" s="147" t="s">
        <v>310</v>
      </c>
      <c r="T11" s="305"/>
      <c r="U11" s="147" t="s">
        <v>295</v>
      </c>
      <c r="V11" s="148" t="s">
        <v>309</v>
      </c>
      <c r="W11" s="147" t="s">
        <v>310</v>
      </c>
      <c r="X11" s="147" t="s">
        <v>295</v>
      </c>
      <c r="Y11" s="147" t="s">
        <v>309</v>
      </c>
      <c r="Z11" s="147" t="s">
        <v>310</v>
      </c>
      <c r="AA11" s="305"/>
      <c r="AB11" s="147" t="s">
        <v>295</v>
      </c>
      <c r="AC11" s="148" t="s">
        <v>309</v>
      </c>
      <c r="AD11" s="147" t="s">
        <v>310</v>
      </c>
      <c r="AE11" s="147" t="s">
        <v>295</v>
      </c>
      <c r="AF11" s="147" t="s">
        <v>309</v>
      </c>
      <c r="AG11" s="147" t="s">
        <v>310</v>
      </c>
      <c r="AH11" s="305"/>
      <c r="AI11" s="147" t="s">
        <v>295</v>
      </c>
      <c r="AJ11" s="148" t="s">
        <v>309</v>
      </c>
      <c r="AK11" s="147" t="s">
        <v>310</v>
      </c>
      <c r="AL11" s="147" t="s">
        <v>295</v>
      </c>
      <c r="AM11" s="147" t="s">
        <v>309</v>
      </c>
      <c r="AN11" s="147" t="s">
        <v>310</v>
      </c>
    </row>
    <row r="12" spans="1:40" s="130" customFormat="1" ht="12.75" x14ac:dyDescent="0.2">
      <c r="A12" s="149" t="s">
        <v>5</v>
      </c>
      <c r="B12" s="149" t="s">
        <v>21</v>
      </c>
      <c r="C12" s="147" t="s">
        <v>303</v>
      </c>
      <c r="D12" s="147" t="s">
        <v>406</v>
      </c>
      <c r="E12" s="148" t="s">
        <v>407</v>
      </c>
      <c r="F12" s="147" t="s">
        <v>313</v>
      </c>
      <c r="G12" s="147" t="s">
        <v>314</v>
      </c>
      <c r="H12" s="148">
        <v>6</v>
      </c>
      <c r="I12" s="147">
        <v>7</v>
      </c>
      <c r="J12" s="147" t="s">
        <v>315</v>
      </c>
      <c r="K12" s="147">
        <v>9</v>
      </c>
      <c r="L12" s="147">
        <v>10</v>
      </c>
      <c r="M12" s="147" t="s">
        <v>316</v>
      </c>
      <c r="N12" s="147" t="s">
        <v>317</v>
      </c>
      <c r="O12" s="148">
        <v>13</v>
      </c>
      <c r="P12" s="147">
        <v>14</v>
      </c>
      <c r="Q12" s="147" t="s">
        <v>318</v>
      </c>
      <c r="R12" s="147">
        <v>16</v>
      </c>
      <c r="S12" s="147">
        <v>17</v>
      </c>
      <c r="T12" s="153"/>
      <c r="U12" s="153"/>
      <c r="V12" s="125"/>
      <c r="W12" s="153"/>
      <c r="X12" s="153"/>
      <c r="Y12" s="153"/>
      <c r="Z12" s="153"/>
      <c r="AA12" s="153"/>
      <c r="AB12" s="153"/>
      <c r="AC12" s="125"/>
      <c r="AD12" s="153"/>
      <c r="AE12" s="153"/>
      <c r="AF12" s="153"/>
      <c r="AG12" s="153"/>
      <c r="AH12" s="153"/>
      <c r="AI12" s="153"/>
      <c r="AJ12" s="153"/>
      <c r="AK12" s="153"/>
      <c r="AL12" s="153"/>
      <c r="AM12" s="153"/>
      <c r="AN12" s="153"/>
    </row>
    <row r="13" spans="1:40" x14ac:dyDescent="0.25">
      <c r="A13" s="150"/>
      <c r="B13" s="151" t="s">
        <v>159</v>
      </c>
      <c r="C13" s="150"/>
      <c r="D13" s="150"/>
      <c r="E13" s="152"/>
      <c r="F13" s="150"/>
      <c r="G13" s="150"/>
      <c r="H13" s="152"/>
      <c r="I13" s="150"/>
      <c r="J13" s="150"/>
      <c r="K13" s="150"/>
      <c r="L13" s="150"/>
      <c r="M13" s="150"/>
      <c r="N13" s="150"/>
      <c r="O13" s="152"/>
      <c r="P13" s="150"/>
      <c r="Q13" s="150"/>
      <c r="R13" s="150"/>
      <c r="S13" s="150"/>
      <c r="T13" s="153"/>
      <c r="U13" s="153"/>
      <c r="V13" s="125"/>
      <c r="W13" s="153"/>
      <c r="X13" s="153"/>
      <c r="Y13" s="153"/>
      <c r="Z13" s="153"/>
      <c r="AA13" s="153"/>
      <c r="AB13" s="153"/>
      <c r="AC13" s="153"/>
      <c r="AD13" s="153"/>
      <c r="AE13" s="153"/>
      <c r="AF13" s="153"/>
      <c r="AG13" s="153"/>
      <c r="AH13" s="153"/>
      <c r="AI13" s="153"/>
      <c r="AJ13" s="153"/>
      <c r="AK13" s="153"/>
      <c r="AL13" s="153"/>
      <c r="AM13" s="153"/>
      <c r="AN13" s="153"/>
    </row>
    <row r="14" spans="1:40" s="167" customFormat="1" ht="31.5" customHeight="1" x14ac:dyDescent="0.25">
      <c r="A14" s="150" t="s">
        <v>7</v>
      </c>
      <c r="B14" s="151" t="s">
        <v>408</v>
      </c>
      <c r="C14" s="154">
        <f>+D14+E14</f>
        <v>4660000</v>
      </c>
      <c r="D14" s="154">
        <f>+D15+D16+D17</f>
        <v>4660000</v>
      </c>
      <c r="E14" s="152">
        <f>+E15+E16+E17</f>
        <v>0</v>
      </c>
      <c r="F14" s="150"/>
      <c r="G14" s="150"/>
      <c r="H14" s="152"/>
      <c r="I14" s="150"/>
      <c r="J14" s="150"/>
      <c r="K14" s="150"/>
      <c r="L14" s="150"/>
      <c r="M14" s="150"/>
      <c r="N14" s="150"/>
      <c r="O14" s="152"/>
      <c r="P14" s="150"/>
      <c r="Q14" s="150"/>
      <c r="R14" s="150"/>
      <c r="S14" s="150"/>
      <c r="T14" s="163">
        <f>+U14+X14</f>
        <v>0</v>
      </c>
      <c r="U14" s="164">
        <f>+V14+W14</f>
        <v>0</v>
      </c>
      <c r="V14" s="165">
        <f>+V15+V16+V17</f>
        <v>0</v>
      </c>
      <c r="W14" s="166"/>
      <c r="X14" s="166">
        <f>+Y14+Z14</f>
        <v>0</v>
      </c>
      <c r="Y14" s="166"/>
      <c r="Z14" s="166"/>
      <c r="AA14" s="169">
        <f>+AB14</f>
        <v>4660000</v>
      </c>
      <c r="AB14" s="170">
        <f>+AC14+AD14</f>
        <v>4660000</v>
      </c>
      <c r="AC14" s="170">
        <f>+AC15+AC16+AC17</f>
        <v>4660000</v>
      </c>
      <c r="AD14" s="166"/>
      <c r="AE14" s="166"/>
      <c r="AF14" s="166"/>
      <c r="AG14" s="166"/>
      <c r="AH14" s="169">
        <f>+AL14</f>
        <v>0</v>
      </c>
      <c r="AI14" s="166"/>
      <c r="AJ14" s="166"/>
      <c r="AK14" s="166"/>
      <c r="AL14" s="170">
        <f>+AM14+AN14</f>
        <v>0</v>
      </c>
      <c r="AM14" s="166"/>
      <c r="AN14" s="170">
        <f>+AN15+AN16+AN17</f>
        <v>0</v>
      </c>
    </row>
    <row r="15" spans="1:40" ht="48" x14ac:dyDescent="0.25">
      <c r="A15" s="127"/>
      <c r="B15" s="248" t="str">
        <f>+'[6]5,TW21'!$B$19</f>
        <v>Dự án thu hồi đất, bồi thường, hỗ trợ, tái định cư Cảng hàng không quốc tế Long Thành (vốn trái phiếu Chính phủ)</v>
      </c>
      <c r="C15" s="154"/>
      <c r="D15" s="154">
        <f>+AC15+AM15</f>
        <v>4660000</v>
      </c>
      <c r="E15" s="152"/>
      <c r="F15" s="155"/>
      <c r="G15" s="155"/>
      <c r="H15" s="148"/>
      <c r="I15" s="147"/>
      <c r="J15" s="147"/>
      <c r="K15" s="147"/>
      <c r="L15" s="147"/>
      <c r="M15" s="147"/>
      <c r="N15" s="147"/>
      <c r="O15" s="148"/>
      <c r="P15" s="150"/>
      <c r="Q15" s="150"/>
      <c r="R15" s="150"/>
      <c r="S15" s="150"/>
      <c r="T15" s="156"/>
      <c r="U15" s="156"/>
      <c r="V15" s="125"/>
      <c r="W15" s="153"/>
      <c r="X15" s="153"/>
      <c r="Y15" s="153"/>
      <c r="Z15" s="153"/>
      <c r="AA15" s="153"/>
      <c r="AB15" s="153"/>
      <c r="AC15" s="161">
        <f>+'[6]5,TW21'!$Q$19</f>
        <v>4660000</v>
      </c>
      <c r="AD15" s="153"/>
      <c r="AE15" s="153"/>
      <c r="AF15" s="153"/>
      <c r="AG15" s="153"/>
      <c r="AH15" s="161"/>
      <c r="AI15" s="153"/>
      <c r="AJ15" s="153"/>
      <c r="AK15" s="153"/>
      <c r="AL15" s="161"/>
      <c r="AM15" s="153"/>
      <c r="AN15" s="161"/>
    </row>
    <row r="16" spans="1:40" ht="30.75" hidden="1" customHeight="1" x14ac:dyDescent="0.25">
      <c r="A16" s="157"/>
      <c r="B16" s="158"/>
      <c r="C16" s="154"/>
      <c r="D16" s="154"/>
      <c r="E16" s="152"/>
      <c r="F16" s="147"/>
      <c r="G16" s="147"/>
      <c r="H16" s="148"/>
      <c r="I16" s="147"/>
      <c r="J16" s="147"/>
      <c r="K16" s="147"/>
      <c r="L16" s="147"/>
      <c r="M16" s="155"/>
      <c r="N16" s="155"/>
      <c r="O16" s="148"/>
      <c r="P16" s="159"/>
      <c r="Q16" s="159"/>
      <c r="R16" s="160"/>
      <c r="S16" s="150"/>
      <c r="T16" s="153"/>
      <c r="U16" s="153"/>
      <c r="V16" s="125"/>
      <c r="W16" s="153"/>
      <c r="X16" s="153"/>
      <c r="Y16" s="153"/>
      <c r="Z16" s="153"/>
      <c r="AA16" s="153"/>
      <c r="AB16" s="153"/>
      <c r="AC16" s="153"/>
      <c r="AD16" s="153"/>
      <c r="AE16" s="153"/>
      <c r="AF16" s="153"/>
      <c r="AG16" s="153"/>
      <c r="AH16" s="153"/>
      <c r="AI16" s="153"/>
      <c r="AJ16" s="153"/>
      <c r="AK16" s="153"/>
      <c r="AL16" s="153"/>
      <c r="AM16" s="153"/>
      <c r="AN16" s="153"/>
    </row>
    <row r="17" spans="1:40" ht="18.75" hidden="1" customHeight="1" x14ac:dyDescent="0.25">
      <c r="A17" s="157"/>
      <c r="B17" s="158"/>
      <c r="C17" s="154"/>
      <c r="D17" s="154"/>
      <c r="E17" s="152"/>
      <c r="F17" s="147"/>
      <c r="G17" s="147"/>
      <c r="H17" s="148"/>
      <c r="I17" s="147"/>
      <c r="J17" s="147"/>
      <c r="K17" s="147"/>
      <c r="L17" s="147"/>
      <c r="M17" s="155"/>
      <c r="N17" s="155"/>
      <c r="O17" s="148"/>
      <c r="P17" s="159"/>
      <c r="Q17" s="159"/>
      <c r="R17" s="160"/>
      <c r="S17" s="150"/>
      <c r="T17" s="153"/>
      <c r="U17" s="153"/>
      <c r="V17" s="125"/>
      <c r="W17" s="153"/>
      <c r="X17" s="153"/>
      <c r="Y17" s="153"/>
      <c r="Z17" s="153"/>
      <c r="AA17" s="161"/>
      <c r="AB17" s="161"/>
      <c r="AC17" s="161"/>
      <c r="AD17" s="153"/>
      <c r="AE17" s="153"/>
      <c r="AF17" s="153"/>
      <c r="AG17" s="153"/>
      <c r="AH17" s="153"/>
      <c r="AI17" s="153"/>
      <c r="AJ17" s="153"/>
      <c r="AK17" s="153"/>
      <c r="AL17" s="153"/>
      <c r="AM17" s="153"/>
      <c r="AN17" s="153"/>
    </row>
  </sheetData>
  <mergeCells count="30">
    <mergeCell ref="AL10:AN10"/>
    <mergeCell ref="AA10:AA11"/>
    <mergeCell ref="AB10:AD10"/>
    <mergeCell ref="AE10:AG10"/>
    <mergeCell ref="AH10:AH11"/>
    <mergeCell ref="AI10:AK10"/>
    <mergeCell ref="M10:M11"/>
    <mergeCell ref="D1:E1"/>
    <mergeCell ref="AL1:AN1"/>
    <mergeCell ref="M9:S9"/>
    <mergeCell ref="N10:P10"/>
    <mergeCell ref="Q10:S10"/>
    <mergeCell ref="A4:AN4"/>
    <mergeCell ref="A5:AN5"/>
    <mergeCell ref="E10:E11"/>
    <mergeCell ref="F10:F11"/>
    <mergeCell ref="T9:Z9"/>
    <mergeCell ref="AA9:AG9"/>
    <mergeCell ref="AH9:AN9"/>
    <mergeCell ref="T10:T11"/>
    <mergeCell ref="U10:W10"/>
    <mergeCell ref="X10:Z10"/>
    <mergeCell ref="A9:A11"/>
    <mergeCell ref="B9:B11"/>
    <mergeCell ref="C9:C11"/>
    <mergeCell ref="D9:E9"/>
    <mergeCell ref="F9:L9"/>
    <mergeCell ref="D10:D11"/>
    <mergeCell ref="G10:I10"/>
    <mergeCell ref="J10:L10"/>
  </mergeCells>
  <printOptions horizontalCentered="1"/>
  <pageMargins left="0" right="0"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5"/>
  <sheetViews>
    <sheetView tabSelected="1" zoomScaleNormal="100" workbookViewId="0">
      <selection activeCell="AA8" sqref="AA8"/>
    </sheetView>
  </sheetViews>
  <sheetFormatPr defaultRowHeight="15" x14ac:dyDescent="0.25"/>
  <cols>
    <col min="1" max="1" width="4.5703125" customWidth="1"/>
    <col min="2" max="2" width="41.28515625" customWidth="1"/>
    <col min="3" max="3" width="7" customWidth="1"/>
    <col min="4" max="4" width="6.28515625" customWidth="1"/>
    <col min="5" max="5" width="7.140625" customWidth="1"/>
    <col min="6" max="6" width="10.85546875" hidden="1" customWidth="1"/>
    <col min="7" max="7" width="11" hidden="1" customWidth="1"/>
    <col min="8" max="8" width="0" hidden="1" customWidth="1"/>
    <col min="9" max="9" width="24.140625" hidden="1" customWidth="1"/>
    <col min="10" max="18" width="0" hidden="1" customWidth="1"/>
    <col min="19" max="19" width="9.42578125" customWidth="1"/>
    <col min="20" max="20" width="6.28515625" customWidth="1"/>
    <col min="21" max="21" width="6.42578125" customWidth="1"/>
    <col min="22" max="22" width="9.42578125" style="245" customWidth="1"/>
    <col min="23" max="23" width="9.85546875" style="245" customWidth="1"/>
    <col min="24" max="24" width="10.140625" style="245" customWidth="1"/>
  </cols>
  <sheetData>
    <row r="1" spans="1:24" ht="15.75" x14ac:dyDescent="0.25">
      <c r="A1" s="314" t="s">
        <v>149</v>
      </c>
      <c r="B1" s="314"/>
      <c r="C1" s="50"/>
      <c r="D1" s="50"/>
      <c r="E1" s="50"/>
      <c r="F1" s="50"/>
      <c r="G1" s="50"/>
      <c r="H1" s="50"/>
      <c r="I1" s="100" t="s">
        <v>319</v>
      </c>
      <c r="T1" s="307" t="s">
        <v>319</v>
      </c>
      <c r="U1" s="307"/>
      <c r="V1" s="307"/>
      <c r="W1" s="307"/>
      <c r="X1" s="307"/>
    </row>
    <row r="2" spans="1:24" ht="23.25" customHeight="1" x14ac:dyDescent="0.25">
      <c r="A2" s="315" t="s">
        <v>114</v>
      </c>
      <c r="B2" s="315"/>
      <c r="C2" s="50"/>
      <c r="D2" s="50"/>
      <c r="E2" s="50"/>
      <c r="F2" s="50"/>
      <c r="G2" s="50"/>
      <c r="H2" s="50"/>
      <c r="I2" s="50"/>
    </row>
    <row r="3" spans="1:24" ht="15.75" x14ac:dyDescent="0.25">
      <c r="A3" s="97"/>
      <c r="B3" s="97"/>
      <c r="C3" s="50"/>
      <c r="D3" s="50"/>
      <c r="E3" s="50"/>
      <c r="F3" s="50"/>
      <c r="G3" s="50"/>
      <c r="H3" s="50"/>
      <c r="I3" s="50"/>
    </row>
    <row r="4" spans="1:24" s="99" customFormat="1" ht="40.5" customHeight="1" x14ac:dyDescent="0.3">
      <c r="A4" s="309" t="s">
        <v>736</v>
      </c>
      <c r="B4" s="309"/>
      <c r="C4" s="309"/>
      <c r="D4" s="309"/>
      <c r="E4" s="309"/>
      <c r="F4" s="309"/>
      <c r="G4" s="309"/>
      <c r="H4" s="309"/>
      <c r="I4" s="309"/>
      <c r="J4" s="309"/>
      <c r="K4" s="309"/>
      <c r="L4" s="309"/>
      <c r="M4" s="309"/>
      <c r="N4" s="309"/>
      <c r="O4" s="309"/>
      <c r="P4" s="309"/>
      <c r="Q4" s="309"/>
      <c r="R4" s="309"/>
      <c r="S4" s="309"/>
      <c r="T4" s="309"/>
      <c r="U4" s="309"/>
      <c r="V4" s="309"/>
      <c r="W4" s="309"/>
      <c r="X4" s="309"/>
    </row>
    <row r="5" spans="1:24" ht="15.75" x14ac:dyDescent="0.25">
      <c r="A5" s="310" t="s">
        <v>499</v>
      </c>
      <c r="B5" s="310"/>
      <c r="C5" s="310"/>
      <c r="D5" s="310"/>
      <c r="E5" s="310"/>
      <c r="F5" s="310"/>
      <c r="G5" s="310"/>
      <c r="H5" s="310"/>
      <c r="I5" s="310"/>
      <c r="J5" s="310"/>
      <c r="K5" s="310"/>
      <c r="L5" s="310"/>
      <c r="M5" s="310"/>
      <c r="N5" s="310"/>
      <c r="O5" s="310"/>
      <c r="P5" s="310"/>
      <c r="Q5" s="310"/>
      <c r="R5" s="310"/>
      <c r="S5" s="310"/>
      <c r="T5" s="310"/>
      <c r="U5" s="310"/>
      <c r="V5" s="310"/>
      <c r="W5" s="310"/>
      <c r="X5" s="310"/>
    </row>
    <row r="6" spans="1:24" x14ac:dyDescent="0.25">
      <c r="A6" s="98"/>
      <c r="B6" s="98"/>
      <c r="C6" s="98"/>
      <c r="D6" s="98"/>
      <c r="E6" s="98"/>
      <c r="F6" s="98"/>
      <c r="G6" s="98"/>
      <c r="H6" s="98"/>
      <c r="I6" s="98"/>
    </row>
    <row r="7" spans="1:24" x14ac:dyDescent="0.25">
      <c r="A7" s="98"/>
      <c r="B7" s="98"/>
      <c r="C7" s="98"/>
      <c r="D7" s="98"/>
      <c r="E7" s="98"/>
      <c r="F7" s="98"/>
      <c r="G7" s="98"/>
      <c r="H7" s="98"/>
      <c r="I7" s="98"/>
    </row>
    <row r="8" spans="1:24" ht="15.75" x14ac:dyDescent="0.25">
      <c r="A8" s="50"/>
      <c r="B8" s="50"/>
      <c r="C8" s="50"/>
      <c r="D8" s="50"/>
      <c r="E8" s="50"/>
      <c r="F8" s="50"/>
      <c r="G8" s="50"/>
      <c r="H8" s="50"/>
      <c r="I8" s="100" t="s">
        <v>68</v>
      </c>
      <c r="U8" s="319" t="s">
        <v>1</v>
      </c>
      <c r="V8" s="319"/>
      <c r="W8" s="319"/>
      <c r="X8" s="319"/>
    </row>
    <row r="9" spans="1:24" ht="6.75" customHeight="1" x14ac:dyDescent="0.25">
      <c r="A9" s="316" t="s">
        <v>2</v>
      </c>
      <c r="B9" s="316" t="s">
        <v>320</v>
      </c>
      <c r="C9" s="316" t="s">
        <v>321</v>
      </c>
      <c r="D9" s="316" t="s">
        <v>322</v>
      </c>
      <c r="E9" s="316" t="s">
        <v>323</v>
      </c>
      <c r="F9" s="283" t="s">
        <v>367</v>
      </c>
      <c r="G9" s="283"/>
      <c r="H9" s="283"/>
      <c r="I9" s="283"/>
      <c r="J9" s="283"/>
      <c r="K9" s="284" t="s">
        <v>368</v>
      </c>
      <c r="L9" s="284"/>
      <c r="M9" s="284"/>
      <c r="N9" s="284"/>
      <c r="O9" s="284" t="s">
        <v>369</v>
      </c>
      <c r="P9" s="284"/>
      <c r="Q9" s="284"/>
      <c r="R9" s="284"/>
      <c r="S9" s="284" t="s">
        <v>500</v>
      </c>
      <c r="T9" s="284"/>
      <c r="U9" s="284"/>
      <c r="V9" s="284"/>
      <c r="W9" s="284"/>
      <c r="X9" s="284"/>
    </row>
    <row r="10" spans="1:24" ht="15" customHeight="1" x14ac:dyDescent="0.25">
      <c r="A10" s="317"/>
      <c r="B10" s="317"/>
      <c r="C10" s="317"/>
      <c r="D10" s="317"/>
      <c r="E10" s="317"/>
      <c r="F10" s="283" t="s">
        <v>370</v>
      </c>
      <c r="G10" s="284" t="s">
        <v>371</v>
      </c>
      <c r="H10" s="284"/>
      <c r="I10" s="284"/>
      <c r="J10" s="284"/>
      <c r="K10" s="284"/>
      <c r="L10" s="284"/>
      <c r="M10" s="284"/>
      <c r="N10" s="284"/>
      <c r="O10" s="284"/>
      <c r="P10" s="284"/>
      <c r="Q10" s="284"/>
      <c r="R10" s="284"/>
      <c r="S10" s="284"/>
      <c r="T10" s="284"/>
      <c r="U10" s="284"/>
      <c r="V10" s="284"/>
      <c r="W10" s="284"/>
      <c r="X10" s="284"/>
    </row>
    <row r="11" spans="1:24" ht="15" customHeight="1" x14ac:dyDescent="0.25">
      <c r="A11" s="317"/>
      <c r="B11" s="317"/>
      <c r="C11" s="317"/>
      <c r="D11" s="317"/>
      <c r="E11" s="317"/>
      <c r="F11" s="283"/>
      <c r="G11" s="284" t="s">
        <v>372</v>
      </c>
      <c r="H11" s="284" t="s">
        <v>373</v>
      </c>
      <c r="I11" s="284"/>
      <c r="J11" s="284"/>
      <c r="K11" s="284" t="s">
        <v>295</v>
      </c>
      <c r="L11" s="284" t="s">
        <v>373</v>
      </c>
      <c r="M11" s="284"/>
      <c r="N11" s="284"/>
      <c r="O11" s="284" t="s">
        <v>295</v>
      </c>
      <c r="P11" s="284" t="s">
        <v>373</v>
      </c>
      <c r="Q11" s="284"/>
      <c r="R11" s="284"/>
      <c r="S11" s="311" t="s">
        <v>295</v>
      </c>
      <c r="T11" s="284" t="s">
        <v>373</v>
      </c>
      <c r="U11" s="284"/>
      <c r="V11" s="284"/>
      <c r="W11" s="284"/>
      <c r="X11" s="284"/>
    </row>
    <row r="12" spans="1:24" ht="15" customHeight="1" x14ac:dyDescent="0.25">
      <c r="A12" s="317"/>
      <c r="B12" s="317"/>
      <c r="C12" s="317"/>
      <c r="D12" s="317"/>
      <c r="E12" s="317"/>
      <c r="F12" s="283"/>
      <c r="G12" s="284"/>
      <c r="H12" s="216" t="s">
        <v>374</v>
      </c>
      <c r="I12" s="216" t="s">
        <v>375</v>
      </c>
      <c r="J12" s="216" t="s">
        <v>376</v>
      </c>
      <c r="K12" s="284"/>
      <c r="L12" s="216" t="s">
        <v>374</v>
      </c>
      <c r="M12" s="216" t="s">
        <v>375</v>
      </c>
      <c r="N12" s="216" t="s">
        <v>376</v>
      </c>
      <c r="O12" s="284"/>
      <c r="P12" s="216" t="s">
        <v>374</v>
      </c>
      <c r="Q12" s="216" t="s">
        <v>375</v>
      </c>
      <c r="R12" s="216" t="s">
        <v>376</v>
      </c>
      <c r="S12" s="313"/>
      <c r="T12" s="311" t="s">
        <v>374</v>
      </c>
      <c r="U12" s="311" t="s">
        <v>733</v>
      </c>
      <c r="V12" s="284" t="s">
        <v>377</v>
      </c>
      <c r="W12" s="284"/>
      <c r="X12" s="284"/>
    </row>
    <row r="13" spans="1:24" ht="33.75" customHeight="1" x14ac:dyDescent="0.25">
      <c r="A13" s="318"/>
      <c r="B13" s="318"/>
      <c r="C13" s="318"/>
      <c r="D13" s="318"/>
      <c r="E13" s="318"/>
      <c r="F13" s="215"/>
      <c r="G13" s="216"/>
      <c r="H13" s="216"/>
      <c r="I13" s="216"/>
      <c r="J13" s="216"/>
      <c r="K13" s="216"/>
      <c r="L13" s="216"/>
      <c r="M13" s="216"/>
      <c r="N13" s="216"/>
      <c r="O13" s="216"/>
      <c r="P13" s="216"/>
      <c r="Q13" s="216"/>
      <c r="R13" s="216"/>
      <c r="S13" s="312"/>
      <c r="T13" s="312"/>
      <c r="U13" s="312"/>
      <c r="V13" s="213" t="s">
        <v>730</v>
      </c>
      <c r="W13" s="213" t="s">
        <v>731</v>
      </c>
      <c r="X13" s="214" t="s">
        <v>732</v>
      </c>
    </row>
    <row r="14" spans="1:24" x14ac:dyDescent="0.25">
      <c r="A14" s="69" t="s">
        <v>5</v>
      </c>
      <c r="B14" s="69" t="s">
        <v>21</v>
      </c>
      <c r="C14" s="69">
        <v>1</v>
      </c>
      <c r="D14" s="69">
        <v>2</v>
      </c>
      <c r="E14" s="69">
        <v>3</v>
      </c>
      <c r="F14" s="69">
        <v>4</v>
      </c>
      <c r="G14" s="70">
        <v>5</v>
      </c>
      <c r="H14" s="70">
        <v>6</v>
      </c>
      <c r="I14" s="70">
        <v>7</v>
      </c>
      <c r="J14" s="70">
        <v>8</v>
      </c>
      <c r="K14" s="70">
        <v>9</v>
      </c>
      <c r="L14" s="70">
        <v>10</v>
      </c>
      <c r="M14" s="70">
        <v>11</v>
      </c>
      <c r="N14" s="70">
        <v>12</v>
      </c>
      <c r="O14" s="70">
        <v>13</v>
      </c>
      <c r="P14" s="70">
        <v>14</v>
      </c>
      <c r="Q14" s="70">
        <v>15</v>
      </c>
      <c r="R14" s="70">
        <v>16</v>
      </c>
      <c r="S14" s="216">
        <v>17</v>
      </c>
      <c r="T14" s="70">
        <v>18</v>
      </c>
      <c r="U14" s="70">
        <v>19</v>
      </c>
      <c r="V14" s="70">
        <v>20</v>
      </c>
      <c r="W14" s="246">
        <v>21</v>
      </c>
      <c r="X14" s="246">
        <v>22</v>
      </c>
    </row>
    <row r="15" spans="1:24" s="126" customFormat="1" x14ac:dyDescent="0.25">
      <c r="A15" s="215"/>
      <c r="B15" s="215" t="s">
        <v>159</v>
      </c>
      <c r="C15" s="212"/>
      <c r="D15" s="215"/>
      <c r="E15" s="212"/>
      <c r="F15" s="215"/>
      <c r="G15" s="216"/>
      <c r="H15" s="216"/>
      <c r="I15" s="216"/>
      <c r="J15" s="216"/>
      <c r="K15" s="216"/>
      <c r="L15" s="216"/>
      <c r="M15" s="216"/>
      <c r="N15" s="216"/>
      <c r="O15" s="216"/>
      <c r="P15" s="216"/>
      <c r="Q15" s="216"/>
      <c r="R15" s="216"/>
      <c r="S15" s="216">
        <f>+V15+W15+X15+U15+T15</f>
        <v>6967400</v>
      </c>
      <c r="T15" s="216"/>
      <c r="U15" s="216"/>
      <c r="V15" s="216">
        <v>3146200</v>
      </c>
      <c r="W15" s="247">
        <v>2200000</v>
      </c>
      <c r="X15" s="247">
        <v>1621200</v>
      </c>
    </row>
    <row r="16" spans="1:24" x14ac:dyDescent="0.25">
      <c r="A16" s="175" t="s">
        <v>5</v>
      </c>
      <c r="B16" s="173" t="s">
        <v>409</v>
      </c>
      <c r="C16" s="173"/>
      <c r="D16" s="215"/>
      <c r="E16" s="173"/>
      <c r="F16" s="215"/>
      <c r="G16" s="216"/>
      <c r="H16" s="216"/>
      <c r="I16" s="216"/>
      <c r="J16" s="216"/>
      <c r="K16" s="171"/>
      <c r="L16" s="216"/>
      <c r="M16" s="216"/>
      <c r="N16" s="216"/>
      <c r="O16" s="216"/>
      <c r="P16" s="216"/>
      <c r="Q16" s="216"/>
      <c r="R16" s="216"/>
      <c r="S16" s="216">
        <f>+T16+U16+V16</f>
        <v>0</v>
      </c>
      <c r="T16" s="216"/>
      <c r="U16" s="216"/>
      <c r="V16" s="172"/>
      <c r="W16" s="246"/>
      <c r="X16" s="246"/>
    </row>
    <row r="17" spans="1:24" ht="16.5" customHeight="1" x14ac:dyDescent="0.25">
      <c r="A17" s="175" t="s">
        <v>7</v>
      </c>
      <c r="B17" s="173" t="s">
        <v>324</v>
      </c>
      <c r="C17" s="175"/>
      <c r="D17" s="215"/>
      <c r="E17" s="175"/>
      <c r="F17" s="215"/>
      <c r="G17" s="216"/>
      <c r="H17" s="216"/>
      <c r="I17" s="216"/>
      <c r="J17" s="216"/>
      <c r="K17" s="216"/>
      <c r="L17" s="216"/>
      <c r="M17" s="216"/>
      <c r="N17" s="216"/>
      <c r="O17" s="216"/>
      <c r="P17" s="216"/>
      <c r="Q17" s="216"/>
      <c r="R17" s="216"/>
      <c r="S17" s="216">
        <f>+T17+U17+V17</f>
        <v>0</v>
      </c>
      <c r="T17" s="216"/>
      <c r="U17" s="216"/>
      <c r="V17" s="172"/>
      <c r="W17" s="246"/>
      <c r="X17" s="246"/>
    </row>
    <row r="18" spans="1:24" ht="16.5" customHeight="1" x14ac:dyDescent="0.25">
      <c r="A18" s="175" t="s">
        <v>501</v>
      </c>
      <c r="B18" s="173" t="s">
        <v>410</v>
      </c>
      <c r="C18" s="175"/>
      <c r="D18" s="215"/>
      <c r="E18" s="175"/>
      <c r="F18" s="215"/>
      <c r="G18" s="174"/>
      <c r="H18" s="216"/>
      <c r="I18" s="216"/>
      <c r="J18" s="216"/>
      <c r="K18" s="216"/>
      <c r="L18" s="216"/>
      <c r="M18" s="216"/>
      <c r="N18" s="216"/>
      <c r="O18" s="216"/>
      <c r="P18" s="216"/>
      <c r="Q18" s="216"/>
      <c r="R18" s="216"/>
      <c r="S18" s="216">
        <f t="shared" ref="S18:S81" si="0">+T18+U18+V18</f>
        <v>0</v>
      </c>
      <c r="T18" s="216"/>
      <c r="U18" s="216"/>
      <c r="V18" s="216"/>
      <c r="W18" s="246"/>
      <c r="X18" s="246"/>
    </row>
    <row r="19" spans="1:24" ht="38.25" x14ac:dyDescent="0.25">
      <c r="A19" s="182">
        <v>1</v>
      </c>
      <c r="B19" s="54" t="s">
        <v>411</v>
      </c>
      <c r="C19" s="178" t="s">
        <v>326</v>
      </c>
      <c r="D19" s="215"/>
      <c r="E19" s="178" t="s">
        <v>350</v>
      </c>
      <c r="F19" s="215"/>
      <c r="G19" s="176"/>
      <c r="H19" s="216"/>
      <c r="I19" s="216"/>
      <c r="J19" s="216"/>
      <c r="K19" s="216"/>
      <c r="L19" s="216"/>
      <c r="M19" s="216"/>
      <c r="N19" s="216"/>
      <c r="O19" s="216"/>
      <c r="P19" s="216"/>
      <c r="Q19" s="216"/>
      <c r="R19" s="216"/>
      <c r="S19" s="216">
        <f t="shared" si="0"/>
        <v>12500</v>
      </c>
      <c r="T19" s="216"/>
      <c r="U19" s="216"/>
      <c r="V19" s="216">
        <v>12500</v>
      </c>
      <c r="W19" s="246"/>
      <c r="X19" s="246"/>
    </row>
    <row r="20" spans="1:24" ht="29.25" customHeight="1" x14ac:dyDescent="0.25">
      <c r="A20" s="182">
        <v>2</v>
      </c>
      <c r="B20" s="54" t="s">
        <v>236</v>
      </c>
      <c r="C20" s="178" t="s">
        <v>327</v>
      </c>
      <c r="D20" s="215"/>
      <c r="E20" s="178" t="s">
        <v>328</v>
      </c>
      <c r="F20" s="215"/>
      <c r="G20" s="176"/>
      <c r="H20" s="216"/>
      <c r="I20" s="216"/>
      <c r="J20" s="216"/>
      <c r="K20" s="216"/>
      <c r="L20" s="216"/>
      <c r="M20" s="216"/>
      <c r="N20" s="216"/>
      <c r="O20" s="216"/>
      <c r="P20" s="216"/>
      <c r="Q20" s="216"/>
      <c r="R20" s="216"/>
      <c r="S20" s="216">
        <f t="shared" si="0"/>
        <v>30000</v>
      </c>
      <c r="T20" s="216"/>
      <c r="U20" s="216"/>
      <c r="V20" s="216">
        <v>30000</v>
      </c>
      <c r="W20" s="246"/>
      <c r="X20" s="246"/>
    </row>
    <row r="21" spans="1:24" ht="30.75" customHeight="1" x14ac:dyDescent="0.25">
      <c r="A21" s="182">
        <v>3</v>
      </c>
      <c r="B21" s="65" t="s">
        <v>238</v>
      </c>
      <c r="C21" s="237" t="s">
        <v>331</v>
      </c>
      <c r="D21" s="69"/>
      <c r="E21" s="238" t="s">
        <v>330</v>
      </c>
      <c r="F21" s="69"/>
      <c r="G21" s="174">
        <v>45096</v>
      </c>
      <c r="H21" s="70"/>
      <c r="I21" s="70"/>
      <c r="J21" s="70"/>
      <c r="K21" s="70"/>
      <c r="L21" s="70"/>
      <c r="M21" s="70"/>
      <c r="N21" s="70"/>
      <c r="O21" s="70"/>
      <c r="P21" s="70"/>
      <c r="Q21" s="70"/>
      <c r="R21" s="70"/>
      <c r="S21" s="70">
        <f t="shared" si="0"/>
        <v>10000</v>
      </c>
      <c r="T21" s="70"/>
      <c r="U21" s="70"/>
      <c r="V21" s="70">
        <v>10000</v>
      </c>
      <c r="W21" s="246"/>
      <c r="X21" s="246"/>
    </row>
    <row r="22" spans="1:24" ht="38.25" x14ac:dyDescent="0.25">
      <c r="A22" s="182">
        <v>4</v>
      </c>
      <c r="B22" s="179" t="s">
        <v>412</v>
      </c>
      <c r="C22" s="178" t="s">
        <v>335</v>
      </c>
      <c r="D22" s="69"/>
      <c r="E22" s="178" t="s">
        <v>338</v>
      </c>
      <c r="F22" s="69"/>
      <c r="G22" s="174">
        <v>214700</v>
      </c>
      <c r="H22" s="70"/>
      <c r="I22" s="70"/>
      <c r="J22" s="70"/>
      <c r="K22" s="70"/>
      <c r="L22" s="70"/>
      <c r="M22" s="70"/>
      <c r="N22" s="70"/>
      <c r="O22" s="70"/>
      <c r="P22" s="70"/>
      <c r="Q22" s="70"/>
      <c r="R22" s="70"/>
      <c r="S22" s="70">
        <f t="shared" si="0"/>
        <v>5000</v>
      </c>
      <c r="T22" s="70"/>
      <c r="U22" s="70"/>
      <c r="V22" s="70">
        <v>5000</v>
      </c>
      <c r="W22" s="246"/>
      <c r="X22" s="246"/>
    </row>
    <row r="23" spans="1:24" ht="38.25" x14ac:dyDescent="0.25">
      <c r="A23" s="182">
        <v>5</v>
      </c>
      <c r="B23" s="62" t="s">
        <v>413</v>
      </c>
      <c r="C23" s="181" t="s">
        <v>341</v>
      </c>
      <c r="D23" s="215"/>
      <c r="E23" s="181" t="s">
        <v>338</v>
      </c>
      <c r="F23" s="215"/>
      <c r="G23" s="174">
        <v>136700</v>
      </c>
      <c r="H23" s="216"/>
      <c r="I23" s="216"/>
      <c r="J23" s="216"/>
      <c r="K23" s="216"/>
      <c r="L23" s="216"/>
      <c r="M23" s="216"/>
      <c r="N23" s="216"/>
      <c r="O23" s="216"/>
      <c r="P23" s="216"/>
      <c r="Q23" s="216"/>
      <c r="R23" s="216"/>
      <c r="S23" s="70">
        <f t="shared" si="0"/>
        <v>35000</v>
      </c>
      <c r="T23" s="216"/>
      <c r="U23" s="216"/>
      <c r="V23" s="216">
        <v>35000</v>
      </c>
      <c r="W23" s="246"/>
      <c r="X23" s="246"/>
    </row>
    <row r="24" spans="1:24" ht="25.5" x14ac:dyDescent="0.25">
      <c r="A24" s="182">
        <v>6</v>
      </c>
      <c r="B24" s="65" t="s">
        <v>239</v>
      </c>
      <c r="C24" s="237" t="s">
        <v>331</v>
      </c>
      <c r="D24" s="215"/>
      <c r="E24" s="238" t="s">
        <v>354</v>
      </c>
      <c r="F24" s="215"/>
      <c r="G24" s="174">
        <v>516453</v>
      </c>
      <c r="H24" s="216"/>
      <c r="I24" s="216"/>
      <c r="J24" s="216"/>
      <c r="K24" s="216"/>
      <c r="L24" s="216"/>
      <c r="M24" s="216"/>
      <c r="N24" s="216"/>
      <c r="O24" s="216"/>
      <c r="P24" s="216"/>
      <c r="Q24" s="216"/>
      <c r="R24" s="216"/>
      <c r="S24" s="70">
        <f t="shared" si="0"/>
        <v>10000</v>
      </c>
      <c r="T24" s="216"/>
      <c r="U24" s="216"/>
      <c r="V24" s="216">
        <v>10000</v>
      </c>
      <c r="W24" s="246"/>
      <c r="X24" s="246"/>
    </row>
    <row r="25" spans="1:24" ht="38.25" x14ac:dyDescent="0.25">
      <c r="A25" s="182">
        <v>7</v>
      </c>
      <c r="B25" s="64" t="s">
        <v>414</v>
      </c>
      <c r="C25" s="182" t="s">
        <v>335</v>
      </c>
      <c r="D25" s="69"/>
      <c r="E25" s="178" t="s">
        <v>355</v>
      </c>
      <c r="F25" s="69"/>
      <c r="G25" s="174">
        <v>259048</v>
      </c>
      <c r="H25" s="70"/>
      <c r="I25" s="70"/>
      <c r="J25" s="70"/>
      <c r="K25" s="70"/>
      <c r="L25" s="70"/>
      <c r="M25" s="70"/>
      <c r="N25" s="70"/>
      <c r="O25" s="70"/>
      <c r="P25" s="70"/>
      <c r="Q25" s="70"/>
      <c r="R25" s="70"/>
      <c r="S25" s="70">
        <f t="shared" si="0"/>
        <v>13200</v>
      </c>
      <c r="T25" s="70"/>
      <c r="U25" s="70"/>
      <c r="V25" s="70">
        <v>13200</v>
      </c>
      <c r="W25" s="246"/>
      <c r="X25" s="246"/>
    </row>
    <row r="26" spans="1:24" ht="30.75" customHeight="1" x14ac:dyDescent="0.25">
      <c r="A26" s="182">
        <v>8</v>
      </c>
      <c r="B26" s="64" t="s">
        <v>415</v>
      </c>
      <c r="C26" s="181" t="s">
        <v>331</v>
      </c>
      <c r="D26" s="69"/>
      <c r="E26" s="178" t="s">
        <v>381</v>
      </c>
      <c r="F26" s="69"/>
      <c r="G26" s="174">
        <v>160152</v>
      </c>
      <c r="H26" s="70"/>
      <c r="I26" s="70"/>
      <c r="J26" s="70"/>
      <c r="K26" s="70"/>
      <c r="L26" s="70"/>
      <c r="M26" s="70"/>
      <c r="N26" s="70"/>
      <c r="O26" s="70"/>
      <c r="P26" s="70"/>
      <c r="Q26" s="70"/>
      <c r="R26" s="70"/>
      <c r="S26" s="70">
        <f t="shared" si="0"/>
        <v>20000</v>
      </c>
      <c r="T26" s="70"/>
      <c r="U26" s="70"/>
      <c r="V26" s="70">
        <v>20000</v>
      </c>
      <c r="W26" s="246"/>
      <c r="X26" s="246"/>
    </row>
    <row r="27" spans="1:24" ht="42" customHeight="1" x14ac:dyDescent="0.25">
      <c r="A27" s="182">
        <v>9</v>
      </c>
      <c r="B27" s="64" t="s">
        <v>502</v>
      </c>
      <c r="C27" s="182" t="s">
        <v>334</v>
      </c>
      <c r="D27" s="215"/>
      <c r="E27" s="178" t="s">
        <v>381</v>
      </c>
      <c r="F27" s="215"/>
      <c r="G27" s="174">
        <v>314732</v>
      </c>
      <c r="H27" s="216"/>
      <c r="I27" s="216"/>
      <c r="J27" s="216"/>
      <c r="K27" s="216"/>
      <c r="L27" s="216"/>
      <c r="M27" s="216"/>
      <c r="N27" s="216"/>
      <c r="O27" s="216"/>
      <c r="P27" s="216"/>
      <c r="Q27" s="216"/>
      <c r="R27" s="216"/>
      <c r="S27" s="70">
        <f t="shared" si="0"/>
        <v>30000</v>
      </c>
      <c r="T27" s="216"/>
      <c r="U27" s="216"/>
      <c r="V27" s="216">
        <v>30000</v>
      </c>
      <c r="W27" s="246"/>
      <c r="X27" s="246"/>
    </row>
    <row r="28" spans="1:24" ht="25.5" x14ac:dyDescent="0.25">
      <c r="A28" s="182">
        <v>10</v>
      </c>
      <c r="B28" s="54" t="s">
        <v>503</v>
      </c>
      <c r="C28" s="178" t="s">
        <v>340</v>
      </c>
      <c r="D28" s="69"/>
      <c r="E28" s="178" t="s">
        <v>389</v>
      </c>
      <c r="F28" s="69"/>
      <c r="G28" s="174">
        <v>43580</v>
      </c>
      <c r="H28" s="70"/>
      <c r="I28" s="70"/>
      <c r="J28" s="70"/>
      <c r="K28" s="70"/>
      <c r="L28" s="70"/>
      <c r="M28" s="70"/>
      <c r="N28" s="70"/>
      <c r="O28" s="70"/>
      <c r="P28" s="70"/>
      <c r="Q28" s="70"/>
      <c r="R28" s="70"/>
      <c r="S28" s="70">
        <f t="shared" si="0"/>
        <v>30000</v>
      </c>
      <c r="T28" s="70"/>
      <c r="U28" s="70"/>
      <c r="V28" s="70">
        <v>30000</v>
      </c>
      <c r="W28" s="246"/>
      <c r="X28" s="246"/>
    </row>
    <row r="29" spans="1:24" ht="27" customHeight="1" x14ac:dyDescent="0.25">
      <c r="A29" s="182">
        <v>11</v>
      </c>
      <c r="B29" s="54" t="s">
        <v>416</v>
      </c>
      <c r="C29" s="178" t="s">
        <v>331</v>
      </c>
      <c r="D29" s="69"/>
      <c r="E29" s="178" t="s">
        <v>389</v>
      </c>
      <c r="F29" s="69"/>
      <c r="G29" s="141">
        <v>341231</v>
      </c>
      <c r="H29" s="70"/>
      <c r="I29" s="70"/>
      <c r="J29" s="70"/>
      <c r="K29" s="70"/>
      <c r="L29" s="70"/>
      <c r="M29" s="70"/>
      <c r="N29" s="70"/>
      <c r="O29" s="70"/>
      <c r="P29" s="70"/>
      <c r="Q29" s="70"/>
      <c r="R29" s="70"/>
      <c r="S29" s="70">
        <f t="shared" si="0"/>
        <v>15000</v>
      </c>
      <c r="T29" s="70"/>
      <c r="U29" s="70"/>
      <c r="V29" s="70">
        <v>15000</v>
      </c>
      <c r="W29" s="246"/>
      <c r="X29" s="246"/>
    </row>
    <row r="30" spans="1:24" ht="51" x14ac:dyDescent="0.25">
      <c r="A30" s="182">
        <v>12</v>
      </c>
      <c r="B30" s="54" t="s">
        <v>504</v>
      </c>
      <c r="C30" s="178" t="s">
        <v>331</v>
      </c>
      <c r="D30" s="215"/>
      <c r="E30" s="178" t="s">
        <v>389</v>
      </c>
      <c r="F30" s="215"/>
      <c r="G30" s="174">
        <v>131234</v>
      </c>
      <c r="H30" s="216"/>
      <c r="I30" s="216"/>
      <c r="J30" s="216"/>
      <c r="K30" s="216"/>
      <c r="L30" s="216"/>
      <c r="M30" s="216"/>
      <c r="N30" s="216"/>
      <c r="O30" s="216"/>
      <c r="P30" s="216"/>
      <c r="Q30" s="216"/>
      <c r="R30" s="216"/>
      <c r="S30" s="70">
        <f t="shared" si="0"/>
        <v>10500</v>
      </c>
      <c r="T30" s="216"/>
      <c r="U30" s="216"/>
      <c r="V30" s="216">
        <v>10500</v>
      </c>
      <c r="W30" s="246"/>
      <c r="X30" s="246"/>
    </row>
    <row r="31" spans="1:24" ht="26.25" customHeight="1" x14ac:dyDescent="0.25">
      <c r="A31" s="182">
        <v>13</v>
      </c>
      <c r="B31" s="54" t="s">
        <v>505</v>
      </c>
      <c r="C31" s="178" t="s">
        <v>337</v>
      </c>
      <c r="D31" s="69"/>
      <c r="E31" s="178" t="s">
        <v>356</v>
      </c>
      <c r="F31" s="69"/>
      <c r="G31" s="174">
        <v>85187</v>
      </c>
      <c r="H31" s="70"/>
      <c r="I31" s="70"/>
      <c r="J31" s="70"/>
      <c r="K31" s="70"/>
      <c r="L31" s="70"/>
      <c r="M31" s="70"/>
      <c r="N31" s="70"/>
      <c r="O31" s="70"/>
      <c r="P31" s="70"/>
      <c r="Q31" s="70"/>
      <c r="R31" s="70"/>
      <c r="S31" s="70">
        <f t="shared" si="0"/>
        <v>30000</v>
      </c>
      <c r="T31" s="70"/>
      <c r="U31" s="70"/>
      <c r="V31" s="70">
        <v>30000</v>
      </c>
      <c r="W31" s="246"/>
      <c r="X31" s="246"/>
    </row>
    <row r="32" spans="1:24" ht="25.5" x14ac:dyDescent="0.25">
      <c r="A32" s="182">
        <v>14</v>
      </c>
      <c r="B32" s="54" t="s">
        <v>506</v>
      </c>
      <c r="C32" s="178" t="s">
        <v>337</v>
      </c>
      <c r="D32" s="215"/>
      <c r="E32" s="178" t="s">
        <v>356</v>
      </c>
      <c r="F32" s="215"/>
      <c r="G32" s="174">
        <v>59248</v>
      </c>
      <c r="H32" s="216"/>
      <c r="I32" s="216"/>
      <c r="J32" s="216"/>
      <c r="K32" s="216"/>
      <c r="L32" s="216"/>
      <c r="M32" s="216"/>
      <c r="N32" s="216"/>
      <c r="O32" s="216"/>
      <c r="P32" s="216"/>
      <c r="Q32" s="216"/>
      <c r="R32" s="216"/>
      <c r="S32" s="70">
        <f t="shared" si="0"/>
        <v>6500</v>
      </c>
      <c r="T32" s="216"/>
      <c r="U32" s="216"/>
      <c r="V32" s="216">
        <v>6500</v>
      </c>
      <c r="W32" s="246"/>
      <c r="X32" s="246"/>
    </row>
    <row r="33" spans="1:24" ht="25.5" x14ac:dyDescent="0.25">
      <c r="A33" s="182">
        <v>15</v>
      </c>
      <c r="B33" s="54" t="s">
        <v>507</v>
      </c>
      <c r="C33" s="178" t="s">
        <v>337</v>
      </c>
      <c r="D33" s="69"/>
      <c r="E33" s="178" t="s">
        <v>417</v>
      </c>
      <c r="F33" s="69"/>
      <c r="G33" s="141">
        <v>53973</v>
      </c>
      <c r="H33" s="70"/>
      <c r="I33" s="70"/>
      <c r="J33" s="70"/>
      <c r="K33" s="70"/>
      <c r="L33" s="70"/>
      <c r="M33" s="70"/>
      <c r="N33" s="70"/>
      <c r="O33" s="70"/>
      <c r="P33" s="70"/>
      <c r="Q33" s="70"/>
      <c r="R33" s="70"/>
      <c r="S33" s="70">
        <f t="shared" si="0"/>
        <v>13500</v>
      </c>
      <c r="T33" s="70"/>
      <c r="U33" s="70"/>
      <c r="V33" s="70">
        <v>13500</v>
      </c>
      <c r="W33" s="246"/>
      <c r="X33" s="246"/>
    </row>
    <row r="34" spans="1:24" ht="29.25" customHeight="1" x14ac:dyDescent="0.25">
      <c r="A34" s="182">
        <v>16</v>
      </c>
      <c r="B34" s="54" t="s">
        <v>508</v>
      </c>
      <c r="C34" s="178" t="s">
        <v>327</v>
      </c>
      <c r="D34" s="69"/>
      <c r="E34" s="178" t="s">
        <v>389</v>
      </c>
      <c r="F34" s="69"/>
      <c r="G34" s="141">
        <v>31136</v>
      </c>
      <c r="H34" s="70"/>
      <c r="I34" s="70"/>
      <c r="J34" s="70"/>
      <c r="K34" s="70"/>
      <c r="L34" s="70"/>
      <c r="M34" s="70"/>
      <c r="N34" s="70"/>
      <c r="O34" s="70"/>
      <c r="P34" s="70"/>
      <c r="Q34" s="70"/>
      <c r="R34" s="70"/>
      <c r="S34" s="70">
        <f t="shared" si="0"/>
        <v>1000</v>
      </c>
      <c r="T34" s="70"/>
      <c r="U34" s="70"/>
      <c r="V34" s="70">
        <v>1000</v>
      </c>
      <c r="W34" s="246"/>
      <c r="X34" s="246"/>
    </row>
    <row r="35" spans="1:24" ht="36.75" customHeight="1" x14ac:dyDescent="0.25">
      <c r="A35" s="182">
        <v>17</v>
      </c>
      <c r="B35" s="54" t="s">
        <v>418</v>
      </c>
      <c r="C35" s="178" t="s">
        <v>331</v>
      </c>
      <c r="D35" s="145"/>
      <c r="E35" s="178" t="s">
        <v>417</v>
      </c>
      <c r="F35" s="145"/>
      <c r="G35" s="141">
        <v>13929</v>
      </c>
      <c r="H35" s="143"/>
      <c r="I35" s="143"/>
      <c r="J35" s="143"/>
      <c r="K35" s="143"/>
      <c r="L35" s="143"/>
      <c r="M35" s="143"/>
      <c r="N35" s="143"/>
      <c r="O35" s="143"/>
      <c r="P35" s="143"/>
      <c r="Q35" s="143"/>
      <c r="R35" s="143"/>
      <c r="S35" s="70">
        <f t="shared" si="0"/>
        <v>10000</v>
      </c>
      <c r="T35" s="143"/>
      <c r="U35" s="143"/>
      <c r="V35" s="143">
        <v>10000</v>
      </c>
      <c r="W35" s="246"/>
      <c r="X35" s="246"/>
    </row>
    <row r="36" spans="1:24" ht="38.25" x14ac:dyDescent="0.25">
      <c r="A36" s="182">
        <v>18</v>
      </c>
      <c r="B36" s="179" t="s">
        <v>509</v>
      </c>
      <c r="C36" s="178" t="s">
        <v>378</v>
      </c>
      <c r="D36" s="145"/>
      <c r="E36" s="178" t="s">
        <v>356</v>
      </c>
      <c r="F36" s="145"/>
      <c r="G36" s="184"/>
      <c r="H36" s="143"/>
      <c r="I36" s="143"/>
      <c r="J36" s="143"/>
      <c r="K36" s="143"/>
      <c r="L36" s="143"/>
      <c r="M36" s="143"/>
      <c r="N36" s="143"/>
      <c r="O36" s="143"/>
      <c r="P36" s="143"/>
      <c r="Q36" s="143"/>
      <c r="R36" s="143"/>
      <c r="S36" s="216">
        <f t="shared" si="0"/>
        <v>0</v>
      </c>
      <c r="T36" s="143"/>
      <c r="U36" s="143"/>
      <c r="V36" s="143">
        <v>0</v>
      </c>
      <c r="W36" s="246">
        <v>122000</v>
      </c>
      <c r="X36" s="246"/>
    </row>
    <row r="37" spans="1:24" ht="21.75" customHeight="1" x14ac:dyDescent="0.25">
      <c r="A37" s="182"/>
      <c r="B37" s="179" t="s">
        <v>306</v>
      </c>
      <c r="C37" s="178"/>
      <c r="D37" s="145"/>
      <c r="E37" s="178"/>
      <c r="F37" s="145"/>
      <c r="G37" s="174">
        <v>156854</v>
      </c>
      <c r="H37" s="143"/>
      <c r="I37" s="143"/>
      <c r="J37" s="143"/>
      <c r="K37" s="143"/>
      <c r="L37" s="143"/>
      <c r="M37" s="143"/>
      <c r="N37" s="143"/>
      <c r="O37" s="143"/>
      <c r="P37" s="143"/>
      <c r="Q37" s="143"/>
      <c r="R37" s="143"/>
      <c r="S37" s="70">
        <f t="shared" si="0"/>
        <v>0</v>
      </c>
      <c r="T37" s="143"/>
      <c r="U37" s="143"/>
      <c r="V37" s="143"/>
      <c r="W37" s="246"/>
      <c r="X37" s="246"/>
    </row>
    <row r="38" spans="1:24" ht="36.75" customHeight="1" x14ac:dyDescent="0.25">
      <c r="A38" s="182" t="s">
        <v>325</v>
      </c>
      <c r="B38" s="179" t="s">
        <v>510</v>
      </c>
      <c r="C38" s="178"/>
      <c r="D38" s="145"/>
      <c r="E38" s="178"/>
      <c r="F38" s="145"/>
      <c r="G38" s="174">
        <v>138034</v>
      </c>
      <c r="H38" s="143"/>
      <c r="I38" s="143"/>
      <c r="J38" s="143"/>
      <c r="K38" s="143"/>
      <c r="L38" s="143"/>
      <c r="M38" s="143"/>
      <c r="N38" s="143"/>
      <c r="O38" s="143"/>
      <c r="P38" s="143"/>
      <c r="Q38" s="143"/>
      <c r="R38" s="143"/>
      <c r="S38" s="70">
        <f t="shared" si="0"/>
        <v>0</v>
      </c>
      <c r="T38" s="143"/>
      <c r="U38" s="143"/>
      <c r="V38" s="143"/>
      <c r="W38" s="246">
        <v>42000</v>
      </c>
      <c r="X38" s="246"/>
    </row>
    <row r="39" spans="1:24" ht="25.5" x14ac:dyDescent="0.25">
      <c r="A39" s="182" t="s">
        <v>332</v>
      </c>
      <c r="B39" s="179" t="s">
        <v>441</v>
      </c>
      <c r="C39" s="178"/>
      <c r="D39" s="145"/>
      <c r="E39" s="178"/>
      <c r="F39" s="145"/>
      <c r="G39" s="174"/>
      <c r="H39" s="143"/>
      <c r="I39" s="143"/>
      <c r="J39" s="143"/>
      <c r="K39" s="143"/>
      <c r="L39" s="143"/>
      <c r="M39" s="143"/>
      <c r="N39" s="143"/>
      <c r="O39" s="143"/>
      <c r="P39" s="143"/>
      <c r="Q39" s="143"/>
      <c r="R39" s="143"/>
      <c r="S39" s="70">
        <f t="shared" si="0"/>
        <v>0</v>
      </c>
      <c r="T39" s="143"/>
      <c r="U39" s="143"/>
      <c r="V39" s="143"/>
      <c r="W39" s="246">
        <v>60000</v>
      </c>
      <c r="X39" s="246"/>
    </row>
    <row r="40" spans="1:24" ht="51" x14ac:dyDescent="0.25">
      <c r="A40" s="182" t="s">
        <v>343</v>
      </c>
      <c r="B40" s="179" t="s">
        <v>511</v>
      </c>
      <c r="C40" s="178"/>
      <c r="D40" s="145"/>
      <c r="E40" s="178"/>
      <c r="F40" s="145"/>
      <c r="G40" s="174"/>
      <c r="H40" s="143"/>
      <c r="I40" s="143"/>
      <c r="J40" s="143"/>
      <c r="K40" s="143"/>
      <c r="L40" s="143"/>
      <c r="M40" s="143"/>
      <c r="N40" s="143"/>
      <c r="O40" s="143"/>
      <c r="P40" s="143"/>
      <c r="Q40" s="143"/>
      <c r="R40" s="143"/>
      <c r="S40" s="70">
        <f t="shared" si="0"/>
        <v>0</v>
      </c>
      <c r="T40" s="143"/>
      <c r="U40" s="143"/>
      <c r="V40" s="143"/>
      <c r="W40" s="246">
        <v>20000</v>
      </c>
      <c r="X40" s="246"/>
    </row>
    <row r="41" spans="1:24" ht="36.75" customHeight="1" x14ac:dyDescent="0.25">
      <c r="A41" s="178">
        <v>19</v>
      </c>
      <c r="B41" s="54" t="s">
        <v>512</v>
      </c>
      <c r="C41" s="178" t="s">
        <v>329</v>
      </c>
      <c r="D41" s="145"/>
      <c r="E41" s="178" t="s">
        <v>437</v>
      </c>
      <c r="F41" s="145"/>
      <c r="G41" s="174"/>
      <c r="H41" s="143"/>
      <c r="I41" s="143"/>
      <c r="J41" s="143"/>
      <c r="K41" s="143"/>
      <c r="L41" s="143"/>
      <c r="M41" s="143"/>
      <c r="N41" s="143"/>
      <c r="O41" s="143"/>
      <c r="P41" s="143"/>
      <c r="Q41" s="143"/>
      <c r="R41" s="143"/>
      <c r="S41" s="70">
        <f t="shared" si="0"/>
        <v>0</v>
      </c>
      <c r="T41" s="143"/>
      <c r="U41" s="143"/>
      <c r="V41" s="143">
        <v>0</v>
      </c>
      <c r="W41" s="246">
        <v>520000</v>
      </c>
      <c r="X41" s="246"/>
    </row>
    <row r="42" spans="1:24" ht="19.5" customHeight="1" x14ac:dyDescent="0.25">
      <c r="A42" s="182"/>
      <c r="B42" s="179" t="s">
        <v>306</v>
      </c>
      <c r="C42" s="178"/>
      <c r="D42" s="145"/>
      <c r="E42" s="178"/>
      <c r="F42" s="145"/>
      <c r="G42" s="174">
        <v>72896</v>
      </c>
      <c r="H42" s="143"/>
      <c r="I42" s="143"/>
      <c r="J42" s="143"/>
      <c r="K42" s="143"/>
      <c r="L42" s="143"/>
      <c r="M42" s="143"/>
      <c r="N42" s="143"/>
      <c r="O42" s="143"/>
      <c r="P42" s="143"/>
      <c r="Q42" s="143"/>
      <c r="R42" s="143"/>
      <c r="S42" s="70">
        <f t="shared" si="0"/>
        <v>0</v>
      </c>
      <c r="T42" s="143"/>
      <c r="U42" s="143"/>
      <c r="V42" s="143"/>
      <c r="W42" s="246"/>
      <c r="X42" s="246"/>
    </row>
    <row r="43" spans="1:24" ht="30" customHeight="1" x14ac:dyDescent="0.25">
      <c r="A43" s="182" t="s">
        <v>325</v>
      </c>
      <c r="B43" s="179" t="s">
        <v>513</v>
      </c>
      <c r="C43" s="178"/>
      <c r="D43" s="145"/>
      <c r="E43" s="178"/>
      <c r="F43" s="145"/>
      <c r="G43" s="174">
        <v>38600</v>
      </c>
      <c r="H43" s="143"/>
      <c r="I43" s="143"/>
      <c r="J43" s="143"/>
      <c r="K43" s="143"/>
      <c r="L43" s="143"/>
      <c r="M43" s="143"/>
      <c r="N43" s="143"/>
      <c r="O43" s="143"/>
      <c r="P43" s="143"/>
      <c r="Q43" s="143"/>
      <c r="R43" s="143"/>
      <c r="S43" s="70">
        <f t="shared" si="0"/>
        <v>0</v>
      </c>
      <c r="T43" s="143"/>
      <c r="U43" s="143"/>
      <c r="V43" s="143"/>
      <c r="W43" s="246">
        <v>40000</v>
      </c>
      <c r="X43" s="246"/>
    </row>
    <row r="44" spans="1:24" ht="32.25" customHeight="1" x14ac:dyDescent="0.25">
      <c r="A44" s="182" t="s">
        <v>332</v>
      </c>
      <c r="B44" s="179" t="s">
        <v>442</v>
      </c>
      <c r="C44" s="178"/>
      <c r="D44" s="145"/>
      <c r="E44" s="178"/>
      <c r="F44" s="145"/>
      <c r="G44" s="174">
        <v>29600</v>
      </c>
      <c r="H44" s="143"/>
      <c r="I44" s="143"/>
      <c r="J44" s="143"/>
      <c r="K44" s="143"/>
      <c r="L44" s="143"/>
      <c r="M44" s="143"/>
      <c r="N44" s="143"/>
      <c r="O44" s="143"/>
      <c r="P44" s="143"/>
      <c r="Q44" s="143"/>
      <c r="R44" s="143"/>
      <c r="S44" s="70">
        <f t="shared" si="0"/>
        <v>0</v>
      </c>
      <c r="T44" s="143"/>
      <c r="U44" s="143"/>
      <c r="V44" s="143"/>
      <c r="W44" s="246">
        <v>480000</v>
      </c>
      <c r="X44" s="246"/>
    </row>
    <row r="45" spans="1:24" ht="30" customHeight="1" x14ac:dyDescent="0.25">
      <c r="A45" s="182">
        <v>20</v>
      </c>
      <c r="B45" s="54" t="s">
        <v>514</v>
      </c>
      <c r="C45" s="178" t="s">
        <v>329</v>
      </c>
      <c r="D45" s="145"/>
      <c r="E45" s="178" t="s">
        <v>437</v>
      </c>
      <c r="F45" s="145"/>
      <c r="G45" s="174">
        <v>91564</v>
      </c>
      <c r="H45" s="143"/>
      <c r="I45" s="143"/>
      <c r="J45" s="143"/>
      <c r="K45" s="143"/>
      <c r="L45" s="143"/>
      <c r="M45" s="143"/>
      <c r="N45" s="143"/>
      <c r="O45" s="143"/>
      <c r="P45" s="143"/>
      <c r="Q45" s="143"/>
      <c r="R45" s="143"/>
      <c r="S45" s="70">
        <f t="shared" si="0"/>
        <v>0</v>
      </c>
      <c r="T45" s="143"/>
      <c r="U45" s="143"/>
      <c r="V45" s="143">
        <v>0</v>
      </c>
      <c r="W45" s="246">
        <v>86500</v>
      </c>
      <c r="X45" s="246"/>
    </row>
    <row r="46" spans="1:24" ht="63.75" x14ac:dyDescent="0.25">
      <c r="A46" s="182">
        <v>21</v>
      </c>
      <c r="B46" s="54" t="s">
        <v>443</v>
      </c>
      <c r="C46" s="178" t="s">
        <v>333</v>
      </c>
      <c r="D46" s="145"/>
      <c r="E46" s="178" t="s">
        <v>437</v>
      </c>
      <c r="F46" s="145"/>
      <c r="G46" s="141">
        <v>85963</v>
      </c>
      <c r="H46" s="143"/>
      <c r="I46" s="143"/>
      <c r="J46" s="143"/>
      <c r="K46" s="143"/>
      <c r="L46" s="143"/>
      <c r="M46" s="143"/>
      <c r="N46" s="143"/>
      <c r="O46" s="143"/>
      <c r="P46" s="143"/>
      <c r="Q46" s="143"/>
      <c r="R46" s="143"/>
      <c r="S46" s="70">
        <f t="shared" si="0"/>
        <v>0</v>
      </c>
      <c r="T46" s="143"/>
      <c r="U46" s="143"/>
      <c r="V46" s="143">
        <v>0</v>
      </c>
      <c r="W46" s="246">
        <v>129500</v>
      </c>
      <c r="X46" s="246"/>
    </row>
    <row r="47" spans="1:24" ht="18.75" customHeight="1" x14ac:dyDescent="0.25">
      <c r="A47" s="182"/>
      <c r="B47" s="179" t="s">
        <v>306</v>
      </c>
      <c r="C47" s="178"/>
      <c r="D47" s="145"/>
      <c r="E47" s="178"/>
      <c r="F47" s="145"/>
      <c r="G47" s="141">
        <v>26092</v>
      </c>
      <c r="H47" s="143"/>
      <c r="I47" s="143"/>
      <c r="J47" s="143"/>
      <c r="K47" s="143"/>
      <c r="L47" s="143"/>
      <c r="M47" s="143"/>
      <c r="N47" s="143"/>
      <c r="O47" s="143"/>
      <c r="P47" s="143"/>
      <c r="Q47" s="143"/>
      <c r="R47" s="143"/>
      <c r="S47" s="70">
        <f t="shared" si="0"/>
        <v>0</v>
      </c>
      <c r="T47" s="143"/>
      <c r="U47" s="143"/>
      <c r="V47" s="143"/>
      <c r="W47" s="246"/>
      <c r="X47" s="246"/>
    </row>
    <row r="48" spans="1:24" ht="51" x14ac:dyDescent="0.25">
      <c r="A48" s="182" t="s">
        <v>325</v>
      </c>
      <c r="B48" s="179" t="s">
        <v>444</v>
      </c>
      <c r="C48" s="178"/>
      <c r="D48" s="145"/>
      <c r="E48" s="178"/>
      <c r="F48" s="145"/>
      <c r="G48" s="174">
        <v>11500</v>
      </c>
      <c r="H48" s="143"/>
      <c r="I48" s="143"/>
      <c r="J48" s="143"/>
      <c r="K48" s="143"/>
      <c r="L48" s="143"/>
      <c r="M48" s="143"/>
      <c r="N48" s="143"/>
      <c r="O48" s="143"/>
      <c r="P48" s="143"/>
      <c r="Q48" s="143"/>
      <c r="R48" s="143"/>
      <c r="S48" s="70">
        <f t="shared" si="0"/>
        <v>0</v>
      </c>
      <c r="T48" s="143"/>
      <c r="U48" s="143"/>
      <c r="V48" s="143"/>
      <c r="W48" s="246">
        <v>70000</v>
      </c>
      <c r="X48" s="246"/>
    </row>
    <row r="49" spans="1:24" ht="31.5" customHeight="1" x14ac:dyDescent="0.25">
      <c r="A49" s="182" t="s">
        <v>332</v>
      </c>
      <c r="B49" s="179" t="s">
        <v>445</v>
      </c>
      <c r="C49" s="178"/>
      <c r="D49" s="145"/>
      <c r="E49" s="178"/>
      <c r="F49" s="145"/>
      <c r="G49" s="174">
        <v>78000</v>
      </c>
      <c r="H49" s="143"/>
      <c r="I49" s="143"/>
      <c r="J49" s="143"/>
      <c r="K49" s="143"/>
      <c r="L49" s="143"/>
      <c r="M49" s="143"/>
      <c r="N49" s="143"/>
      <c r="O49" s="143"/>
      <c r="P49" s="143"/>
      <c r="Q49" s="143"/>
      <c r="R49" s="143"/>
      <c r="S49" s="70">
        <f t="shared" si="0"/>
        <v>0</v>
      </c>
      <c r="T49" s="143"/>
      <c r="U49" s="143"/>
      <c r="V49" s="143"/>
      <c r="W49" s="246">
        <v>59500</v>
      </c>
      <c r="X49" s="246"/>
    </row>
    <row r="50" spans="1:24" ht="30" customHeight="1" x14ac:dyDescent="0.25">
      <c r="A50" s="182">
        <v>22</v>
      </c>
      <c r="B50" s="54" t="s">
        <v>515</v>
      </c>
      <c r="C50" s="178" t="s">
        <v>333</v>
      </c>
      <c r="D50" s="145"/>
      <c r="E50" s="178" t="s">
        <v>437</v>
      </c>
      <c r="F50" s="145"/>
      <c r="G50" s="174">
        <v>79800</v>
      </c>
      <c r="H50" s="143"/>
      <c r="I50" s="143"/>
      <c r="J50" s="143"/>
      <c r="K50" s="143"/>
      <c r="L50" s="143"/>
      <c r="M50" s="143"/>
      <c r="N50" s="143"/>
      <c r="O50" s="143"/>
      <c r="P50" s="143"/>
      <c r="Q50" s="143"/>
      <c r="R50" s="143"/>
      <c r="S50" s="70">
        <f t="shared" si="0"/>
        <v>30000</v>
      </c>
      <c r="T50" s="143"/>
      <c r="U50" s="143"/>
      <c r="V50" s="143">
        <v>30000</v>
      </c>
      <c r="W50" s="246"/>
      <c r="X50" s="246"/>
    </row>
    <row r="51" spans="1:24" ht="34.5" customHeight="1" x14ac:dyDescent="0.25">
      <c r="A51" s="178">
        <v>23</v>
      </c>
      <c r="B51" s="54" t="s">
        <v>516</v>
      </c>
      <c r="C51" s="178" t="s">
        <v>333</v>
      </c>
      <c r="D51" s="145"/>
      <c r="E51" s="178" t="s">
        <v>437</v>
      </c>
      <c r="F51" s="145"/>
      <c r="G51" s="174">
        <v>79668</v>
      </c>
      <c r="H51" s="143"/>
      <c r="I51" s="143"/>
      <c r="J51" s="143"/>
      <c r="K51" s="143"/>
      <c r="L51" s="143"/>
      <c r="M51" s="143"/>
      <c r="N51" s="143"/>
      <c r="O51" s="143"/>
      <c r="P51" s="143"/>
      <c r="Q51" s="143"/>
      <c r="R51" s="143"/>
      <c r="S51" s="70">
        <f t="shared" si="0"/>
        <v>30000</v>
      </c>
      <c r="T51" s="143"/>
      <c r="U51" s="143"/>
      <c r="V51" s="143">
        <v>30000</v>
      </c>
      <c r="W51" s="246"/>
      <c r="X51" s="246"/>
    </row>
    <row r="52" spans="1:24" ht="38.25" x14ac:dyDescent="0.25">
      <c r="A52" s="178">
        <v>24</v>
      </c>
      <c r="B52" s="54" t="s">
        <v>446</v>
      </c>
      <c r="C52" s="178" t="s">
        <v>329</v>
      </c>
      <c r="D52" s="145"/>
      <c r="E52" s="178" t="s">
        <v>437</v>
      </c>
      <c r="F52" s="145"/>
      <c r="G52" s="184"/>
      <c r="H52" s="143"/>
      <c r="I52" s="143"/>
      <c r="J52" s="143"/>
      <c r="K52" s="143"/>
      <c r="L52" s="143"/>
      <c r="M52" s="143"/>
      <c r="N52" s="143"/>
      <c r="O52" s="143"/>
      <c r="P52" s="143"/>
      <c r="Q52" s="143"/>
      <c r="R52" s="143"/>
      <c r="S52" s="216">
        <f t="shared" si="0"/>
        <v>0</v>
      </c>
      <c r="T52" s="143"/>
      <c r="U52" s="143"/>
      <c r="V52" s="143"/>
      <c r="W52" s="246">
        <v>494000</v>
      </c>
      <c r="X52" s="246"/>
    </row>
    <row r="53" spans="1:24" ht="51" x14ac:dyDescent="0.25">
      <c r="A53" s="178">
        <v>25</v>
      </c>
      <c r="B53" s="54" t="s">
        <v>517</v>
      </c>
      <c r="C53" s="178" t="s">
        <v>329</v>
      </c>
      <c r="D53" s="145"/>
      <c r="E53" s="178" t="s">
        <v>437</v>
      </c>
      <c r="F53" s="145"/>
      <c r="G53" s="176"/>
      <c r="H53" s="143"/>
      <c r="I53" s="143"/>
      <c r="J53" s="143"/>
      <c r="K53" s="143"/>
      <c r="L53" s="143"/>
      <c r="M53" s="143"/>
      <c r="N53" s="143"/>
      <c r="O53" s="143"/>
      <c r="P53" s="143"/>
      <c r="Q53" s="143"/>
      <c r="R53" s="143"/>
      <c r="S53" s="216">
        <f t="shared" si="0"/>
        <v>0</v>
      </c>
      <c r="T53" s="143"/>
      <c r="U53" s="143"/>
      <c r="V53" s="143"/>
      <c r="W53" s="246">
        <v>100000</v>
      </c>
      <c r="X53" s="246"/>
    </row>
    <row r="54" spans="1:24" ht="63.75" x14ac:dyDescent="0.25">
      <c r="A54" s="178">
        <v>26</v>
      </c>
      <c r="B54" s="54" t="s">
        <v>518</v>
      </c>
      <c r="C54" s="178" t="s">
        <v>329</v>
      </c>
      <c r="D54" s="145"/>
      <c r="E54" s="178" t="s">
        <v>437</v>
      </c>
      <c r="F54" s="145"/>
      <c r="G54" s="174">
        <v>21035</v>
      </c>
      <c r="H54" s="143"/>
      <c r="I54" s="143"/>
      <c r="J54" s="143"/>
      <c r="K54" s="143"/>
      <c r="L54" s="143"/>
      <c r="M54" s="143"/>
      <c r="N54" s="143"/>
      <c r="O54" s="143"/>
      <c r="P54" s="143"/>
      <c r="Q54" s="143"/>
      <c r="R54" s="143"/>
      <c r="S54" s="70">
        <f t="shared" si="0"/>
        <v>0</v>
      </c>
      <c r="T54" s="143"/>
      <c r="U54" s="143"/>
      <c r="V54" s="143"/>
      <c r="W54" s="246">
        <v>100000</v>
      </c>
      <c r="X54" s="246"/>
    </row>
    <row r="55" spans="1:24" ht="27" customHeight="1" x14ac:dyDescent="0.25">
      <c r="A55" s="175" t="s">
        <v>11</v>
      </c>
      <c r="B55" s="233" t="s">
        <v>344</v>
      </c>
      <c r="C55" s="175"/>
      <c r="D55" s="145"/>
      <c r="E55" s="182"/>
      <c r="F55" s="145"/>
      <c r="G55" s="174">
        <v>30736</v>
      </c>
      <c r="H55" s="143"/>
      <c r="I55" s="143"/>
      <c r="J55" s="143"/>
      <c r="K55" s="143"/>
      <c r="L55" s="143"/>
      <c r="M55" s="143"/>
      <c r="N55" s="143"/>
      <c r="O55" s="143"/>
      <c r="P55" s="143"/>
      <c r="Q55" s="143"/>
      <c r="R55" s="143"/>
      <c r="S55" s="70">
        <f t="shared" si="0"/>
        <v>0</v>
      </c>
      <c r="T55" s="143"/>
      <c r="U55" s="143"/>
      <c r="V55" s="143"/>
      <c r="W55" s="246"/>
      <c r="X55" s="246"/>
    </row>
    <row r="56" spans="1:24" ht="26.25" customHeight="1" x14ac:dyDescent="0.25">
      <c r="A56" s="175" t="s">
        <v>519</v>
      </c>
      <c r="B56" s="233" t="s">
        <v>410</v>
      </c>
      <c r="C56" s="175"/>
      <c r="D56" s="145"/>
      <c r="E56" s="175"/>
      <c r="F56" s="145"/>
      <c r="G56" s="174">
        <v>52223</v>
      </c>
      <c r="H56" s="143"/>
      <c r="I56" s="143"/>
      <c r="J56" s="143"/>
      <c r="K56" s="143"/>
      <c r="L56" s="143"/>
      <c r="M56" s="143"/>
      <c r="N56" s="143"/>
      <c r="O56" s="143"/>
      <c r="P56" s="143"/>
      <c r="Q56" s="143"/>
      <c r="R56" s="143"/>
      <c r="S56" s="70">
        <f t="shared" si="0"/>
        <v>0</v>
      </c>
      <c r="T56" s="143"/>
      <c r="U56" s="143"/>
      <c r="V56" s="143"/>
      <c r="W56" s="246"/>
      <c r="X56" s="246"/>
    </row>
    <row r="57" spans="1:24" ht="25.5" customHeight="1" x14ac:dyDescent="0.25">
      <c r="A57" s="193">
        <v>1</v>
      </c>
      <c r="B57" s="54" t="s">
        <v>251</v>
      </c>
      <c r="C57" s="178" t="s">
        <v>329</v>
      </c>
      <c r="D57" s="145"/>
      <c r="E57" s="178" t="s">
        <v>330</v>
      </c>
      <c r="F57" s="145"/>
      <c r="G57" s="174">
        <v>13736</v>
      </c>
      <c r="H57" s="143"/>
      <c r="I57" s="143"/>
      <c r="J57" s="143"/>
      <c r="K57" s="143"/>
      <c r="L57" s="143"/>
      <c r="M57" s="143"/>
      <c r="N57" s="143"/>
      <c r="O57" s="143"/>
      <c r="P57" s="143"/>
      <c r="Q57" s="143"/>
      <c r="R57" s="143"/>
      <c r="S57" s="70">
        <f t="shared" si="0"/>
        <v>27000</v>
      </c>
      <c r="T57" s="143"/>
      <c r="U57" s="143"/>
      <c r="V57" s="143">
        <v>27000</v>
      </c>
      <c r="W57" s="246"/>
      <c r="X57" s="246"/>
    </row>
    <row r="58" spans="1:24" ht="25.5" customHeight="1" x14ac:dyDescent="0.25">
      <c r="A58" s="193">
        <v>2</v>
      </c>
      <c r="B58" s="54" t="s">
        <v>384</v>
      </c>
      <c r="C58" s="178" t="s">
        <v>329</v>
      </c>
      <c r="D58" s="145"/>
      <c r="E58" s="178" t="s">
        <v>356</v>
      </c>
      <c r="F58" s="145"/>
      <c r="G58" s="174">
        <v>54846</v>
      </c>
      <c r="H58" s="143"/>
      <c r="I58" s="143"/>
      <c r="J58" s="143"/>
      <c r="K58" s="143"/>
      <c r="L58" s="143"/>
      <c r="M58" s="143"/>
      <c r="N58" s="143"/>
      <c r="O58" s="143"/>
      <c r="P58" s="143"/>
      <c r="Q58" s="143"/>
      <c r="R58" s="143"/>
      <c r="S58" s="70">
        <f t="shared" si="0"/>
        <v>0</v>
      </c>
      <c r="T58" s="143"/>
      <c r="U58" s="143"/>
      <c r="V58" s="143"/>
      <c r="W58" s="246"/>
      <c r="X58" s="246"/>
    </row>
    <row r="59" spans="1:24" ht="31.5" customHeight="1" x14ac:dyDescent="0.25">
      <c r="A59" s="193">
        <v>3</v>
      </c>
      <c r="B59" s="54" t="s">
        <v>520</v>
      </c>
      <c r="C59" s="178" t="s">
        <v>341</v>
      </c>
      <c r="D59" s="145"/>
      <c r="E59" s="178" t="s">
        <v>417</v>
      </c>
      <c r="F59" s="145"/>
      <c r="G59" s="174">
        <v>19515</v>
      </c>
      <c r="H59" s="143"/>
      <c r="I59" s="143"/>
      <c r="J59" s="143"/>
      <c r="K59" s="143"/>
      <c r="L59" s="143"/>
      <c r="M59" s="143"/>
      <c r="N59" s="143"/>
      <c r="O59" s="143"/>
      <c r="P59" s="143"/>
      <c r="Q59" s="143"/>
      <c r="R59" s="143"/>
      <c r="S59" s="70">
        <f t="shared" si="0"/>
        <v>8000</v>
      </c>
      <c r="T59" s="143"/>
      <c r="U59" s="143"/>
      <c r="V59" s="143">
        <v>8000</v>
      </c>
      <c r="W59" s="246"/>
      <c r="X59" s="246"/>
    </row>
    <row r="60" spans="1:24" ht="76.5" x14ac:dyDescent="0.25">
      <c r="A60" s="193">
        <v>4</v>
      </c>
      <c r="B60" s="54" t="s">
        <v>419</v>
      </c>
      <c r="C60" s="178" t="s">
        <v>335</v>
      </c>
      <c r="D60" s="145"/>
      <c r="E60" s="178" t="s">
        <v>389</v>
      </c>
      <c r="F60" s="145"/>
      <c r="G60" s="141">
        <v>26281</v>
      </c>
      <c r="H60" s="143"/>
      <c r="I60" s="143"/>
      <c r="J60" s="143"/>
      <c r="K60" s="143"/>
      <c r="L60" s="143"/>
      <c r="M60" s="143"/>
      <c r="N60" s="143"/>
      <c r="O60" s="143"/>
      <c r="P60" s="143"/>
      <c r="Q60" s="143"/>
      <c r="R60" s="143"/>
      <c r="S60" s="70">
        <f t="shared" si="0"/>
        <v>2100</v>
      </c>
      <c r="T60" s="143"/>
      <c r="U60" s="143"/>
      <c r="V60" s="143">
        <v>2100</v>
      </c>
      <c r="W60" s="246"/>
      <c r="X60" s="246"/>
    </row>
    <row r="61" spans="1:24" ht="30" customHeight="1" x14ac:dyDescent="0.25">
      <c r="A61" s="175" t="s">
        <v>15</v>
      </c>
      <c r="B61" s="233" t="s">
        <v>345</v>
      </c>
      <c r="C61" s="175"/>
      <c r="D61" s="145"/>
      <c r="E61" s="182"/>
      <c r="F61" s="145"/>
      <c r="G61" s="141">
        <v>39094</v>
      </c>
      <c r="H61" s="143"/>
      <c r="I61" s="143"/>
      <c r="J61" s="143"/>
      <c r="K61" s="143"/>
      <c r="L61" s="143"/>
      <c r="M61" s="143"/>
      <c r="N61" s="143"/>
      <c r="O61" s="143"/>
      <c r="P61" s="143"/>
      <c r="Q61" s="143"/>
      <c r="R61" s="143"/>
      <c r="S61" s="70">
        <f t="shared" si="0"/>
        <v>0</v>
      </c>
      <c r="T61" s="143"/>
      <c r="U61" s="143"/>
      <c r="V61" s="143"/>
      <c r="W61" s="246"/>
      <c r="X61" s="246"/>
    </row>
    <row r="62" spans="1:24" ht="23.25" customHeight="1" x14ac:dyDescent="0.25">
      <c r="A62" s="175" t="s">
        <v>521</v>
      </c>
      <c r="B62" s="233" t="s">
        <v>410</v>
      </c>
      <c r="C62" s="175"/>
      <c r="D62" s="145"/>
      <c r="E62" s="175"/>
      <c r="F62" s="145"/>
      <c r="G62" s="184"/>
      <c r="H62" s="143"/>
      <c r="I62" s="143"/>
      <c r="J62" s="143"/>
      <c r="K62" s="143"/>
      <c r="L62" s="143"/>
      <c r="M62" s="143"/>
      <c r="N62" s="143"/>
      <c r="O62" s="143"/>
      <c r="P62" s="143"/>
      <c r="Q62" s="143"/>
      <c r="R62" s="143"/>
      <c r="S62" s="216">
        <f t="shared" si="0"/>
        <v>0</v>
      </c>
      <c r="T62" s="143"/>
      <c r="U62" s="143"/>
      <c r="V62" s="143"/>
      <c r="W62" s="246"/>
      <c r="X62" s="246"/>
    </row>
    <row r="63" spans="1:24" ht="25.5" x14ac:dyDescent="0.25">
      <c r="A63" s="191">
        <v>1</v>
      </c>
      <c r="B63" s="56" t="s">
        <v>420</v>
      </c>
      <c r="C63" s="181" t="s">
        <v>335</v>
      </c>
      <c r="D63" s="145"/>
      <c r="E63" s="181" t="s">
        <v>338</v>
      </c>
      <c r="F63" s="145"/>
      <c r="G63" s="174">
        <v>33159</v>
      </c>
      <c r="H63" s="143"/>
      <c r="I63" s="143"/>
      <c r="J63" s="143"/>
      <c r="K63" s="143"/>
      <c r="L63" s="143"/>
      <c r="M63" s="143"/>
      <c r="N63" s="143"/>
      <c r="O63" s="143"/>
      <c r="P63" s="143"/>
      <c r="Q63" s="143"/>
      <c r="R63" s="143"/>
      <c r="S63" s="70">
        <f t="shared" si="0"/>
        <v>3000</v>
      </c>
      <c r="T63" s="143"/>
      <c r="U63" s="143"/>
      <c r="V63" s="143">
        <v>3000</v>
      </c>
      <c r="W63" s="246"/>
      <c r="X63" s="246"/>
    </row>
    <row r="64" spans="1:24" ht="38.25" x14ac:dyDescent="0.25">
      <c r="A64" s="191">
        <v>2</v>
      </c>
      <c r="B64" s="60" t="s">
        <v>421</v>
      </c>
      <c r="C64" s="181" t="s">
        <v>346</v>
      </c>
      <c r="D64" s="145"/>
      <c r="E64" s="181" t="s">
        <v>338</v>
      </c>
      <c r="F64" s="145"/>
      <c r="G64" s="174">
        <v>60000</v>
      </c>
      <c r="H64" s="143"/>
      <c r="I64" s="143"/>
      <c r="J64" s="143"/>
      <c r="K64" s="143"/>
      <c r="L64" s="143"/>
      <c r="M64" s="143"/>
      <c r="N64" s="143"/>
      <c r="O64" s="143"/>
      <c r="P64" s="143"/>
      <c r="Q64" s="143"/>
      <c r="R64" s="143"/>
      <c r="S64" s="70">
        <f t="shared" si="0"/>
        <v>24100</v>
      </c>
      <c r="T64" s="143"/>
      <c r="U64" s="143"/>
      <c r="V64" s="143">
        <v>24100</v>
      </c>
      <c r="W64" s="246"/>
      <c r="X64" s="246"/>
    </row>
    <row r="65" spans="1:24" ht="20.25" customHeight="1" x14ac:dyDescent="0.25">
      <c r="A65" s="182"/>
      <c r="B65" s="179" t="s">
        <v>130</v>
      </c>
      <c r="C65" s="178"/>
      <c r="D65" s="145"/>
      <c r="E65" s="178"/>
      <c r="F65" s="145"/>
      <c r="G65" s="174">
        <v>27231</v>
      </c>
      <c r="H65" s="143"/>
      <c r="I65" s="143"/>
      <c r="J65" s="143"/>
      <c r="K65" s="143"/>
      <c r="L65" s="143"/>
      <c r="M65" s="143"/>
      <c r="N65" s="143"/>
      <c r="O65" s="143"/>
      <c r="P65" s="143"/>
      <c r="Q65" s="143"/>
      <c r="R65" s="143"/>
      <c r="S65" s="70">
        <f t="shared" si="0"/>
        <v>0</v>
      </c>
      <c r="T65" s="143"/>
      <c r="U65" s="143"/>
      <c r="V65" s="143"/>
      <c r="W65" s="246"/>
      <c r="X65" s="246"/>
    </row>
    <row r="66" spans="1:24" ht="27.75" customHeight="1" x14ac:dyDescent="0.25">
      <c r="A66" s="182" t="s">
        <v>325</v>
      </c>
      <c r="B66" s="179" t="s">
        <v>422</v>
      </c>
      <c r="C66" s="178"/>
      <c r="D66" s="145"/>
      <c r="E66" s="178"/>
      <c r="F66" s="145"/>
      <c r="G66" s="174">
        <v>19360</v>
      </c>
      <c r="H66" s="143"/>
      <c r="I66" s="143"/>
      <c r="J66" s="143"/>
      <c r="K66" s="143"/>
      <c r="L66" s="143"/>
      <c r="M66" s="143"/>
      <c r="N66" s="143"/>
      <c r="O66" s="143"/>
      <c r="P66" s="143"/>
      <c r="Q66" s="143"/>
      <c r="R66" s="143"/>
      <c r="S66" s="70">
        <f t="shared" si="0"/>
        <v>22500</v>
      </c>
      <c r="T66" s="143"/>
      <c r="U66" s="143"/>
      <c r="V66" s="143">
        <v>22500</v>
      </c>
      <c r="W66" s="246"/>
      <c r="X66" s="246"/>
    </row>
    <row r="67" spans="1:24" ht="25.5" x14ac:dyDescent="0.25">
      <c r="A67" s="182">
        <v>3</v>
      </c>
      <c r="B67" s="179" t="s">
        <v>423</v>
      </c>
      <c r="C67" s="178"/>
      <c r="D67" s="145"/>
      <c r="E67" s="178"/>
      <c r="F67" s="145"/>
      <c r="G67" s="184"/>
      <c r="H67" s="143"/>
      <c r="I67" s="143"/>
      <c r="J67" s="143"/>
      <c r="K67" s="143"/>
      <c r="L67" s="143"/>
      <c r="M67" s="143"/>
      <c r="N67" s="143"/>
      <c r="O67" s="143"/>
      <c r="P67" s="143"/>
      <c r="Q67" s="143"/>
      <c r="R67" s="143"/>
      <c r="S67" s="216">
        <f t="shared" si="0"/>
        <v>1600</v>
      </c>
      <c r="T67" s="143"/>
      <c r="U67" s="143"/>
      <c r="V67" s="143">
        <v>1600</v>
      </c>
      <c r="W67" s="246"/>
      <c r="X67" s="246"/>
    </row>
    <row r="68" spans="1:24" ht="25.5" x14ac:dyDescent="0.25">
      <c r="A68" s="191">
        <v>4</v>
      </c>
      <c r="B68" s="180" t="s">
        <v>242</v>
      </c>
      <c r="C68" s="181" t="s">
        <v>333</v>
      </c>
      <c r="D68" s="145"/>
      <c r="E68" s="181" t="s">
        <v>338</v>
      </c>
      <c r="F68" s="145"/>
      <c r="G68" s="176"/>
      <c r="H68" s="143"/>
      <c r="I68" s="143"/>
      <c r="J68" s="143"/>
      <c r="K68" s="143"/>
      <c r="L68" s="143"/>
      <c r="M68" s="143"/>
      <c r="N68" s="143"/>
      <c r="O68" s="143"/>
      <c r="P68" s="143"/>
      <c r="Q68" s="143"/>
      <c r="R68" s="143"/>
      <c r="S68" s="216">
        <f t="shared" si="0"/>
        <v>75000</v>
      </c>
      <c r="T68" s="143"/>
      <c r="U68" s="143"/>
      <c r="V68" s="143">
        <v>75000</v>
      </c>
      <c r="W68" s="246"/>
      <c r="X68" s="246"/>
    </row>
    <row r="69" spans="1:24" ht="25.5" x14ac:dyDescent="0.25">
      <c r="A69" s="191">
        <v>5</v>
      </c>
      <c r="B69" s="60" t="s">
        <v>246</v>
      </c>
      <c r="C69" s="181" t="s">
        <v>335</v>
      </c>
      <c r="D69" s="145"/>
      <c r="E69" s="181" t="s">
        <v>336</v>
      </c>
      <c r="F69" s="145"/>
      <c r="G69" s="174">
        <v>310753</v>
      </c>
      <c r="H69" s="143"/>
      <c r="I69" s="143"/>
      <c r="J69" s="143"/>
      <c r="K69" s="143"/>
      <c r="L69" s="143"/>
      <c r="M69" s="143"/>
      <c r="N69" s="143"/>
      <c r="O69" s="143"/>
      <c r="P69" s="143"/>
      <c r="Q69" s="143"/>
      <c r="R69" s="143"/>
      <c r="S69" s="216">
        <f t="shared" si="0"/>
        <v>6000</v>
      </c>
      <c r="T69" s="143"/>
      <c r="U69" s="143"/>
      <c r="V69" s="143">
        <v>6000</v>
      </c>
      <c r="W69" s="246"/>
      <c r="X69" s="246"/>
    </row>
    <row r="70" spans="1:24" ht="36" customHeight="1" x14ac:dyDescent="0.25">
      <c r="A70" s="191">
        <v>6</v>
      </c>
      <c r="B70" s="54" t="s">
        <v>379</v>
      </c>
      <c r="C70" s="181" t="s">
        <v>335</v>
      </c>
      <c r="D70" s="145"/>
      <c r="E70" s="181" t="s">
        <v>347</v>
      </c>
      <c r="F70" s="145"/>
      <c r="G70" s="174">
        <v>157345</v>
      </c>
      <c r="H70" s="143"/>
      <c r="I70" s="143"/>
      <c r="J70" s="143"/>
      <c r="K70" s="143"/>
      <c r="L70" s="143"/>
      <c r="M70" s="143"/>
      <c r="N70" s="143"/>
      <c r="O70" s="143"/>
      <c r="P70" s="143"/>
      <c r="Q70" s="143"/>
      <c r="R70" s="143"/>
      <c r="S70" s="216">
        <f t="shared" si="0"/>
        <v>135000</v>
      </c>
      <c r="T70" s="143"/>
      <c r="U70" s="143"/>
      <c r="V70" s="143">
        <v>135000</v>
      </c>
      <c r="W70" s="246"/>
      <c r="X70" s="246"/>
    </row>
    <row r="71" spans="1:24" ht="51" x14ac:dyDescent="0.25">
      <c r="A71" s="191">
        <v>7</v>
      </c>
      <c r="B71" s="54" t="s">
        <v>424</v>
      </c>
      <c r="C71" s="178" t="s">
        <v>329</v>
      </c>
      <c r="D71" s="145"/>
      <c r="E71" s="178" t="s">
        <v>348</v>
      </c>
      <c r="F71" s="145"/>
      <c r="G71" s="174"/>
      <c r="H71" s="143"/>
      <c r="I71" s="143"/>
      <c r="J71" s="143"/>
      <c r="K71" s="143"/>
      <c r="L71" s="143"/>
      <c r="M71" s="143"/>
      <c r="N71" s="143"/>
      <c r="O71" s="143"/>
      <c r="P71" s="143"/>
      <c r="Q71" s="143"/>
      <c r="R71" s="143"/>
      <c r="S71" s="216">
        <f t="shared" si="0"/>
        <v>14000</v>
      </c>
      <c r="T71" s="143"/>
      <c r="U71" s="143"/>
      <c r="V71" s="143">
        <v>14000</v>
      </c>
      <c r="W71" s="246"/>
      <c r="X71" s="246"/>
    </row>
    <row r="72" spans="1:24" ht="25.5" x14ac:dyDescent="0.25">
      <c r="A72" s="191">
        <v>8</v>
      </c>
      <c r="B72" s="64" t="s">
        <v>425</v>
      </c>
      <c r="C72" s="178" t="s">
        <v>334</v>
      </c>
      <c r="D72" s="145"/>
      <c r="E72" s="178" t="s">
        <v>354</v>
      </c>
      <c r="F72" s="145"/>
      <c r="G72" s="174"/>
      <c r="H72" s="143"/>
      <c r="I72" s="143"/>
      <c r="J72" s="143"/>
      <c r="K72" s="143"/>
      <c r="L72" s="143"/>
      <c r="M72" s="143"/>
      <c r="N72" s="143"/>
      <c r="O72" s="143"/>
      <c r="P72" s="143"/>
      <c r="Q72" s="143"/>
      <c r="R72" s="143"/>
      <c r="S72" s="216">
        <f t="shared" si="0"/>
        <v>21000</v>
      </c>
      <c r="T72" s="143"/>
      <c r="U72" s="143"/>
      <c r="V72" s="143">
        <v>21000</v>
      </c>
      <c r="W72" s="246"/>
      <c r="X72" s="246"/>
    </row>
    <row r="73" spans="1:24" ht="25.5" x14ac:dyDescent="0.25">
      <c r="A73" s="191">
        <v>9</v>
      </c>
      <c r="B73" s="64" t="s">
        <v>257</v>
      </c>
      <c r="C73" s="178" t="s">
        <v>331</v>
      </c>
      <c r="D73" s="145"/>
      <c r="E73" s="178" t="s">
        <v>354</v>
      </c>
      <c r="F73" s="145"/>
      <c r="G73" s="174"/>
      <c r="H73" s="143"/>
      <c r="I73" s="143"/>
      <c r="J73" s="143"/>
      <c r="K73" s="143"/>
      <c r="L73" s="143"/>
      <c r="M73" s="143"/>
      <c r="N73" s="143"/>
      <c r="O73" s="143"/>
      <c r="P73" s="143"/>
      <c r="Q73" s="143"/>
      <c r="R73" s="143"/>
      <c r="S73" s="216">
        <f t="shared" si="0"/>
        <v>750</v>
      </c>
      <c r="T73" s="143"/>
      <c r="U73" s="143"/>
      <c r="V73" s="143">
        <v>750</v>
      </c>
      <c r="W73" s="246"/>
      <c r="X73" s="246"/>
    </row>
    <row r="74" spans="1:24" ht="25.5" customHeight="1" x14ac:dyDescent="0.25">
      <c r="A74" s="191">
        <v>10</v>
      </c>
      <c r="B74" s="54" t="s">
        <v>426</v>
      </c>
      <c r="C74" s="178" t="s">
        <v>340</v>
      </c>
      <c r="D74" s="145"/>
      <c r="E74" s="178" t="s">
        <v>389</v>
      </c>
      <c r="F74" s="145"/>
      <c r="G74" s="174">
        <v>181919</v>
      </c>
      <c r="H74" s="143"/>
      <c r="I74" s="143"/>
      <c r="J74" s="143"/>
      <c r="K74" s="143"/>
      <c r="L74" s="143"/>
      <c r="M74" s="143"/>
      <c r="N74" s="143"/>
      <c r="O74" s="143"/>
      <c r="P74" s="143"/>
      <c r="Q74" s="143"/>
      <c r="R74" s="143"/>
      <c r="S74" s="216">
        <f t="shared" si="0"/>
        <v>4000</v>
      </c>
      <c r="T74" s="143"/>
      <c r="U74" s="143"/>
      <c r="V74" s="143">
        <v>4000</v>
      </c>
      <c r="W74" s="246"/>
      <c r="X74" s="246"/>
    </row>
    <row r="75" spans="1:24" ht="27" customHeight="1" x14ac:dyDescent="0.25">
      <c r="A75" s="191">
        <v>11</v>
      </c>
      <c r="B75" s="54" t="s">
        <v>427</v>
      </c>
      <c r="C75" s="178" t="s">
        <v>340</v>
      </c>
      <c r="D75" s="145"/>
      <c r="E75" s="178" t="s">
        <v>389</v>
      </c>
      <c r="F75" s="145"/>
      <c r="G75" s="141">
        <v>26602</v>
      </c>
      <c r="H75" s="143"/>
      <c r="I75" s="143"/>
      <c r="J75" s="143"/>
      <c r="K75" s="143"/>
      <c r="L75" s="143"/>
      <c r="M75" s="143"/>
      <c r="N75" s="143"/>
      <c r="O75" s="143"/>
      <c r="P75" s="143"/>
      <c r="Q75" s="143"/>
      <c r="R75" s="143"/>
      <c r="S75" s="216">
        <f t="shared" si="0"/>
        <v>4000</v>
      </c>
      <c r="T75" s="143"/>
      <c r="U75" s="143"/>
      <c r="V75" s="143">
        <v>4000</v>
      </c>
      <c r="W75" s="246"/>
      <c r="X75" s="246"/>
    </row>
    <row r="76" spans="1:24" ht="30.75" customHeight="1" x14ac:dyDescent="0.25">
      <c r="A76" s="191">
        <v>12</v>
      </c>
      <c r="B76" s="54" t="s">
        <v>522</v>
      </c>
      <c r="C76" s="178" t="s">
        <v>334</v>
      </c>
      <c r="D76" s="145"/>
      <c r="E76" s="178" t="s">
        <v>437</v>
      </c>
      <c r="F76" s="145"/>
      <c r="G76" s="141">
        <v>584830</v>
      </c>
      <c r="H76" s="143"/>
      <c r="I76" s="143"/>
      <c r="J76" s="143"/>
      <c r="K76" s="143"/>
      <c r="L76" s="143"/>
      <c r="M76" s="143"/>
      <c r="N76" s="143"/>
      <c r="O76" s="143"/>
      <c r="P76" s="143"/>
      <c r="Q76" s="143"/>
      <c r="R76" s="143"/>
      <c r="S76" s="216">
        <f t="shared" si="0"/>
        <v>24000</v>
      </c>
      <c r="T76" s="143"/>
      <c r="U76" s="143"/>
      <c r="V76" s="143">
        <v>24000</v>
      </c>
      <c r="W76" s="246"/>
      <c r="X76" s="246"/>
    </row>
    <row r="77" spans="1:24" ht="22.5" customHeight="1" x14ac:dyDescent="0.25">
      <c r="A77" s="175" t="s">
        <v>17</v>
      </c>
      <c r="B77" s="233" t="s">
        <v>349</v>
      </c>
      <c r="C77" s="175"/>
      <c r="D77" s="145"/>
      <c r="E77" s="182"/>
      <c r="F77" s="145"/>
      <c r="G77" s="174">
        <v>6610252</v>
      </c>
      <c r="H77" s="143"/>
      <c r="I77" s="143"/>
      <c r="J77" s="143"/>
      <c r="K77" s="143"/>
      <c r="L77" s="143"/>
      <c r="M77" s="143"/>
      <c r="N77" s="143"/>
      <c r="O77" s="143"/>
      <c r="P77" s="143"/>
      <c r="Q77" s="143"/>
      <c r="R77" s="143"/>
      <c r="S77" s="216">
        <f t="shared" si="0"/>
        <v>0</v>
      </c>
      <c r="T77" s="143"/>
      <c r="U77" s="143"/>
      <c r="V77" s="143"/>
      <c r="W77" s="246"/>
      <c r="X77" s="246"/>
    </row>
    <row r="78" spans="1:24" ht="24.75" customHeight="1" x14ac:dyDescent="0.25">
      <c r="A78" s="175" t="s">
        <v>523</v>
      </c>
      <c r="B78" s="233" t="s">
        <v>410</v>
      </c>
      <c r="C78" s="175"/>
      <c r="D78" s="145"/>
      <c r="E78" s="175"/>
      <c r="F78" s="145"/>
      <c r="G78" s="141">
        <v>27122</v>
      </c>
      <c r="H78" s="143"/>
      <c r="I78" s="143"/>
      <c r="J78" s="143"/>
      <c r="K78" s="143"/>
      <c r="L78" s="143"/>
      <c r="M78" s="143"/>
      <c r="N78" s="143"/>
      <c r="O78" s="143"/>
      <c r="P78" s="143"/>
      <c r="Q78" s="143"/>
      <c r="R78" s="143"/>
      <c r="S78" s="216">
        <f t="shared" si="0"/>
        <v>0</v>
      </c>
      <c r="T78" s="143"/>
      <c r="U78" s="143"/>
      <c r="V78" s="143"/>
      <c r="W78" s="246"/>
      <c r="X78" s="246"/>
    </row>
    <row r="79" spans="1:24" ht="35.25" customHeight="1" x14ac:dyDescent="0.25">
      <c r="A79" s="191">
        <v>1</v>
      </c>
      <c r="B79" s="65" t="s">
        <v>524</v>
      </c>
      <c r="C79" s="182" t="s">
        <v>334</v>
      </c>
      <c r="D79" s="145"/>
      <c r="E79" s="182" t="s">
        <v>347</v>
      </c>
      <c r="F79" s="145"/>
      <c r="G79" s="185">
        <v>26981</v>
      </c>
      <c r="H79" s="143"/>
      <c r="I79" s="143"/>
      <c r="J79" s="143"/>
      <c r="K79" s="143"/>
      <c r="L79" s="143"/>
      <c r="M79" s="143"/>
      <c r="N79" s="143"/>
      <c r="O79" s="143"/>
      <c r="P79" s="143"/>
      <c r="Q79" s="143"/>
      <c r="R79" s="143"/>
      <c r="S79" s="216">
        <f t="shared" si="0"/>
        <v>42000</v>
      </c>
      <c r="T79" s="143"/>
      <c r="U79" s="143"/>
      <c r="V79" s="143">
        <v>42000</v>
      </c>
      <c r="W79" s="246"/>
      <c r="X79" s="246"/>
    </row>
    <row r="80" spans="1:24" ht="36.75" customHeight="1" x14ac:dyDescent="0.25">
      <c r="A80" s="191">
        <v>2</v>
      </c>
      <c r="B80" s="186" t="s">
        <v>243</v>
      </c>
      <c r="C80" s="182" t="s">
        <v>334</v>
      </c>
      <c r="D80" s="145"/>
      <c r="E80" s="182" t="s">
        <v>721</v>
      </c>
      <c r="F80" s="145"/>
      <c r="G80" s="185">
        <v>26981</v>
      </c>
      <c r="H80" s="143"/>
      <c r="I80" s="143"/>
      <c r="J80" s="143"/>
      <c r="K80" s="143"/>
      <c r="L80" s="143"/>
      <c r="M80" s="143"/>
      <c r="N80" s="143"/>
      <c r="O80" s="143"/>
      <c r="P80" s="143"/>
      <c r="Q80" s="143"/>
      <c r="R80" s="143"/>
      <c r="S80" s="216">
        <f t="shared" si="0"/>
        <v>51000</v>
      </c>
      <c r="T80" s="143"/>
      <c r="U80" s="143"/>
      <c r="V80" s="143">
        <v>51000</v>
      </c>
      <c r="W80" s="246"/>
      <c r="X80" s="246"/>
    </row>
    <row r="81" spans="1:24" ht="24" customHeight="1" x14ac:dyDescent="0.25">
      <c r="A81" s="182">
        <v>3</v>
      </c>
      <c r="B81" s="186" t="s">
        <v>240</v>
      </c>
      <c r="C81" s="182" t="s">
        <v>331</v>
      </c>
      <c r="D81" s="145"/>
      <c r="E81" s="182" t="s">
        <v>338</v>
      </c>
      <c r="F81" s="145"/>
      <c r="G81" s="184"/>
      <c r="H81" s="143"/>
      <c r="I81" s="143"/>
      <c r="J81" s="143"/>
      <c r="K81" s="143"/>
      <c r="L81" s="143"/>
      <c r="M81" s="143"/>
      <c r="N81" s="143"/>
      <c r="O81" s="143"/>
      <c r="P81" s="143"/>
      <c r="Q81" s="143"/>
      <c r="R81" s="143"/>
      <c r="S81" s="216">
        <f t="shared" si="0"/>
        <v>20000</v>
      </c>
      <c r="T81" s="143"/>
      <c r="U81" s="143"/>
      <c r="V81" s="143">
        <v>20000</v>
      </c>
      <c r="W81" s="246"/>
      <c r="X81" s="246"/>
    </row>
    <row r="82" spans="1:24" ht="89.25" x14ac:dyDescent="0.25">
      <c r="A82" s="182">
        <v>4</v>
      </c>
      <c r="B82" s="56" t="s">
        <v>428</v>
      </c>
      <c r="C82" s="181" t="s">
        <v>329</v>
      </c>
      <c r="D82" s="145"/>
      <c r="E82" s="181" t="s">
        <v>338</v>
      </c>
      <c r="F82" s="145"/>
      <c r="G82" s="185">
        <v>24847</v>
      </c>
      <c r="H82" s="143"/>
      <c r="I82" s="143"/>
      <c r="J82" s="143"/>
      <c r="K82" s="143"/>
      <c r="L82" s="143"/>
      <c r="M82" s="143"/>
      <c r="N82" s="143"/>
      <c r="O82" s="143"/>
      <c r="P82" s="143"/>
      <c r="Q82" s="143"/>
      <c r="R82" s="143"/>
      <c r="S82" s="216">
        <f t="shared" ref="S82:S145" si="1">+T82+U82+V82</f>
        <v>68000</v>
      </c>
      <c r="T82" s="143"/>
      <c r="U82" s="143"/>
      <c r="V82" s="143">
        <v>68000</v>
      </c>
      <c r="W82" s="246">
        <v>0</v>
      </c>
      <c r="X82" s="246"/>
    </row>
    <row r="83" spans="1:24" ht="21.75" customHeight="1" x14ac:dyDescent="0.25">
      <c r="A83" s="182"/>
      <c r="B83" s="179" t="s">
        <v>130</v>
      </c>
      <c r="C83" s="178"/>
      <c r="D83" s="145"/>
      <c r="E83" s="178"/>
      <c r="F83" s="145"/>
      <c r="G83" s="174">
        <v>14991</v>
      </c>
      <c r="H83" s="143"/>
      <c r="I83" s="143"/>
      <c r="J83" s="143"/>
      <c r="K83" s="143"/>
      <c r="L83" s="143"/>
      <c r="M83" s="143"/>
      <c r="N83" s="143"/>
      <c r="O83" s="143"/>
      <c r="P83" s="143"/>
      <c r="Q83" s="143"/>
      <c r="R83" s="143"/>
      <c r="S83" s="216">
        <f t="shared" si="1"/>
        <v>0</v>
      </c>
      <c r="T83" s="143"/>
      <c r="U83" s="143"/>
      <c r="V83" s="143"/>
      <c r="W83" s="246"/>
      <c r="X83" s="246"/>
    </row>
    <row r="84" spans="1:24" ht="51" x14ac:dyDescent="0.25">
      <c r="A84" s="182" t="s">
        <v>325</v>
      </c>
      <c r="B84" s="56" t="s">
        <v>429</v>
      </c>
      <c r="C84" s="178"/>
      <c r="D84" s="145"/>
      <c r="E84" s="178"/>
      <c r="F84" s="145"/>
      <c r="G84" s="174">
        <v>14999</v>
      </c>
      <c r="H84" s="143"/>
      <c r="I84" s="143"/>
      <c r="J84" s="143"/>
      <c r="K84" s="143"/>
      <c r="L84" s="143"/>
      <c r="M84" s="143"/>
      <c r="N84" s="143"/>
      <c r="O84" s="143"/>
      <c r="P84" s="143"/>
      <c r="Q84" s="143"/>
      <c r="R84" s="143"/>
      <c r="S84" s="216">
        <f t="shared" si="1"/>
        <v>66000</v>
      </c>
      <c r="T84" s="143"/>
      <c r="U84" s="143"/>
      <c r="V84" s="143">
        <v>66000</v>
      </c>
      <c r="W84" s="246"/>
      <c r="X84" s="246"/>
    </row>
    <row r="85" spans="1:24" ht="25.5" x14ac:dyDescent="0.25">
      <c r="A85" s="182" t="s">
        <v>332</v>
      </c>
      <c r="B85" s="56" t="s">
        <v>423</v>
      </c>
      <c r="C85" s="178"/>
      <c r="D85" s="145"/>
      <c r="E85" s="178"/>
      <c r="F85" s="145"/>
      <c r="G85" s="174">
        <v>65468</v>
      </c>
      <c r="H85" s="143"/>
      <c r="I85" s="143"/>
      <c r="J85" s="143"/>
      <c r="K85" s="143"/>
      <c r="L85" s="143"/>
      <c r="M85" s="143"/>
      <c r="N85" s="143"/>
      <c r="O85" s="143"/>
      <c r="P85" s="143"/>
      <c r="Q85" s="143"/>
      <c r="R85" s="143"/>
      <c r="S85" s="216">
        <f t="shared" si="1"/>
        <v>2000</v>
      </c>
      <c r="T85" s="143"/>
      <c r="U85" s="143"/>
      <c r="V85" s="143">
        <v>2000</v>
      </c>
      <c r="W85" s="246"/>
      <c r="X85" s="246"/>
    </row>
    <row r="86" spans="1:24" ht="25.5" x14ac:dyDescent="0.25">
      <c r="A86" s="182">
        <v>5</v>
      </c>
      <c r="B86" s="65" t="s">
        <v>237</v>
      </c>
      <c r="C86" s="237" t="s">
        <v>327</v>
      </c>
      <c r="D86" s="145"/>
      <c r="E86" s="238" t="s">
        <v>722</v>
      </c>
      <c r="F86" s="145"/>
      <c r="G86" s="176"/>
      <c r="H86" s="143"/>
      <c r="I86" s="143"/>
      <c r="J86" s="143"/>
      <c r="K86" s="143"/>
      <c r="L86" s="143"/>
      <c r="M86" s="143"/>
      <c r="N86" s="143"/>
      <c r="O86" s="143"/>
      <c r="P86" s="143"/>
      <c r="Q86" s="143"/>
      <c r="R86" s="143"/>
      <c r="S86" s="216">
        <f t="shared" si="1"/>
        <v>15000</v>
      </c>
      <c r="T86" s="143"/>
      <c r="U86" s="143"/>
      <c r="V86" s="143">
        <v>15000</v>
      </c>
      <c r="W86" s="246"/>
      <c r="X86" s="246"/>
    </row>
    <row r="87" spans="1:24" ht="27" customHeight="1" x14ac:dyDescent="0.25">
      <c r="A87" s="191">
        <v>6</v>
      </c>
      <c r="B87" s="64" t="s">
        <v>244</v>
      </c>
      <c r="C87" s="182" t="s">
        <v>334</v>
      </c>
      <c r="D87" s="145"/>
      <c r="E87" s="182" t="s">
        <v>350</v>
      </c>
      <c r="F87" s="145"/>
      <c r="G87" s="176"/>
      <c r="H87" s="143"/>
      <c r="I87" s="143"/>
      <c r="J87" s="143"/>
      <c r="K87" s="143"/>
      <c r="L87" s="143"/>
      <c r="M87" s="143"/>
      <c r="N87" s="143"/>
      <c r="O87" s="143"/>
      <c r="P87" s="143"/>
      <c r="Q87" s="143"/>
      <c r="R87" s="143"/>
      <c r="S87" s="216">
        <f t="shared" si="1"/>
        <v>25000</v>
      </c>
      <c r="T87" s="143"/>
      <c r="U87" s="143"/>
      <c r="V87" s="143">
        <v>25000</v>
      </c>
      <c r="W87" s="246"/>
      <c r="X87" s="246"/>
    </row>
    <row r="88" spans="1:24" ht="25.5" x14ac:dyDescent="0.25">
      <c r="A88" s="191">
        <v>7</v>
      </c>
      <c r="B88" s="65" t="s">
        <v>252</v>
      </c>
      <c r="C88" s="237" t="s">
        <v>331</v>
      </c>
      <c r="D88" s="145"/>
      <c r="E88" s="182" t="s">
        <v>389</v>
      </c>
      <c r="F88" s="145"/>
      <c r="G88" s="174">
        <v>131058</v>
      </c>
      <c r="H88" s="143"/>
      <c r="I88" s="143"/>
      <c r="J88" s="143"/>
      <c r="K88" s="143"/>
      <c r="L88" s="143"/>
      <c r="M88" s="143"/>
      <c r="N88" s="143"/>
      <c r="O88" s="143"/>
      <c r="P88" s="143"/>
      <c r="Q88" s="143"/>
      <c r="R88" s="143"/>
      <c r="S88" s="70">
        <f t="shared" si="1"/>
        <v>10000</v>
      </c>
      <c r="T88" s="143"/>
      <c r="U88" s="143"/>
      <c r="V88" s="143">
        <v>10000</v>
      </c>
      <c r="W88" s="246"/>
      <c r="X88" s="246"/>
    </row>
    <row r="89" spans="1:24" ht="24.75" customHeight="1" x14ac:dyDescent="0.25">
      <c r="A89" s="182">
        <v>8</v>
      </c>
      <c r="B89" s="60" t="s">
        <v>430</v>
      </c>
      <c r="C89" s="178" t="s">
        <v>333</v>
      </c>
      <c r="D89" s="145"/>
      <c r="E89" s="178" t="s">
        <v>354</v>
      </c>
      <c r="F89" s="145"/>
      <c r="G89" s="174">
        <v>67111</v>
      </c>
      <c r="H89" s="143"/>
      <c r="I89" s="143"/>
      <c r="J89" s="143"/>
      <c r="K89" s="143"/>
      <c r="L89" s="143"/>
      <c r="M89" s="143"/>
      <c r="N89" s="143"/>
      <c r="O89" s="143"/>
      <c r="P89" s="143"/>
      <c r="Q89" s="143"/>
      <c r="R89" s="143"/>
      <c r="S89" s="70">
        <f t="shared" si="1"/>
        <v>22000</v>
      </c>
      <c r="T89" s="143"/>
      <c r="U89" s="143"/>
      <c r="V89" s="143">
        <v>22000</v>
      </c>
      <c r="W89" s="246"/>
      <c r="X89" s="246"/>
    </row>
    <row r="90" spans="1:24" ht="25.5" x14ac:dyDescent="0.25">
      <c r="A90" s="182">
        <v>9</v>
      </c>
      <c r="B90" s="65" t="s">
        <v>258</v>
      </c>
      <c r="C90" s="178" t="s">
        <v>331</v>
      </c>
      <c r="D90" s="145"/>
      <c r="E90" s="182" t="s">
        <v>723</v>
      </c>
      <c r="F90" s="145"/>
      <c r="G90" s="184"/>
      <c r="H90" s="143"/>
      <c r="I90" s="143"/>
      <c r="J90" s="143"/>
      <c r="K90" s="143"/>
      <c r="L90" s="143"/>
      <c r="M90" s="143"/>
      <c r="N90" s="143"/>
      <c r="O90" s="143"/>
      <c r="P90" s="143"/>
      <c r="Q90" s="143"/>
      <c r="R90" s="143"/>
      <c r="S90" s="70">
        <f t="shared" si="1"/>
        <v>50000</v>
      </c>
      <c r="T90" s="143"/>
      <c r="U90" s="143"/>
      <c r="V90" s="143">
        <v>50000</v>
      </c>
      <c r="W90" s="246"/>
      <c r="X90" s="246"/>
    </row>
    <row r="91" spans="1:24" ht="38.25" x14ac:dyDescent="0.25">
      <c r="A91" s="191">
        <v>10</v>
      </c>
      <c r="B91" s="54" t="s">
        <v>431</v>
      </c>
      <c r="C91" s="178" t="s">
        <v>359</v>
      </c>
      <c r="D91" s="145"/>
      <c r="E91" s="178" t="s">
        <v>437</v>
      </c>
      <c r="F91" s="145"/>
      <c r="G91" s="174">
        <v>29189</v>
      </c>
      <c r="H91" s="143"/>
      <c r="I91" s="143"/>
      <c r="J91" s="143"/>
      <c r="K91" s="143"/>
      <c r="L91" s="143"/>
      <c r="M91" s="143"/>
      <c r="N91" s="143"/>
      <c r="O91" s="143"/>
      <c r="P91" s="143"/>
      <c r="Q91" s="143"/>
      <c r="R91" s="143"/>
      <c r="S91" s="70">
        <f t="shared" si="1"/>
        <v>17000</v>
      </c>
      <c r="T91" s="143"/>
      <c r="U91" s="143"/>
      <c r="V91" s="143">
        <v>17000</v>
      </c>
      <c r="W91" s="246"/>
      <c r="X91" s="246"/>
    </row>
    <row r="92" spans="1:24" ht="20.25" customHeight="1" x14ac:dyDescent="0.25">
      <c r="A92" s="175" t="s">
        <v>19</v>
      </c>
      <c r="B92" s="233" t="s">
        <v>351</v>
      </c>
      <c r="C92" s="175"/>
      <c r="D92" s="145"/>
      <c r="E92" s="182"/>
      <c r="F92" s="145"/>
      <c r="G92" s="141">
        <v>235459</v>
      </c>
      <c r="H92" s="143"/>
      <c r="I92" s="143"/>
      <c r="J92" s="143"/>
      <c r="K92" s="143"/>
      <c r="L92" s="143"/>
      <c r="M92" s="143"/>
      <c r="N92" s="143"/>
      <c r="O92" s="143"/>
      <c r="P92" s="143"/>
      <c r="Q92" s="143"/>
      <c r="R92" s="143"/>
      <c r="S92" s="70">
        <f t="shared" si="1"/>
        <v>0</v>
      </c>
      <c r="T92" s="143"/>
      <c r="U92" s="143"/>
      <c r="V92" s="143"/>
      <c r="W92" s="246"/>
      <c r="X92" s="246"/>
    </row>
    <row r="93" spans="1:24" ht="18.75" customHeight="1" x14ac:dyDescent="0.25">
      <c r="A93" s="175" t="s">
        <v>525</v>
      </c>
      <c r="B93" s="233" t="s">
        <v>410</v>
      </c>
      <c r="C93" s="175"/>
      <c r="D93" s="145"/>
      <c r="E93" s="175"/>
      <c r="F93" s="145"/>
      <c r="G93" s="141">
        <v>131018</v>
      </c>
      <c r="H93" s="143"/>
      <c r="I93" s="143"/>
      <c r="J93" s="143"/>
      <c r="K93" s="143"/>
      <c r="L93" s="143"/>
      <c r="M93" s="143"/>
      <c r="N93" s="143"/>
      <c r="O93" s="143"/>
      <c r="P93" s="143"/>
      <c r="Q93" s="143"/>
      <c r="R93" s="143"/>
      <c r="S93" s="70">
        <f t="shared" si="1"/>
        <v>0</v>
      </c>
      <c r="T93" s="143"/>
      <c r="U93" s="143"/>
      <c r="V93" s="143"/>
      <c r="W93" s="246"/>
      <c r="X93" s="246"/>
    </row>
    <row r="94" spans="1:24" ht="25.5" x14ac:dyDescent="0.25">
      <c r="A94" s="182">
        <v>1</v>
      </c>
      <c r="B94" s="64" t="s">
        <v>432</v>
      </c>
      <c r="C94" s="182" t="s">
        <v>329</v>
      </c>
      <c r="D94" s="145"/>
      <c r="E94" s="182" t="s">
        <v>330</v>
      </c>
      <c r="F94" s="145"/>
      <c r="G94" s="174">
        <v>328159</v>
      </c>
      <c r="H94" s="143"/>
      <c r="I94" s="143"/>
      <c r="J94" s="143"/>
      <c r="K94" s="143"/>
      <c r="L94" s="143"/>
      <c r="M94" s="143"/>
      <c r="N94" s="143"/>
      <c r="O94" s="143"/>
      <c r="P94" s="143"/>
      <c r="Q94" s="143"/>
      <c r="R94" s="143"/>
      <c r="S94" s="70">
        <f t="shared" si="1"/>
        <v>150000</v>
      </c>
      <c r="T94" s="143"/>
      <c r="U94" s="143"/>
      <c r="V94" s="143">
        <v>150000</v>
      </c>
      <c r="W94" s="246"/>
      <c r="X94" s="246"/>
    </row>
    <row r="95" spans="1:24" ht="25.5" x14ac:dyDescent="0.25">
      <c r="A95" s="182">
        <v>2</v>
      </c>
      <c r="B95" s="54" t="s">
        <v>433</v>
      </c>
      <c r="C95" s="173"/>
      <c r="D95" s="145"/>
      <c r="E95" s="178" t="s">
        <v>437</v>
      </c>
      <c r="F95" s="145"/>
      <c r="G95" s="174"/>
      <c r="H95" s="143"/>
      <c r="I95" s="143"/>
      <c r="J95" s="143"/>
      <c r="K95" s="143"/>
      <c r="L95" s="143"/>
      <c r="M95" s="143"/>
      <c r="N95" s="143"/>
      <c r="O95" s="143"/>
      <c r="P95" s="143"/>
      <c r="Q95" s="143"/>
      <c r="R95" s="143"/>
      <c r="S95" s="70">
        <f t="shared" si="1"/>
        <v>15000</v>
      </c>
      <c r="T95" s="143"/>
      <c r="U95" s="143"/>
      <c r="V95" s="143">
        <v>15000</v>
      </c>
      <c r="W95" s="246"/>
      <c r="X95" s="246"/>
    </row>
    <row r="96" spans="1:24" ht="21.75" customHeight="1" x14ac:dyDescent="0.25">
      <c r="A96" s="175" t="s">
        <v>48</v>
      </c>
      <c r="B96" s="233" t="s">
        <v>352</v>
      </c>
      <c r="C96" s="175"/>
      <c r="D96" s="145"/>
      <c r="E96" s="182"/>
      <c r="F96" s="145"/>
      <c r="G96" s="174"/>
      <c r="H96" s="143"/>
      <c r="I96" s="143"/>
      <c r="J96" s="143"/>
      <c r="K96" s="143"/>
      <c r="L96" s="143"/>
      <c r="M96" s="143"/>
      <c r="N96" s="143"/>
      <c r="O96" s="143"/>
      <c r="P96" s="143"/>
      <c r="Q96" s="143"/>
      <c r="R96" s="143"/>
      <c r="S96" s="70">
        <f t="shared" si="1"/>
        <v>0</v>
      </c>
      <c r="T96" s="143"/>
      <c r="U96" s="143"/>
      <c r="V96" s="143"/>
      <c r="W96" s="246"/>
      <c r="X96" s="246"/>
    </row>
    <row r="97" spans="1:24" ht="18" customHeight="1" x14ac:dyDescent="0.25">
      <c r="A97" s="175" t="s">
        <v>526</v>
      </c>
      <c r="B97" s="233" t="s">
        <v>410</v>
      </c>
      <c r="C97" s="175"/>
      <c r="D97" s="145"/>
      <c r="E97" s="175"/>
      <c r="F97" s="145"/>
      <c r="G97" s="174"/>
      <c r="H97" s="143"/>
      <c r="I97" s="143"/>
      <c r="J97" s="143"/>
      <c r="K97" s="143"/>
      <c r="L97" s="143"/>
      <c r="M97" s="143"/>
      <c r="N97" s="143"/>
      <c r="O97" s="143"/>
      <c r="P97" s="143"/>
      <c r="Q97" s="143"/>
      <c r="R97" s="143"/>
      <c r="S97" s="70">
        <f t="shared" si="1"/>
        <v>0</v>
      </c>
      <c r="T97" s="143"/>
      <c r="U97" s="143"/>
      <c r="V97" s="143"/>
      <c r="W97" s="246"/>
      <c r="X97" s="246"/>
    </row>
    <row r="98" spans="1:24" ht="25.5" x14ac:dyDescent="0.25">
      <c r="A98" s="182">
        <v>1</v>
      </c>
      <c r="B98" s="56" t="s">
        <v>527</v>
      </c>
      <c r="C98" s="178" t="s">
        <v>329</v>
      </c>
      <c r="D98" s="145"/>
      <c r="E98" s="178" t="s">
        <v>389</v>
      </c>
      <c r="F98" s="145"/>
      <c r="G98" s="174">
        <v>297873</v>
      </c>
      <c r="H98" s="143"/>
      <c r="I98" s="143"/>
      <c r="J98" s="143"/>
      <c r="K98" s="143"/>
      <c r="L98" s="143"/>
      <c r="M98" s="143"/>
      <c r="N98" s="143"/>
      <c r="O98" s="143"/>
      <c r="P98" s="143"/>
      <c r="Q98" s="143"/>
      <c r="R98" s="143"/>
      <c r="S98" s="70">
        <f t="shared" si="1"/>
        <v>1700</v>
      </c>
      <c r="T98" s="143"/>
      <c r="U98" s="143"/>
      <c r="V98" s="143">
        <v>1700</v>
      </c>
      <c r="W98" s="246"/>
      <c r="X98" s="246"/>
    </row>
    <row r="99" spans="1:24" ht="36" customHeight="1" x14ac:dyDescent="0.25">
      <c r="A99" s="182">
        <v>2</v>
      </c>
      <c r="B99" s="54" t="s">
        <v>528</v>
      </c>
      <c r="C99" s="181" t="s">
        <v>340</v>
      </c>
      <c r="D99" s="145"/>
      <c r="E99" s="181" t="s">
        <v>338</v>
      </c>
      <c r="F99" s="145"/>
      <c r="G99" s="141">
        <v>44980</v>
      </c>
      <c r="H99" s="143"/>
      <c r="I99" s="143"/>
      <c r="J99" s="143"/>
      <c r="K99" s="143"/>
      <c r="L99" s="143"/>
      <c r="M99" s="143"/>
      <c r="N99" s="143"/>
      <c r="O99" s="143"/>
      <c r="P99" s="143"/>
      <c r="Q99" s="143"/>
      <c r="R99" s="143"/>
      <c r="S99" s="70">
        <f t="shared" si="1"/>
        <v>10000</v>
      </c>
      <c r="T99" s="143"/>
      <c r="U99" s="143"/>
      <c r="V99" s="143">
        <v>10000</v>
      </c>
      <c r="W99" s="246"/>
      <c r="X99" s="246"/>
    </row>
    <row r="100" spans="1:24" ht="21" customHeight="1" x14ac:dyDescent="0.25">
      <c r="A100" s="175" t="s">
        <v>220</v>
      </c>
      <c r="B100" s="175" t="s">
        <v>357</v>
      </c>
      <c r="C100" s="181"/>
      <c r="D100" s="145"/>
      <c r="E100" s="181"/>
      <c r="F100" s="145"/>
      <c r="G100" s="174">
        <v>35714</v>
      </c>
      <c r="H100" s="143"/>
      <c r="I100" s="143"/>
      <c r="J100" s="143"/>
      <c r="K100" s="143"/>
      <c r="L100" s="143"/>
      <c r="M100" s="143"/>
      <c r="N100" s="143"/>
      <c r="O100" s="143"/>
      <c r="P100" s="143"/>
      <c r="Q100" s="143"/>
      <c r="R100" s="143"/>
      <c r="S100" s="70">
        <f t="shared" si="1"/>
        <v>0</v>
      </c>
      <c r="T100" s="143"/>
      <c r="U100" s="143"/>
      <c r="V100" s="143"/>
      <c r="W100" s="246"/>
      <c r="X100" s="246"/>
    </row>
    <row r="101" spans="1:24" ht="20.25" customHeight="1" x14ac:dyDescent="0.25">
      <c r="A101" s="175"/>
      <c r="B101" s="175" t="s">
        <v>529</v>
      </c>
      <c r="C101" s="181"/>
      <c r="D101" s="145"/>
      <c r="E101" s="181"/>
      <c r="F101" s="145"/>
      <c r="G101" s="141">
        <v>75481</v>
      </c>
      <c r="H101" s="143"/>
      <c r="I101" s="143"/>
      <c r="J101" s="143"/>
      <c r="K101" s="143"/>
      <c r="L101" s="143"/>
      <c r="M101" s="143"/>
      <c r="N101" s="143"/>
      <c r="O101" s="143"/>
      <c r="P101" s="143"/>
      <c r="Q101" s="143"/>
      <c r="R101" s="143"/>
      <c r="S101" s="70">
        <f t="shared" si="1"/>
        <v>0</v>
      </c>
      <c r="T101" s="143"/>
      <c r="U101" s="143"/>
      <c r="V101" s="143"/>
      <c r="W101" s="246"/>
      <c r="X101" s="246"/>
    </row>
    <row r="102" spans="1:24" ht="23.25" customHeight="1" x14ac:dyDescent="0.25">
      <c r="A102" s="191">
        <v>1</v>
      </c>
      <c r="B102" s="62" t="s">
        <v>254</v>
      </c>
      <c r="C102" s="181" t="s">
        <v>329</v>
      </c>
      <c r="D102" s="145"/>
      <c r="E102" s="181" t="s">
        <v>338</v>
      </c>
      <c r="F102" s="145"/>
      <c r="G102" s="174">
        <v>36453</v>
      </c>
      <c r="H102" s="143"/>
      <c r="I102" s="143"/>
      <c r="J102" s="143"/>
      <c r="K102" s="143"/>
      <c r="L102" s="143"/>
      <c r="M102" s="143"/>
      <c r="N102" s="143"/>
      <c r="O102" s="143"/>
      <c r="P102" s="143"/>
      <c r="Q102" s="143"/>
      <c r="R102" s="143"/>
      <c r="S102" s="70">
        <f t="shared" si="1"/>
        <v>0</v>
      </c>
      <c r="T102" s="143"/>
      <c r="U102" s="143"/>
      <c r="V102" s="143"/>
      <c r="W102" s="246"/>
      <c r="X102" s="246">
        <v>240000</v>
      </c>
    </row>
    <row r="103" spans="1:24" ht="24.75" customHeight="1" x14ac:dyDescent="0.25">
      <c r="A103" s="191">
        <v>2</v>
      </c>
      <c r="B103" s="62" t="s">
        <v>260</v>
      </c>
      <c r="C103" s="181" t="s">
        <v>329</v>
      </c>
      <c r="D103" s="145"/>
      <c r="E103" s="181" t="s">
        <v>354</v>
      </c>
      <c r="F103" s="145"/>
      <c r="G103" s="174">
        <v>55900</v>
      </c>
      <c r="H103" s="143"/>
      <c r="I103" s="143"/>
      <c r="J103" s="143"/>
      <c r="K103" s="143"/>
      <c r="L103" s="143"/>
      <c r="M103" s="143"/>
      <c r="N103" s="143"/>
      <c r="O103" s="143"/>
      <c r="P103" s="143"/>
      <c r="Q103" s="143"/>
      <c r="R103" s="143"/>
      <c r="S103" s="70">
        <f t="shared" si="1"/>
        <v>0</v>
      </c>
      <c r="T103" s="143"/>
      <c r="U103" s="143"/>
      <c r="V103" s="143"/>
      <c r="W103" s="246"/>
      <c r="X103" s="246">
        <v>4800</v>
      </c>
    </row>
    <row r="104" spans="1:24" ht="23.25" customHeight="1" x14ac:dyDescent="0.25">
      <c r="A104" s="191">
        <v>3</v>
      </c>
      <c r="B104" s="62" t="s">
        <v>264</v>
      </c>
      <c r="C104" s="181" t="s">
        <v>331</v>
      </c>
      <c r="D104" s="145"/>
      <c r="E104" s="181" t="s">
        <v>354</v>
      </c>
      <c r="F104" s="145"/>
      <c r="G104" s="174">
        <v>45816</v>
      </c>
      <c r="H104" s="143"/>
      <c r="I104" s="143"/>
      <c r="J104" s="143"/>
      <c r="K104" s="143"/>
      <c r="L104" s="143"/>
      <c r="M104" s="143"/>
      <c r="N104" s="143"/>
      <c r="O104" s="143"/>
      <c r="P104" s="143"/>
      <c r="Q104" s="143"/>
      <c r="R104" s="143"/>
      <c r="S104" s="70">
        <f t="shared" si="1"/>
        <v>0</v>
      </c>
      <c r="T104" s="143"/>
      <c r="U104" s="143"/>
      <c r="V104" s="143"/>
      <c r="W104" s="246"/>
      <c r="X104" s="246">
        <v>3900</v>
      </c>
    </row>
    <row r="105" spans="1:24" ht="17.25" customHeight="1" x14ac:dyDescent="0.25">
      <c r="A105" s="191">
        <v>4</v>
      </c>
      <c r="B105" s="62" t="s">
        <v>265</v>
      </c>
      <c r="C105" s="181" t="s">
        <v>337</v>
      </c>
      <c r="D105" s="145"/>
      <c r="E105" s="181" t="s">
        <v>354</v>
      </c>
      <c r="F105" s="145"/>
      <c r="G105" s="174">
        <v>334809</v>
      </c>
      <c r="H105" s="143"/>
      <c r="I105" s="143"/>
      <c r="J105" s="143"/>
      <c r="K105" s="143"/>
      <c r="L105" s="143"/>
      <c r="M105" s="143"/>
      <c r="N105" s="143"/>
      <c r="O105" s="143"/>
      <c r="P105" s="143"/>
      <c r="Q105" s="143"/>
      <c r="R105" s="143"/>
      <c r="S105" s="70">
        <f t="shared" si="1"/>
        <v>0</v>
      </c>
      <c r="T105" s="143"/>
      <c r="U105" s="143"/>
      <c r="V105" s="143"/>
      <c r="W105" s="246"/>
      <c r="X105" s="246">
        <v>7850</v>
      </c>
    </row>
    <row r="106" spans="1:24" ht="25.5" x14ac:dyDescent="0.25">
      <c r="A106" s="191">
        <v>8</v>
      </c>
      <c r="B106" s="62" t="s">
        <v>268</v>
      </c>
      <c r="C106" s="181" t="s">
        <v>333</v>
      </c>
      <c r="D106" s="145"/>
      <c r="E106" s="181" t="s">
        <v>354</v>
      </c>
      <c r="F106" s="145"/>
      <c r="G106" s="141">
        <v>212684</v>
      </c>
      <c r="H106" s="143"/>
      <c r="I106" s="143"/>
      <c r="J106" s="143"/>
      <c r="K106" s="143"/>
      <c r="L106" s="143"/>
      <c r="M106" s="143"/>
      <c r="N106" s="143"/>
      <c r="O106" s="143"/>
      <c r="P106" s="143"/>
      <c r="Q106" s="143"/>
      <c r="R106" s="143"/>
      <c r="S106" s="70">
        <f t="shared" si="1"/>
        <v>0</v>
      </c>
      <c r="T106" s="143"/>
      <c r="U106" s="143"/>
      <c r="V106" s="143"/>
      <c r="W106" s="246"/>
      <c r="X106" s="246">
        <v>500</v>
      </c>
    </row>
    <row r="107" spans="1:24" ht="25.5" x14ac:dyDescent="0.25">
      <c r="A107" s="191">
        <v>9</v>
      </c>
      <c r="B107" s="62" t="s">
        <v>450</v>
      </c>
      <c r="C107" s="181" t="s">
        <v>329</v>
      </c>
      <c r="D107" s="145"/>
      <c r="E107" s="181" t="s">
        <v>722</v>
      </c>
      <c r="F107" s="145"/>
      <c r="G107" s="184"/>
      <c r="H107" s="143"/>
      <c r="I107" s="143"/>
      <c r="J107" s="143"/>
      <c r="K107" s="143"/>
      <c r="L107" s="143"/>
      <c r="M107" s="143"/>
      <c r="N107" s="143"/>
      <c r="O107" s="143"/>
      <c r="P107" s="143"/>
      <c r="Q107" s="143"/>
      <c r="R107" s="143"/>
      <c r="S107" s="216">
        <f t="shared" si="1"/>
        <v>0</v>
      </c>
      <c r="T107" s="143"/>
      <c r="U107" s="143"/>
      <c r="V107" s="143"/>
      <c r="W107" s="246"/>
      <c r="X107" s="246">
        <v>10632</v>
      </c>
    </row>
    <row r="108" spans="1:24" ht="31.5" customHeight="1" x14ac:dyDescent="0.25">
      <c r="A108" s="191">
        <v>10</v>
      </c>
      <c r="B108" s="64" t="s">
        <v>449</v>
      </c>
      <c r="C108" s="182" t="s">
        <v>329</v>
      </c>
      <c r="D108" s="145"/>
      <c r="E108" s="182" t="s">
        <v>724</v>
      </c>
      <c r="F108" s="145"/>
      <c r="G108" s="174">
        <v>29119</v>
      </c>
      <c r="H108" s="143"/>
      <c r="I108" s="143"/>
      <c r="J108" s="143"/>
      <c r="K108" s="143"/>
      <c r="L108" s="143"/>
      <c r="M108" s="143"/>
      <c r="N108" s="143"/>
      <c r="O108" s="143"/>
      <c r="P108" s="143"/>
      <c r="Q108" s="143"/>
      <c r="R108" s="143"/>
      <c r="S108" s="70">
        <f t="shared" si="1"/>
        <v>0</v>
      </c>
      <c r="T108" s="143"/>
      <c r="U108" s="143"/>
      <c r="V108" s="143"/>
      <c r="W108" s="246"/>
      <c r="X108" s="246">
        <v>10000</v>
      </c>
    </row>
    <row r="109" spans="1:24" ht="25.5" x14ac:dyDescent="0.25">
      <c r="A109" s="191">
        <v>11</v>
      </c>
      <c r="B109" s="64" t="s">
        <v>451</v>
      </c>
      <c r="C109" s="182" t="s">
        <v>329</v>
      </c>
      <c r="D109" s="145"/>
      <c r="E109" s="182" t="s">
        <v>724</v>
      </c>
      <c r="F109" s="145"/>
      <c r="G109" s="184"/>
      <c r="H109" s="143"/>
      <c r="I109" s="143"/>
      <c r="J109" s="143"/>
      <c r="K109" s="143"/>
      <c r="L109" s="143"/>
      <c r="M109" s="143"/>
      <c r="N109" s="143"/>
      <c r="O109" s="143"/>
      <c r="P109" s="143"/>
      <c r="Q109" s="143"/>
      <c r="R109" s="143"/>
      <c r="S109" s="216">
        <f t="shared" si="1"/>
        <v>0</v>
      </c>
      <c r="T109" s="143"/>
      <c r="U109" s="143"/>
      <c r="V109" s="143"/>
      <c r="W109" s="246"/>
      <c r="X109" s="246">
        <v>10500</v>
      </c>
    </row>
    <row r="110" spans="1:24" ht="24" customHeight="1" x14ac:dyDescent="0.25">
      <c r="A110" s="175" t="s">
        <v>397</v>
      </c>
      <c r="B110" s="233" t="s">
        <v>358</v>
      </c>
      <c r="C110" s="175"/>
      <c r="D110" s="145"/>
      <c r="E110" s="175"/>
      <c r="F110" s="145"/>
      <c r="G110" s="184"/>
      <c r="H110" s="143"/>
      <c r="I110" s="143"/>
      <c r="J110" s="143"/>
      <c r="K110" s="143"/>
      <c r="L110" s="143"/>
      <c r="M110" s="143"/>
      <c r="N110" s="143"/>
      <c r="O110" s="143"/>
      <c r="P110" s="143"/>
      <c r="Q110" s="143"/>
      <c r="R110" s="143"/>
      <c r="S110" s="216">
        <f t="shared" si="1"/>
        <v>0</v>
      </c>
      <c r="T110" s="143"/>
      <c r="U110" s="143"/>
      <c r="V110" s="143"/>
      <c r="W110" s="246"/>
      <c r="X110" s="246"/>
    </row>
    <row r="111" spans="1:24" ht="21.75" customHeight="1" x14ac:dyDescent="0.25">
      <c r="A111" s="175"/>
      <c r="B111" s="233" t="s">
        <v>529</v>
      </c>
      <c r="C111" s="175"/>
      <c r="D111" s="145"/>
      <c r="E111" s="175"/>
      <c r="F111" s="145"/>
      <c r="G111" s="174">
        <v>30382</v>
      </c>
      <c r="H111" s="143"/>
      <c r="I111" s="143"/>
      <c r="J111" s="143"/>
      <c r="K111" s="143"/>
      <c r="L111" s="143"/>
      <c r="M111" s="143"/>
      <c r="N111" s="143"/>
      <c r="O111" s="143"/>
      <c r="P111" s="143"/>
      <c r="Q111" s="143"/>
      <c r="R111" s="143"/>
      <c r="S111" s="70">
        <f t="shared" si="1"/>
        <v>0</v>
      </c>
      <c r="T111" s="143"/>
      <c r="U111" s="143"/>
      <c r="V111" s="143"/>
      <c r="W111" s="246"/>
      <c r="X111" s="246"/>
    </row>
    <row r="112" spans="1:24" ht="23.25" customHeight="1" x14ac:dyDescent="0.25">
      <c r="A112" s="191">
        <v>1</v>
      </c>
      <c r="B112" s="62" t="s">
        <v>248</v>
      </c>
      <c r="C112" s="181" t="s">
        <v>329</v>
      </c>
      <c r="D112" s="145"/>
      <c r="E112" s="181" t="s">
        <v>725</v>
      </c>
      <c r="F112" s="145"/>
      <c r="G112" s="174">
        <v>199963</v>
      </c>
      <c r="H112" s="143"/>
      <c r="I112" s="143"/>
      <c r="J112" s="143"/>
      <c r="K112" s="143"/>
      <c r="L112" s="143"/>
      <c r="M112" s="143"/>
      <c r="N112" s="143"/>
      <c r="O112" s="143"/>
      <c r="P112" s="143"/>
      <c r="Q112" s="143"/>
      <c r="R112" s="143"/>
      <c r="S112" s="70">
        <f t="shared" si="1"/>
        <v>0</v>
      </c>
      <c r="T112" s="143"/>
      <c r="U112" s="143"/>
      <c r="V112" s="143"/>
      <c r="W112" s="246"/>
      <c r="X112" s="246">
        <v>3500</v>
      </c>
    </row>
    <row r="113" spans="1:24" ht="38.25" x14ac:dyDescent="0.25">
      <c r="A113" s="182">
        <v>2</v>
      </c>
      <c r="B113" s="64" t="s">
        <v>460</v>
      </c>
      <c r="C113" s="182" t="s">
        <v>329</v>
      </c>
      <c r="D113" s="145"/>
      <c r="E113" s="182" t="s">
        <v>417</v>
      </c>
      <c r="F113" s="145"/>
      <c r="G113" s="141">
        <v>51950</v>
      </c>
      <c r="H113" s="143"/>
      <c r="I113" s="143"/>
      <c r="J113" s="143"/>
      <c r="K113" s="143"/>
      <c r="L113" s="143"/>
      <c r="M113" s="143"/>
      <c r="N113" s="143"/>
      <c r="O113" s="143"/>
      <c r="P113" s="143"/>
      <c r="Q113" s="143"/>
      <c r="R113" s="143"/>
      <c r="S113" s="70">
        <f t="shared" si="1"/>
        <v>0</v>
      </c>
      <c r="T113" s="143"/>
      <c r="U113" s="143"/>
      <c r="V113" s="143"/>
      <c r="W113" s="246"/>
      <c r="X113" s="246">
        <v>6200</v>
      </c>
    </row>
    <row r="114" spans="1:24" ht="18.75" customHeight="1" x14ac:dyDescent="0.25">
      <c r="A114" s="175" t="s">
        <v>530</v>
      </c>
      <c r="B114" s="175" t="s">
        <v>360</v>
      </c>
      <c r="C114" s="175"/>
      <c r="D114" s="145"/>
      <c r="E114" s="239"/>
      <c r="F114" s="145"/>
      <c r="G114" s="141">
        <v>654000</v>
      </c>
      <c r="H114" s="143"/>
      <c r="I114" s="143"/>
      <c r="J114" s="143"/>
      <c r="K114" s="143"/>
      <c r="L114" s="143"/>
      <c r="M114" s="143"/>
      <c r="N114" s="143"/>
      <c r="O114" s="143"/>
      <c r="P114" s="143"/>
      <c r="Q114" s="143"/>
      <c r="R114" s="143"/>
      <c r="S114" s="70">
        <f t="shared" si="1"/>
        <v>0</v>
      </c>
      <c r="T114" s="143"/>
      <c r="U114" s="143"/>
      <c r="V114" s="143"/>
      <c r="W114" s="246"/>
      <c r="X114" s="246"/>
    </row>
    <row r="115" spans="1:24" ht="19.5" customHeight="1" x14ac:dyDescent="0.25">
      <c r="A115" s="175"/>
      <c r="B115" s="233" t="s">
        <v>529</v>
      </c>
      <c r="C115" s="175"/>
      <c r="D115" s="145"/>
      <c r="E115" s="239"/>
      <c r="F115" s="145"/>
      <c r="G115" s="184"/>
      <c r="H115" s="143"/>
      <c r="I115" s="143"/>
      <c r="J115" s="143"/>
      <c r="K115" s="143"/>
      <c r="L115" s="143"/>
      <c r="M115" s="143"/>
      <c r="N115" s="143"/>
      <c r="O115" s="143"/>
      <c r="P115" s="143"/>
      <c r="Q115" s="143"/>
      <c r="R115" s="143"/>
      <c r="S115" s="216">
        <f t="shared" si="1"/>
        <v>0</v>
      </c>
      <c r="T115" s="143"/>
      <c r="U115" s="143"/>
      <c r="V115" s="143"/>
      <c r="W115" s="246"/>
      <c r="X115" s="246"/>
    </row>
    <row r="116" spans="1:24" ht="30" customHeight="1" x14ac:dyDescent="0.25">
      <c r="A116" s="191">
        <v>1</v>
      </c>
      <c r="B116" s="56" t="s">
        <v>452</v>
      </c>
      <c r="C116" s="181" t="s">
        <v>329</v>
      </c>
      <c r="D116" s="145"/>
      <c r="E116" s="240" t="s">
        <v>330</v>
      </c>
      <c r="F116" s="145"/>
      <c r="G116" s="174">
        <v>9082</v>
      </c>
      <c r="H116" s="143"/>
      <c r="I116" s="143"/>
      <c r="J116" s="143"/>
      <c r="K116" s="143"/>
      <c r="L116" s="143"/>
      <c r="M116" s="143"/>
      <c r="N116" s="143"/>
      <c r="O116" s="143"/>
      <c r="P116" s="143"/>
      <c r="Q116" s="143"/>
      <c r="R116" s="143"/>
      <c r="S116" s="70">
        <f t="shared" si="1"/>
        <v>0</v>
      </c>
      <c r="T116" s="143"/>
      <c r="U116" s="143"/>
      <c r="V116" s="143"/>
      <c r="W116" s="246"/>
      <c r="X116" s="246">
        <v>25000</v>
      </c>
    </row>
    <row r="117" spans="1:24" ht="29.25" customHeight="1" x14ac:dyDescent="0.25">
      <c r="A117" s="191">
        <v>2</v>
      </c>
      <c r="B117" s="62" t="s">
        <v>453</v>
      </c>
      <c r="C117" s="181" t="s">
        <v>331</v>
      </c>
      <c r="D117" s="145"/>
      <c r="E117" s="181" t="s">
        <v>350</v>
      </c>
      <c r="F117" s="145"/>
      <c r="G117" s="174">
        <v>125000</v>
      </c>
      <c r="H117" s="143"/>
      <c r="I117" s="143"/>
      <c r="J117" s="143"/>
      <c r="K117" s="143"/>
      <c r="L117" s="143"/>
      <c r="M117" s="143"/>
      <c r="N117" s="143"/>
      <c r="O117" s="143"/>
      <c r="P117" s="143"/>
      <c r="Q117" s="143"/>
      <c r="R117" s="143"/>
      <c r="S117" s="70">
        <f t="shared" si="1"/>
        <v>0</v>
      </c>
      <c r="T117" s="143"/>
      <c r="U117" s="143"/>
      <c r="V117" s="143"/>
      <c r="W117" s="246"/>
      <c r="X117" s="246">
        <v>20000</v>
      </c>
    </row>
    <row r="118" spans="1:24" ht="18" customHeight="1" x14ac:dyDescent="0.25">
      <c r="A118" s="191">
        <v>3</v>
      </c>
      <c r="B118" s="62" t="s">
        <v>241</v>
      </c>
      <c r="C118" s="181" t="s">
        <v>331</v>
      </c>
      <c r="D118" s="145"/>
      <c r="E118" s="181" t="s">
        <v>338</v>
      </c>
      <c r="F118" s="145"/>
      <c r="G118" s="176"/>
      <c r="H118" s="143"/>
      <c r="I118" s="143"/>
      <c r="J118" s="143"/>
      <c r="K118" s="143"/>
      <c r="L118" s="143"/>
      <c r="M118" s="143"/>
      <c r="N118" s="143"/>
      <c r="O118" s="143"/>
      <c r="P118" s="143"/>
      <c r="Q118" s="143"/>
      <c r="R118" s="143"/>
      <c r="S118" s="216">
        <f t="shared" si="1"/>
        <v>0</v>
      </c>
      <c r="T118" s="143"/>
      <c r="U118" s="143"/>
      <c r="V118" s="143"/>
      <c r="W118" s="246"/>
      <c r="X118" s="246">
        <v>2000</v>
      </c>
    </row>
    <row r="119" spans="1:24" ht="25.5" x14ac:dyDescent="0.25">
      <c r="A119" s="191">
        <v>4</v>
      </c>
      <c r="B119" s="60" t="s">
        <v>454</v>
      </c>
      <c r="C119" s="178" t="s">
        <v>337</v>
      </c>
      <c r="D119" s="145"/>
      <c r="E119" s="178" t="s">
        <v>354</v>
      </c>
      <c r="F119" s="145"/>
      <c r="G119" s="184"/>
      <c r="H119" s="143"/>
      <c r="I119" s="143"/>
      <c r="J119" s="143"/>
      <c r="K119" s="143"/>
      <c r="L119" s="143"/>
      <c r="M119" s="143"/>
      <c r="N119" s="143"/>
      <c r="O119" s="143"/>
      <c r="P119" s="143"/>
      <c r="Q119" s="143"/>
      <c r="R119" s="143"/>
      <c r="S119" s="216">
        <f t="shared" si="1"/>
        <v>0</v>
      </c>
      <c r="T119" s="143"/>
      <c r="U119" s="143"/>
      <c r="V119" s="143"/>
      <c r="W119" s="246"/>
      <c r="X119" s="246">
        <v>1500</v>
      </c>
    </row>
    <row r="120" spans="1:24" ht="22.5" customHeight="1" x14ac:dyDescent="0.25">
      <c r="A120" s="191">
        <v>5</v>
      </c>
      <c r="B120" s="62" t="s">
        <v>455</v>
      </c>
      <c r="C120" s="181" t="s">
        <v>337</v>
      </c>
      <c r="D120" s="145"/>
      <c r="E120" s="181" t="s">
        <v>354</v>
      </c>
      <c r="F120" s="145"/>
      <c r="G120" s="174">
        <v>186678</v>
      </c>
      <c r="H120" s="143"/>
      <c r="I120" s="143"/>
      <c r="J120" s="143"/>
      <c r="K120" s="143"/>
      <c r="L120" s="143"/>
      <c r="M120" s="143"/>
      <c r="N120" s="143"/>
      <c r="O120" s="143"/>
      <c r="P120" s="143"/>
      <c r="Q120" s="143"/>
      <c r="R120" s="143"/>
      <c r="S120" s="70">
        <f t="shared" si="1"/>
        <v>0</v>
      </c>
      <c r="T120" s="143"/>
      <c r="U120" s="143"/>
      <c r="V120" s="143"/>
      <c r="W120" s="246"/>
      <c r="X120" s="246">
        <v>8900</v>
      </c>
    </row>
    <row r="121" spans="1:24" ht="38.25" x14ac:dyDescent="0.25">
      <c r="A121" s="191">
        <v>6</v>
      </c>
      <c r="B121" s="64" t="s">
        <v>531</v>
      </c>
      <c r="C121" s="182" t="s">
        <v>329</v>
      </c>
      <c r="D121" s="145"/>
      <c r="E121" s="182" t="s">
        <v>389</v>
      </c>
      <c r="F121" s="145"/>
      <c r="G121" s="141">
        <v>35934</v>
      </c>
      <c r="H121" s="143"/>
      <c r="I121" s="143"/>
      <c r="J121" s="143"/>
      <c r="K121" s="143"/>
      <c r="L121" s="143"/>
      <c r="M121" s="143"/>
      <c r="N121" s="143"/>
      <c r="O121" s="143"/>
      <c r="P121" s="143"/>
      <c r="Q121" s="143"/>
      <c r="R121" s="143"/>
      <c r="S121" s="70">
        <f t="shared" si="1"/>
        <v>0</v>
      </c>
      <c r="T121" s="143"/>
      <c r="U121" s="143"/>
      <c r="V121" s="143"/>
      <c r="W121" s="246"/>
      <c r="X121" s="246">
        <v>5600</v>
      </c>
    </row>
    <row r="122" spans="1:24" ht="63.75" x14ac:dyDescent="0.25">
      <c r="A122" s="191">
        <v>7</v>
      </c>
      <c r="B122" s="64" t="s">
        <v>532</v>
      </c>
      <c r="C122" s="182" t="s">
        <v>329</v>
      </c>
      <c r="D122" s="145"/>
      <c r="E122" s="182" t="s">
        <v>417</v>
      </c>
      <c r="F122" s="145"/>
      <c r="G122" s="184"/>
      <c r="H122" s="143"/>
      <c r="I122" s="143"/>
      <c r="J122" s="143"/>
      <c r="K122" s="143"/>
      <c r="L122" s="143"/>
      <c r="M122" s="143"/>
      <c r="N122" s="143"/>
      <c r="O122" s="143"/>
      <c r="P122" s="143"/>
      <c r="Q122" s="143"/>
      <c r="R122" s="143"/>
      <c r="S122" s="216">
        <f t="shared" si="1"/>
        <v>0</v>
      </c>
      <c r="T122" s="143"/>
      <c r="U122" s="143"/>
      <c r="V122" s="143"/>
      <c r="W122" s="246"/>
      <c r="X122" s="246">
        <v>6400</v>
      </c>
    </row>
    <row r="123" spans="1:24" ht="24" customHeight="1" x14ac:dyDescent="0.25">
      <c r="A123" s="175" t="s">
        <v>533</v>
      </c>
      <c r="B123" s="183" t="s">
        <v>456</v>
      </c>
      <c r="C123" s="175"/>
      <c r="D123" s="145"/>
      <c r="E123" s="175"/>
      <c r="F123" s="145"/>
      <c r="G123" s="174"/>
      <c r="H123" s="143"/>
      <c r="I123" s="143"/>
      <c r="J123" s="143"/>
      <c r="K123" s="143"/>
      <c r="L123" s="143"/>
      <c r="M123" s="143"/>
      <c r="N123" s="143"/>
      <c r="O123" s="143"/>
      <c r="P123" s="143"/>
      <c r="Q123" s="143"/>
      <c r="R123" s="143"/>
      <c r="S123" s="70">
        <f t="shared" si="1"/>
        <v>0</v>
      </c>
      <c r="T123" s="143"/>
      <c r="U123" s="143"/>
      <c r="V123" s="143"/>
      <c r="W123" s="246"/>
      <c r="X123" s="246"/>
    </row>
    <row r="124" spans="1:24" ht="21.75" customHeight="1" x14ac:dyDescent="0.25">
      <c r="A124" s="175"/>
      <c r="B124" s="233" t="s">
        <v>529</v>
      </c>
      <c r="C124" s="175"/>
      <c r="D124" s="145"/>
      <c r="E124" s="239"/>
      <c r="F124" s="145"/>
      <c r="G124" s="174"/>
      <c r="H124" s="143"/>
      <c r="I124" s="143"/>
      <c r="J124" s="143"/>
      <c r="K124" s="143"/>
      <c r="L124" s="143"/>
      <c r="M124" s="143"/>
      <c r="N124" s="143"/>
      <c r="O124" s="143"/>
      <c r="P124" s="143"/>
      <c r="Q124" s="143"/>
      <c r="R124" s="143"/>
      <c r="S124" s="70">
        <f t="shared" si="1"/>
        <v>0</v>
      </c>
      <c r="T124" s="143"/>
      <c r="U124" s="143"/>
      <c r="V124" s="143"/>
      <c r="W124" s="246"/>
      <c r="X124" s="246"/>
    </row>
    <row r="125" spans="1:24" ht="40.5" customHeight="1" x14ac:dyDescent="0.25">
      <c r="A125" s="182">
        <v>1</v>
      </c>
      <c r="B125" s="64" t="s">
        <v>387</v>
      </c>
      <c r="C125" s="182" t="s">
        <v>337</v>
      </c>
      <c r="D125" s="145"/>
      <c r="E125" s="182" t="s">
        <v>724</v>
      </c>
      <c r="F125" s="145"/>
      <c r="G125" s="174"/>
      <c r="H125" s="143"/>
      <c r="I125" s="143"/>
      <c r="J125" s="143"/>
      <c r="K125" s="143"/>
      <c r="L125" s="143"/>
      <c r="M125" s="143"/>
      <c r="N125" s="143"/>
      <c r="O125" s="143"/>
      <c r="P125" s="143"/>
      <c r="Q125" s="143"/>
      <c r="R125" s="143"/>
      <c r="S125" s="70">
        <f t="shared" si="1"/>
        <v>0</v>
      </c>
      <c r="T125" s="143"/>
      <c r="U125" s="143"/>
      <c r="V125" s="143"/>
      <c r="W125" s="246"/>
      <c r="X125" s="246">
        <v>4800</v>
      </c>
    </row>
    <row r="126" spans="1:24" ht="38.25" x14ac:dyDescent="0.25">
      <c r="A126" s="182">
        <v>2</v>
      </c>
      <c r="B126" s="64" t="s">
        <v>386</v>
      </c>
      <c r="C126" s="182" t="s">
        <v>342</v>
      </c>
      <c r="D126" s="145"/>
      <c r="E126" s="182" t="s">
        <v>724</v>
      </c>
      <c r="F126" s="145"/>
      <c r="G126" s="174"/>
      <c r="H126" s="143"/>
      <c r="I126" s="143"/>
      <c r="J126" s="143"/>
      <c r="K126" s="143"/>
      <c r="L126" s="143"/>
      <c r="M126" s="143"/>
      <c r="N126" s="143"/>
      <c r="O126" s="143"/>
      <c r="P126" s="143"/>
      <c r="Q126" s="143"/>
      <c r="R126" s="143"/>
      <c r="S126" s="216">
        <f t="shared" si="1"/>
        <v>0</v>
      </c>
      <c r="T126" s="143"/>
      <c r="U126" s="143"/>
      <c r="V126" s="143"/>
      <c r="W126" s="246"/>
      <c r="X126" s="246">
        <v>5000</v>
      </c>
    </row>
    <row r="127" spans="1:24" ht="25.5" x14ac:dyDescent="0.25">
      <c r="A127" s="182">
        <v>3</v>
      </c>
      <c r="B127" s="64" t="s">
        <v>534</v>
      </c>
      <c r="C127" s="182" t="s">
        <v>331</v>
      </c>
      <c r="D127" s="145"/>
      <c r="E127" s="182" t="s">
        <v>724</v>
      </c>
      <c r="F127" s="145"/>
      <c r="G127" s="184"/>
      <c r="H127" s="143"/>
      <c r="I127" s="143"/>
      <c r="J127" s="143"/>
      <c r="K127" s="143"/>
      <c r="L127" s="143"/>
      <c r="M127" s="143"/>
      <c r="N127" s="143"/>
      <c r="O127" s="143"/>
      <c r="P127" s="143"/>
      <c r="Q127" s="143"/>
      <c r="R127" s="143"/>
      <c r="S127" s="216">
        <f t="shared" si="1"/>
        <v>0</v>
      </c>
      <c r="T127" s="143"/>
      <c r="U127" s="143"/>
      <c r="V127" s="143"/>
      <c r="W127" s="246"/>
      <c r="X127" s="246">
        <v>10000</v>
      </c>
    </row>
    <row r="128" spans="1:24" ht="38.25" x14ac:dyDescent="0.25">
      <c r="A128" s="182">
        <v>4</v>
      </c>
      <c r="B128" s="64" t="s">
        <v>535</v>
      </c>
      <c r="C128" s="182" t="s">
        <v>334</v>
      </c>
      <c r="D128" s="145"/>
      <c r="E128" s="182" t="s">
        <v>726</v>
      </c>
      <c r="F128" s="145"/>
      <c r="G128" s="184"/>
      <c r="H128" s="143"/>
      <c r="I128" s="143"/>
      <c r="J128" s="143"/>
      <c r="K128" s="143"/>
      <c r="L128" s="143"/>
      <c r="M128" s="143"/>
      <c r="N128" s="143"/>
      <c r="O128" s="143"/>
      <c r="P128" s="143"/>
      <c r="Q128" s="143"/>
      <c r="R128" s="143"/>
      <c r="S128" s="216">
        <f t="shared" si="1"/>
        <v>0</v>
      </c>
      <c r="T128" s="143"/>
      <c r="U128" s="143"/>
      <c r="V128" s="143"/>
      <c r="W128" s="246"/>
      <c r="X128" s="246">
        <v>155700</v>
      </c>
    </row>
    <row r="129" spans="1:24" ht="36.75" customHeight="1" x14ac:dyDescent="0.25">
      <c r="A129" s="182">
        <v>5</v>
      </c>
      <c r="B129" s="64" t="s">
        <v>536</v>
      </c>
      <c r="C129" s="182" t="s">
        <v>457</v>
      </c>
      <c r="D129" s="145"/>
      <c r="E129" s="182" t="s">
        <v>726</v>
      </c>
      <c r="F129" s="145"/>
      <c r="G129" s="141">
        <v>27000</v>
      </c>
      <c r="H129" s="143"/>
      <c r="I129" s="143"/>
      <c r="J129" s="143"/>
      <c r="K129" s="143"/>
      <c r="L129" s="143"/>
      <c r="M129" s="143"/>
      <c r="N129" s="143"/>
      <c r="O129" s="143"/>
      <c r="P129" s="143"/>
      <c r="Q129" s="143"/>
      <c r="R129" s="143"/>
      <c r="S129" s="70">
        <f t="shared" si="1"/>
        <v>0</v>
      </c>
      <c r="T129" s="143"/>
      <c r="U129" s="143"/>
      <c r="V129" s="143"/>
      <c r="W129" s="246"/>
      <c r="X129" s="246">
        <v>55018</v>
      </c>
    </row>
    <row r="130" spans="1:24" ht="25.5" x14ac:dyDescent="0.25">
      <c r="A130" s="182">
        <v>6</v>
      </c>
      <c r="B130" s="64" t="s">
        <v>388</v>
      </c>
      <c r="C130" s="182" t="s">
        <v>334</v>
      </c>
      <c r="D130" s="145"/>
      <c r="E130" s="182" t="s">
        <v>726</v>
      </c>
      <c r="F130" s="145"/>
      <c r="G130" s="174">
        <v>145437</v>
      </c>
      <c r="H130" s="143"/>
      <c r="I130" s="143"/>
      <c r="J130" s="143"/>
      <c r="K130" s="143"/>
      <c r="L130" s="143"/>
      <c r="M130" s="143"/>
      <c r="N130" s="143"/>
      <c r="O130" s="143"/>
      <c r="P130" s="143"/>
      <c r="Q130" s="143"/>
      <c r="R130" s="143"/>
      <c r="S130" s="70">
        <f t="shared" si="1"/>
        <v>0</v>
      </c>
      <c r="T130" s="143"/>
      <c r="U130" s="143"/>
      <c r="V130" s="143"/>
      <c r="W130" s="246"/>
      <c r="X130" s="246">
        <v>30000</v>
      </c>
    </row>
    <row r="131" spans="1:24" ht="38.25" x14ac:dyDescent="0.25">
      <c r="A131" s="182">
        <v>7</v>
      </c>
      <c r="B131" s="192" t="s">
        <v>458</v>
      </c>
      <c r="C131" s="178" t="s">
        <v>329</v>
      </c>
      <c r="D131" s="145"/>
      <c r="E131" s="182" t="s">
        <v>724</v>
      </c>
      <c r="F131" s="145"/>
      <c r="G131" s="174">
        <v>111603</v>
      </c>
      <c r="H131" s="143"/>
      <c r="I131" s="143"/>
      <c r="J131" s="143"/>
      <c r="K131" s="143"/>
      <c r="L131" s="143"/>
      <c r="M131" s="143"/>
      <c r="N131" s="143"/>
      <c r="O131" s="143"/>
      <c r="P131" s="143"/>
      <c r="Q131" s="143"/>
      <c r="R131" s="143"/>
      <c r="S131" s="70">
        <f t="shared" si="1"/>
        <v>0</v>
      </c>
      <c r="T131" s="143"/>
      <c r="U131" s="143"/>
      <c r="V131" s="143"/>
      <c r="W131" s="246"/>
      <c r="X131" s="246">
        <v>24000</v>
      </c>
    </row>
    <row r="132" spans="1:24" ht="30" customHeight="1" x14ac:dyDescent="0.25">
      <c r="A132" s="175" t="s">
        <v>220</v>
      </c>
      <c r="B132" s="234" t="s">
        <v>434</v>
      </c>
      <c r="C132" s="173"/>
      <c r="D132" s="145"/>
      <c r="E132" s="173"/>
      <c r="F132" s="145"/>
      <c r="G132" s="174">
        <v>621000</v>
      </c>
      <c r="H132" s="143"/>
      <c r="I132" s="143"/>
      <c r="J132" s="143"/>
      <c r="K132" s="143"/>
      <c r="L132" s="143"/>
      <c r="M132" s="143"/>
      <c r="N132" s="143"/>
      <c r="O132" s="143"/>
      <c r="P132" s="143"/>
      <c r="Q132" s="143"/>
      <c r="R132" s="143"/>
      <c r="S132" s="70">
        <f t="shared" si="1"/>
        <v>99000</v>
      </c>
      <c r="T132" s="143"/>
      <c r="U132" s="143"/>
      <c r="V132" s="143">
        <v>99000</v>
      </c>
      <c r="W132" s="246"/>
      <c r="X132" s="246"/>
    </row>
    <row r="133" spans="1:24" ht="30" customHeight="1" x14ac:dyDescent="0.25">
      <c r="A133" s="175" t="s">
        <v>397</v>
      </c>
      <c r="B133" s="234" t="s">
        <v>435</v>
      </c>
      <c r="C133" s="173"/>
      <c r="D133" s="145"/>
      <c r="E133" s="178"/>
      <c r="F133" s="145"/>
      <c r="G133" s="174">
        <v>646000</v>
      </c>
      <c r="H133" s="143"/>
      <c r="I133" s="143"/>
      <c r="J133" s="143"/>
      <c r="K133" s="143"/>
      <c r="L133" s="143"/>
      <c r="M133" s="143"/>
      <c r="N133" s="143"/>
      <c r="O133" s="143"/>
      <c r="P133" s="143"/>
      <c r="Q133" s="143"/>
      <c r="R133" s="143"/>
      <c r="S133" s="70">
        <f t="shared" si="1"/>
        <v>20000</v>
      </c>
      <c r="T133" s="143"/>
      <c r="U133" s="143"/>
      <c r="V133" s="143">
        <v>20000</v>
      </c>
      <c r="W133" s="246"/>
      <c r="X133" s="246">
        <v>10000</v>
      </c>
    </row>
    <row r="134" spans="1:24" ht="63.75" x14ac:dyDescent="0.25">
      <c r="A134" s="175" t="s">
        <v>530</v>
      </c>
      <c r="B134" s="234" t="s">
        <v>537</v>
      </c>
      <c r="C134" s="173"/>
      <c r="D134" s="145"/>
      <c r="E134" s="173"/>
      <c r="F134" s="145"/>
      <c r="G134" s="174">
        <v>377000</v>
      </c>
      <c r="H134" s="143"/>
      <c r="I134" s="143"/>
      <c r="J134" s="143"/>
      <c r="K134" s="143"/>
      <c r="L134" s="143"/>
      <c r="M134" s="143"/>
      <c r="N134" s="143"/>
      <c r="O134" s="143"/>
      <c r="P134" s="143"/>
      <c r="Q134" s="143"/>
      <c r="R134" s="143"/>
      <c r="S134" s="70">
        <f t="shared" si="1"/>
        <v>13000</v>
      </c>
      <c r="T134" s="143"/>
      <c r="U134" s="143"/>
      <c r="V134" s="143">
        <v>13000</v>
      </c>
      <c r="W134" s="246"/>
      <c r="X134" s="246"/>
    </row>
    <row r="135" spans="1:24" ht="45.75" customHeight="1" x14ac:dyDescent="0.25">
      <c r="A135" s="175" t="s">
        <v>21</v>
      </c>
      <c r="B135" s="234" t="s">
        <v>538</v>
      </c>
      <c r="C135" s="173"/>
      <c r="D135" s="145"/>
      <c r="E135" s="173"/>
      <c r="F135" s="145"/>
      <c r="G135" s="174">
        <v>47625</v>
      </c>
      <c r="H135" s="143"/>
      <c r="I135" s="143"/>
      <c r="J135" s="143"/>
      <c r="K135" s="143"/>
      <c r="L135" s="143"/>
      <c r="M135" s="143"/>
      <c r="N135" s="143"/>
      <c r="O135" s="143"/>
      <c r="P135" s="143"/>
      <c r="Q135" s="143"/>
      <c r="R135" s="143"/>
      <c r="S135" s="70">
        <f t="shared" si="1"/>
        <v>0</v>
      </c>
      <c r="T135" s="143"/>
      <c r="U135" s="143"/>
      <c r="V135" s="143"/>
      <c r="W135" s="246"/>
      <c r="X135" s="246"/>
    </row>
    <row r="136" spans="1:24" ht="25.5" x14ac:dyDescent="0.25">
      <c r="A136" s="182">
        <v>1</v>
      </c>
      <c r="B136" s="64" t="s">
        <v>539</v>
      </c>
      <c r="C136" s="182" t="s">
        <v>329</v>
      </c>
      <c r="D136" s="145"/>
      <c r="E136" s="182" t="s">
        <v>727</v>
      </c>
      <c r="F136" s="145"/>
      <c r="G136" s="174">
        <v>99841</v>
      </c>
      <c r="H136" s="143"/>
      <c r="I136" s="143"/>
      <c r="J136" s="143"/>
      <c r="K136" s="143"/>
      <c r="L136" s="143"/>
      <c r="M136" s="143"/>
      <c r="N136" s="143"/>
      <c r="O136" s="143"/>
      <c r="P136" s="143"/>
      <c r="Q136" s="143"/>
      <c r="R136" s="143"/>
      <c r="S136" s="70">
        <f t="shared" si="1"/>
        <v>8560</v>
      </c>
      <c r="T136" s="143"/>
      <c r="U136" s="143"/>
      <c r="V136" s="143">
        <v>8560</v>
      </c>
      <c r="W136" s="246"/>
      <c r="X136" s="246"/>
    </row>
    <row r="137" spans="1:24" ht="25.5" x14ac:dyDescent="0.25">
      <c r="A137" s="182">
        <v>2</v>
      </c>
      <c r="B137" s="60" t="s">
        <v>380</v>
      </c>
      <c r="C137" s="178" t="s">
        <v>337</v>
      </c>
      <c r="D137" s="145"/>
      <c r="E137" s="178" t="s">
        <v>381</v>
      </c>
      <c r="F137" s="145"/>
      <c r="G137" s="174">
        <v>107180</v>
      </c>
      <c r="H137" s="143"/>
      <c r="I137" s="143"/>
      <c r="J137" s="143"/>
      <c r="K137" s="143"/>
      <c r="L137" s="143"/>
      <c r="M137" s="143"/>
      <c r="N137" s="143"/>
      <c r="O137" s="143"/>
      <c r="P137" s="143"/>
      <c r="Q137" s="143"/>
      <c r="R137" s="143"/>
      <c r="S137" s="70">
        <f t="shared" si="1"/>
        <v>20000</v>
      </c>
      <c r="T137" s="143"/>
      <c r="U137" s="143"/>
      <c r="V137" s="143">
        <v>20000</v>
      </c>
      <c r="W137" s="246"/>
      <c r="X137" s="246"/>
    </row>
    <row r="138" spans="1:24" ht="51" x14ac:dyDescent="0.25">
      <c r="A138" s="182">
        <v>3</v>
      </c>
      <c r="B138" s="54" t="s">
        <v>540</v>
      </c>
      <c r="C138" s="178" t="s">
        <v>331</v>
      </c>
      <c r="D138" s="145"/>
      <c r="E138" s="178" t="s">
        <v>727</v>
      </c>
      <c r="F138" s="145"/>
      <c r="G138" s="174">
        <v>38300</v>
      </c>
      <c r="H138" s="143"/>
      <c r="I138" s="143"/>
      <c r="J138" s="143"/>
      <c r="K138" s="143"/>
      <c r="L138" s="143"/>
      <c r="M138" s="143"/>
      <c r="N138" s="143"/>
      <c r="O138" s="143"/>
      <c r="P138" s="143"/>
      <c r="Q138" s="143"/>
      <c r="R138" s="143"/>
      <c r="S138" s="70">
        <f t="shared" si="1"/>
        <v>25000</v>
      </c>
      <c r="T138" s="143"/>
      <c r="U138" s="143"/>
      <c r="V138" s="143">
        <v>25000</v>
      </c>
      <c r="W138" s="246"/>
      <c r="X138" s="246"/>
    </row>
    <row r="139" spans="1:24" ht="36.75" customHeight="1" x14ac:dyDescent="0.25">
      <c r="A139" s="182">
        <v>4</v>
      </c>
      <c r="B139" s="56" t="s">
        <v>541</v>
      </c>
      <c r="C139" s="178" t="s">
        <v>335</v>
      </c>
      <c r="D139" s="145"/>
      <c r="E139" s="178" t="s">
        <v>723</v>
      </c>
      <c r="F139" s="145"/>
      <c r="G139" s="174">
        <v>151440</v>
      </c>
      <c r="H139" s="143"/>
      <c r="I139" s="143"/>
      <c r="J139" s="143"/>
      <c r="K139" s="143"/>
      <c r="L139" s="143"/>
      <c r="M139" s="143"/>
      <c r="N139" s="143"/>
      <c r="O139" s="143"/>
      <c r="P139" s="143"/>
      <c r="Q139" s="143"/>
      <c r="R139" s="143"/>
      <c r="S139" s="70">
        <f t="shared" si="1"/>
        <v>0</v>
      </c>
      <c r="T139" s="143"/>
      <c r="U139" s="143"/>
      <c r="V139" s="143"/>
      <c r="W139" s="246">
        <v>34000</v>
      </c>
      <c r="X139" s="246"/>
    </row>
    <row r="140" spans="1:24" ht="45.75" customHeight="1" x14ac:dyDescent="0.25">
      <c r="A140" s="182">
        <v>5</v>
      </c>
      <c r="B140" s="54" t="s">
        <v>447</v>
      </c>
      <c r="C140" s="178" t="s">
        <v>329</v>
      </c>
      <c r="D140" s="145"/>
      <c r="E140" s="178" t="s">
        <v>437</v>
      </c>
      <c r="F140" s="145"/>
      <c r="G140" s="174"/>
      <c r="H140" s="143"/>
      <c r="I140" s="143"/>
      <c r="J140" s="143"/>
      <c r="K140" s="143"/>
      <c r="L140" s="143"/>
      <c r="M140" s="143"/>
      <c r="N140" s="143"/>
      <c r="O140" s="143"/>
      <c r="P140" s="143"/>
      <c r="Q140" s="143"/>
      <c r="R140" s="143"/>
      <c r="S140" s="70">
        <f t="shared" si="1"/>
        <v>0</v>
      </c>
      <c r="T140" s="143"/>
      <c r="U140" s="143"/>
      <c r="V140" s="143"/>
      <c r="W140" s="246">
        <v>50000</v>
      </c>
      <c r="X140" s="246"/>
    </row>
    <row r="141" spans="1:24" ht="30.75" customHeight="1" x14ac:dyDescent="0.25">
      <c r="A141" s="182">
        <v>6</v>
      </c>
      <c r="B141" s="56" t="s">
        <v>542</v>
      </c>
      <c r="C141" s="178" t="s">
        <v>326</v>
      </c>
      <c r="D141" s="145"/>
      <c r="E141" s="178" t="s">
        <v>723</v>
      </c>
      <c r="F141" s="145"/>
      <c r="G141" s="184"/>
      <c r="H141" s="143"/>
      <c r="I141" s="143"/>
      <c r="J141" s="143"/>
      <c r="K141" s="143"/>
      <c r="L141" s="143"/>
      <c r="M141" s="143"/>
      <c r="N141" s="143"/>
      <c r="O141" s="143"/>
      <c r="P141" s="143"/>
      <c r="Q141" s="143"/>
      <c r="R141" s="143"/>
      <c r="S141" s="216">
        <f t="shared" si="1"/>
        <v>15000</v>
      </c>
      <c r="T141" s="143"/>
      <c r="U141" s="143"/>
      <c r="V141" s="143">
        <v>15000</v>
      </c>
      <c r="W141" s="246"/>
      <c r="X141" s="246"/>
    </row>
    <row r="142" spans="1:24" ht="38.25" customHeight="1" x14ac:dyDescent="0.25">
      <c r="A142" s="182">
        <v>7</v>
      </c>
      <c r="B142" s="56" t="s">
        <v>543</v>
      </c>
      <c r="C142" s="178" t="s">
        <v>326</v>
      </c>
      <c r="D142" s="145"/>
      <c r="E142" s="178" t="s">
        <v>723</v>
      </c>
      <c r="F142" s="145"/>
      <c r="G142" s="184"/>
      <c r="H142" s="143"/>
      <c r="I142" s="143"/>
      <c r="J142" s="143"/>
      <c r="K142" s="143"/>
      <c r="L142" s="143"/>
      <c r="M142" s="143"/>
      <c r="N142" s="143"/>
      <c r="O142" s="143"/>
      <c r="P142" s="143"/>
      <c r="Q142" s="143"/>
      <c r="R142" s="143"/>
      <c r="S142" s="216">
        <f t="shared" si="1"/>
        <v>15000</v>
      </c>
      <c r="T142" s="143"/>
      <c r="U142" s="143"/>
      <c r="V142" s="143">
        <v>15000</v>
      </c>
      <c r="W142" s="246"/>
      <c r="X142" s="246"/>
    </row>
    <row r="143" spans="1:24" ht="25.5" x14ac:dyDescent="0.25">
      <c r="A143" s="182">
        <v>8</v>
      </c>
      <c r="B143" s="54" t="s">
        <v>544</v>
      </c>
      <c r="C143" s="178" t="s">
        <v>329</v>
      </c>
      <c r="D143" s="145"/>
      <c r="E143" s="178" t="s">
        <v>728</v>
      </c>
      <c r="F143" s="145"/>
      <c r="G143" s="184"/>
      <c r="H143" s="143"/>
      <c r="I143" s="143"/>
      <c r="J143" s="143"/>
      <c r="K143" s="143"/>
      <c r="L143" s="143"/>
      <c r="M143" s="143"/>
      <c r="N143" s="143"/>
      <c r="O143" s="143"/>
      <c r="P143" s="143"/>
      <c r="Q143" s="143"/>
      <c r="R143" s="143"/>
      <c r="S143" s="216">
        <f t="shared" si="1"/>
        <v>0</v>
      </c>
      <c r="T143" s="143"/>
      <c r="U143" s="143"/>
      <c r="V143" s="143"/>
      <c r="W143" s="246">
        <v>50000</v>
      </c>
      <c r="X143" s="246"/>
    </row>
    <row r="144" spans="1:24" ht="51" x14ac:dyDescent="0.25">
      <c r="A144" s="182">
        <v>9</v>
      </c>
      <c r="B144" s="54" t="s">
        <v>545</v>
      </c>
      <c r="C144" s="178" t="s">
        <v>329</v>
      </c>
      <c r="D144" s="145"/>
      <c r="E144" s="178" t="s">
        <v>728</v>
      </c>
      <c r="F144" s="145"/>
      <c r="G144" s="184"/>
      <c r="H144" s="143"/>
      <c r="I144" s="143"/>
      <c r="J144" s="143"/>
      <c r="K144" s="143"/>
      <c r="L144" s="143"/>
      <c r="M144" s="143"/>
      <c r="N144" s="143"/>
      <c r="O144" s="143"/>
      <c r="P144" s="143"/>
      <c r="Q144" s="143"/>
      <c r="R144" s="143"/>
      <c r="S144" s="216">
        <f t="shared" si="1"/>
        <v>0</v>
      </c>
      <c r="T144" s="143"/>
      <c r="U144" s="143"/>
      <c r="V144" s="143"/>
      <c r="W144" s="246">
        <v>200000</v>
      </c>
      <c r="X144" s="246"/>
    </row>
    <row r="145" spans="1:24" ht="32.25" customHeight="1" x14ac:dyDescent="0.25">
      <c r="A145" s="182">
        <v>10</v>
      </c>
      <c r="B145" s="54" t="s">
        <v>546</v>
      </c>
      <c r="C145" s="178"/>
      <c r="D145" s="145"/>
      <c r="E145" s="178" t="s">
        <v>727</v>
      </c>
      <c r="F145" s="145"/>
      <c r="G145" s="174">
        <v>599946</v>
      </c>
      <c r="H145" s="143"/>
      <c r="I145" s="143"/>
      <c r="J145" s="143"/>
      <c r="K145" s="143"/>
      <c r="L145" s="143"/>
      <c r="M145" s="143"/>
      <c r="N145" s="143"/>
      <c r="O145" s="143"/>
      <c r="P145" s="143"/>
      <c r="Q145" s="143"/>
      <c r="R145" s="143"/>
      <c r="S145" s="70">
        <f t="shared" si="1"/>
        <v>10000</v>
      </c>
      <c r="T145" s="143"/>
      <c r="U145" s="143"/>
      <c r="V145" s="143">
        <v>10000</v>
      </c>
      <c r="W145" s="246"/>
      <c r="X145" s="246"/>
    </row>
    <row r="146" spans="1:24" ht="26.25" customHeight="1" x14ac:dyDescent="0.25">
      <c r="A146" s="182">
        <v>11</v>
      </c>
      <c r="B146" s="64" t="s">
        <v>547</v>
      </c>
      <c r="C146" s="182" t="s">
        <v>342</v>
      </c>
      <c r="D146" s="145"/>
      <c r="E146" s="178" t="s">
        <v>389</v>
      </c>
      <c r="F146" s="145"/>
      <c r="G146" s="174"/>
      <c r="H146" s="143"/>
      <c r="I146" s="143"/>
      <c r="J146" s="143"/>
      <c r="K146" s="143"/>
      <c r="L146" s="143"/>
      <c r="M146" s="143"/>
      <c r="N146" s="143"/>
      <c r="O146" s="143"/>
      <c r="P146" s="143"/>
      <c r="Q146" s="143"/>
      <c r="R146" s="143"/>
      <c r="S146" s="70">
        <f t="shared" ref="S146:S176" si="2">+T146+U146+V146</f>
        <v>10000</v>
      </c>
      <c r="T146" s="143"/>
      <c r="U146" s="143"/>
      <c r="V146" s="143">
        <v>10000</v>
      </c>
      <c r="W146" s="246"/>
      <c r="X146" s="246"/>
    </row>
    <row r="147" spans="1:24" ht="36.75" customHeight="1" x14ac:dyDescent="0.25">
      <c r="A147" s="182">
        <v>12</v>
      </c>
      <c r="B147" s="54" t="s">
        <v>548</v>
      </c>
      <c r="C147" s="178" t="s">
        <v>329</v>
      </c>
      <c r="D147" s="145"/>
      <c r="E147" s="178" t="s">
        <v>389</v>
      </c>
      <c r="F147" s="145"/>
      <c r="G147" s="174"/>
      <c r="H147" s="143"/>
      <c r="I147" s="143"/>
      <c r="J147" s="143"/>
      <c r="K147" s="143"/>
      <c r="L147" s="143"/>
      <c r="M147" s="143"/>
      <c r="N147" s="143"/>
      <c r="O147" s="143"/>
      <c r="P147" s="143"/>
      <c r="Q147" s="143"/>
      <c r="R147" s="143"/>
      <c r="S147" s="70">
        <f t="shared" si="2"/>
        <v>9500</v>
      </c>
      <c r="T147" s="143"/>
      <c r="U147" s="143"/>
      <c r="V147" s="143">
        <v>9500</v>
      </c>
      <c r="W147" s="246"/>
      <c r="X147" s="246"/>
    </row>
    <row r="148" spans="1:24" ht="38.25" x14ac:dyDescent="0.25">
      <c r="A148" s="182">
        <v>13</v>
      </c>
      <c r="B148" s="54" t="s">
        <v>549</v>
      </c>
      <c r="C148" s="178" t="s">
        <v>329</v>
      </c>
      <c r="D148" s="145"/>
      <c r="E148" s="178" t="s">
        <v>721</v>
      </c>
      <c r="F148" s="145"/>
      <c r="G148" s="174"/>
      <c r="H148" s="143"/>
      <c r="I148" s="143"/>
      <c r="J148" s="143"/>
      <c r="K148" s="143"/>
      <c r="L148" s="143"/>
      <c r="M148" s="143"/>
      <c r="N148" s="143"/>
      <c r="O148" s="143"/>
      <c r="P148" s="143"/>
      <c r="Q148" s="143"/>
      <c r="R148" s="143"/>
      <c r="S148" s="70">
        <f t="shared" si="2"/>
        <v>30000</v>
      </c>
      <c r="T148" s="143"/>
      <c r="U148" s="143"/>
      <c r="V148" s="143">
        <v>30000</v>
      </c>
      <c r="W148" s="246"/>
      <c r="X148" s="246"/>
    </row>
    <row r="149" spans="1:24" ht="38.25" x14ac:dyDescent="0.25">
      <c r="A149" s="182">
        <v>14</v>
      </c>
      <c r="B149" s="54" t="s">
        <v>353</v>
      </c>
      <c r="C149" s="178" t="s">
        <v>329</v>
      </c>
      <c r="D149" s="145"/>
      <c r="E149" s="178" t="s">
        <v>330</v>
      </c>
      <c r="F149" s="145"/>
      <c r="G149" s="174"/>
      <c r="H149" s="143"/>
      <c r="I149" s="143"/>
      <c r="J149" s="143"/>
      <c r="K149" s="143"/>
      <c r="L149" s="143"/>
      <c r="M149" s="143"/>
      <c r="N149" s="143"/>
      <c r="O149" s="143"/>
      <c r="P149" s="143"/>
      <c r="Q149" s="143"/>
      <c r="R149" s="143"/>
      <c r="S149" s="70">
        <f t="shared" si="2"/>
        <v>10000</v>
      </c>
      <c r="T149" s="143"/>
      <c r="U149" s="143"/>
      <c r="V149" s="143">
        <v>10000</v>
      </c>
      <c r="W149" s="246"/>
      <c r="X149" s="246"/>
    </row>
    <row r="150" spans="1:24" ht="51" x14ac:dyDescent="0.25">
      <c r="A150" s="182">
        <v>15</v>
      </c>
      <c r="B150" s="64" t="s">
        <v>550</v>
      </c>
      <c r="C150" s="182" t="s">
        <v>329</v>
      </c>
      <c r="D150" s="145"/>
      <c r="E150" s="182" t="s">
        <v>727</v>
      </c>
      <c r="F150" s="145"/>
      <c r="G150" s="184"/>
      <c r="H150" s="143"/>
      <c r="I150" s="143"/>
      <c r="J150" s="143"/>
      <c r="K150" s="143"/>
      <c r="L150" s="143"/>
      <c r="M150" s="143"/>
      <c r="N150" s="143"/>
      <c r="O150" s="143"/>
      <c r="P150" s="143"/>
      <c r="Q150" s="143"/>
      <c r="R150" s="143"/>
      <c r="S150" s="216">
        <f t="shared" si="2"/>
        <v>3500</v>
      </c>
      <c r="T150" s="143"/>
      <c r="U150" s="143"/>
      <c r="V150" s="143">
        <v>3500</v>
      </c>
      <c r="W150" s="246"/>
      <c r="X150" s="246"/>
    </row>
    <row r="151" spans="1:24" ht="38.25" x14ac:dyDescent="0.25">
      <c r="A151" s="182">
        <v>16</v>
      </c>
      <c r="B151" s="54" t="s">
        <v>436</v>
      </c>
      <c r="C151" s="178" t="s">
        <v>327</v>
      </c>
      <c r="D151" s="145"/>
      <c r="E151" s="178" t="s">
        <v>389</v>
      </c>
      <c r="F151" s="145"/>
      <c r="G151" s="174">
        <v>783000</v>
      </c>
      <c r="H151" s="143"/>
      <c r="I151" s="143"/>
      <c r="J151" s="143"/>
      <c r="K151" s="143"/>
      <c r="L151" s="143"/>
      <c r="M151" s="143"/>
      <c r="N151" s="143"/>
      <c r="O151" s="143"/>
      <c r="P151" s="143"/>
      <c r="Q151" s="143"/>
      <c r="R151" s="143"/>
      <c r="S151" s="70">
        <f t="shared" si="2"/>
        <v>3500</v>
      </c>
      <c r="T151" s="143"/>
      <c r="U151" s="143"/>
      <c r="V151" s="143">
        <v>3500</v>
      </c>
      <c r="W151" s="246"/>
      <c r="X151" s="246"/>
    </row>
    <row r="152" spans="1:24" ht="38.25" x14ac:dyDescent="0.25">
      <c r="A152" s="182">
        <v>17</v>
      </c>
      <c r="B152" s="54" t="s">
        <v>551</v>
      </c>
      <c r="C152" s="178" t="s">
        <v>334</v>
      </c>
      <c r="D152" s="145"/>
      <c r="E152" s="178" t="s">
        <v>437</v>
      </c>
      <c r="F152" s="145"/>
      <c r="G152" s="174"/>
      <c r="H152" s="143"/>
      <c r="I152" s="143"/>
      <c r="J152" s="143"/>
      <c r="K152" s="143"/>
      <c r="L152" s="143"/>
      <c r="M152" s="143"/>
      <c r="N152" s="143"/>
      <c r="O152" s="143"/>
      <c r="P152" s="143"/>
      <c r="Q152" s="143"/>
      <c r="R152" s="143"/>
      <c r="S152" s="70">
        <f t="shared" si="2"/>
        <v>15000</v>
      </c>
      <c r="T152" s="143"/>
      <c r="U152" s="143"/>
      <c r="V152" s="143">
        <v>15000</v>
      </c>
      <c r="W152" s="246"/>
      <c r="X152" s="246"/>
    </row>
    <row r="153" spans="1:24" s="126" customFormat="1" ht="38.25" x14ac:dyDescent="0.25">
      <c r="A153" s="182">
        <v>18</v>
      </c>
      <c r="B153" s="54" t="s">
        <v>552</v>
      </c>
      <c r="C153" s="178" t="s">
        <v>334</v>
      </c>
      <c r="D153" s="145"/>
      <c r="E153" s="178" t="s">
        <v>722</v>
      </c>
      <c r="F153" s="145"/>
      <c r="G153" s="174"/>
      <c r="H153" s="143"/>
      <c r="I153" s="143"/>
      <c r="J153" s="143"/>
      <c r="K153" s="143"/>
      <c r="L153" s="143"/>
      <c r="M153" s="143"/>
      <c r="N153" s="143"/>
      <c r="O153" s="143"/>
      <c r="P153" s="143"/>
      <c r="Q153" s="143"/>
      <c r="R153" s="143"/>
      <c r="S153" s="70">
        <f t="shared" si="2"/>
        <v>10000</v>
      </c>
      <c r="T153" s="143"/>
      <c r="U153" s="143"/>
      <c r="V153" s="143">
        <v>10000</v>
      </c>
      <c r="W153" s="247"/>
      <c r="X153" s="247"/>
    </row>
    <row r="154" spans="1:24" s="126" customFormat="1" ht="38.25" x14ac:dyDescent="0.25">
      <c r="A154" s="182">
        <v>19</v>
      </c>
      <c r="B154" s="54" t="s">
        <v>553</v>
      </c>
      <c r="C154" s="178" t="s">
        <v>331</v>
      </c>
      <c r="D154" s="145"/>
      <c r="E154" s="178" t="s">
        <v>389</v>
      </c>
      <c r="F154" s="145"/>
      <c r="G154" s="174"/>
      <c r="H154" s="143"/>
      <c r="I154" s="143"/>
      <c r="J154" s="143"/>
      <c r="K154" s="143"/>
      <c r="L154" s="143"/>
      <c r="M154" s="143"/>
      <c r="N154" s="143"/>
      <c r="O154" s="143"/>
      <c r="P154" s="143"/>
      <c r="Q154" s="143"/>
      <c r="R154" s="143"/>
      <c r="S154" s="70">
        <f t="shared" si="2"/>
        <v>10000</v>
      </c>
      <c r="T154" s="143"/>
      <c r="U154" s="143"/>
      <c r="V154" s="143">
        <v>10000</v>
      </c>
      <c r="W154" s="247"/>
      <c r="X154" s="247"/>
    </row>
    <row r="155" spans="1:24" s="126" customFormat="1" ht="25.5" x14ac:dyDescent="0.25">
      <c r="A155" s="182">
        <v>20</v>
      </c>
      <c r="B155" s="54" t="s">
        <v>554</v>
      </c>
      <c r="C155" s="178" t="s">
        <v>329</v>
      </c>
      <c r="D155" s="145"/>
      <c r="E155" s="178" t="s">
        <v>437</v>
      </c>
      <c r="F155" s="145"/>
      <c r="G155" s="174">
        <v>388000</v>
      </c>
      <c r="H155" s="143"/>
      <c r="I155" s="143"/>
      <c r="J155" s="143"/>
      <c r="K155" s="143"/>
      <c r="L155" s="143"/>
      <c r="M155" s="143"/>
      <c r="N155" s="143"/>
      <c r="O155" s="143"/>
      <c r="P155" s="143"/>
      <c r="Q155" s="143"/>
      <c r="R155" s="143"/>
      <c r="S155" s="70">
        <f t="shared" si="2"/>
        <v>0</v>
      </c>
      <c r="T155" s="143"/>
      <c r="U155" s="143"/>
      <c r="V155" s="143"/>
      <c r="W155" s="247">
        <v>262000</v>
      </c>
      <c r="X155" s="247"/>
    </row>
    <row r="156" spans="1:24" s="126" customFormat="1" ht="25.5" x14ac:dyDescent="0.25">
      <c r="A156" s="182">
        <v>21</v>
      </c>
      <c r="B156" s="54" t="s">
        <v>555</v>
      </c>
      <c r="C156" s="178" t="s">
        <v>334</v>
      </c>
      <c r="D156" s="145"/>
      <c r="E156" s="178" t="s">
        <v>437</v>
      </c>
      <c r="F156" s="145"/>
      <c r="G156" s="174"/>
      <c r="H156" s="143"/>
      <c r="I156" s="143"/>
      <c r="J156" s="143"/>
      <c r="K156" s="143"/>
      <c r="L156" s="143"/>
      <c r="M156" s="143"/>
      <c r="N156" s="143"/>
      <c r="O156" s="143"/>
      <c r="P156" s="143"/>
      <c r="Q156" s="143"/>
      <c r="R156" s="143"/>
      <c r="S156" s="70">
        <f t="shared" si="2"/>
        <v>15000</v>
      </c>
      <c r="T156" s="143"/>
      <c r="U156" s="143"/>
      <c r="V156" s="143">
        <v>15000</v>
      </c>
      <c r="W156" s="247"/>
      <c r="X156" s="247"/>
    </row>
    <row r="157" spans="1:24" ht="38.25" x14ac:dyDescent="0.25">
      <c r="A157" s="182">
        <v>22</v>
      </c>
      <c r="B157" s="54" t="s">
        <v>556</v>
      </c>
      <c r="C157" s="178" t="s">
        <v>327</v>
      </c>
      <c r="D157" s="145"/>
      <c r="E157" s="178" t="s">
        <v>389</v>
      </c>
      <c r="F157" s="145"/>
      <c r="G157" s="174"/>
      <c r="H157" s="143"/>
      <c r="I157" s="143"/>
      <c r="J157" s="143"/>
      <c r="K157" s="143"/>
      <c r="L157" s="143"/>
      <c r="M157" s="143"/>
      <c r="N157" s="143"/>
      <c r="O157" s="143"/>
      <c r="P157" s="143"/>
      <c r="Q157" s="143"/>
      <c r="R157" s="143"/>
      <c r="S157" s="70">
        <f t="shared" si="2"/>
        <v>25000</v>
      </c>
      <c r="T157" s="143"/>
      <c r="U157" s="143"/>
      <c r="V157" s="143">
        <v>25000</v>
      </c>
      <c r="W157" s="246"/>
      <c r="X157" s="246"/>
    </row>
    <row r="158" spans="1:24" ht="38.25" x14ac:dyDescent="0.25">
      <c r="A158" s="182">
        <v>23</v>
      </c>
      <c r="B158" s="54" t="s">
        <v>557</v>
      </c>
      <c r="C158" s="178" t="s">
        <v>326</v>
      </c>
      <c r="D158" s="145"/>
      <c r="E158" s="178" t="s">
        <v>389</v>
      </c>
      <c r="F158" s="145"/>
      <c r="G158" s="174"/>
      <c r="H158" s="143"/>
      <c r="I158" s="143"/>
      <c r="J158" s="143"/>
      <c r="K158" s="143"/>
      <c r="L158" s="143"/>
      <c r="M158" s="143"/>
      <c r="N158" s="143"/>
      <c r="O158" s="143"/>
      <c r="P158" s="143"/>
      <c r="Q158" s="143"/>
      <c r="R158" s="143"/>
      <c r="S158" s="70">
        <f t="shared" si="2"/>
        <v>10000</v>
      </c>
      <c r="T158" s="143"/>
      <c r="U158" s="143"/>
      <c r="V158" s="143">
        <v>10000</v>
      </c>
      <c r="W158" s="246"/>
      <c r="X158" s="246"/>
    </row>
    <row r="159" spans="1:24" ht="25.5" x14ac:dyDescent="0.25">
      <c r="A159" s="182">
        <v>24</v>
      </c>
      <c r="B159" s="54" t="s">
        <v>558</v>
      </c>
      <c r="C159" s="178" t="s">
        <v>334</v>
      </c>
      <c r="D159" s="145"/>
      <c r="E159" s="178" t="s">
        <v>723</v>
      </c>
      <c r="F159" s="145"/>
      <c r="G159" s="174">
        <v>671200</v>
      </c>
      <c r="H159" s="143"/>
      <c r="I159" s="143"/>
      <c r="J159" s="143"/>
      <c r="K159" s="143"/>
      <c r="L159" s="143"/>
      <c r="M159" s="143"/>
      <c r="N159" s="143"/>
      <c r="O159" s="143"/>
      <c r="P159" s="143"/>
      <c r="Q159" s="143"/>
      <c r="R159" s="143"/>
      <c r="S159" s="70">
        <f t="shared" si="2"/>
        <v>5000</v>
      </c>
      <c r="T159" s="143"/>
      <c r="U159" s="143"/>
      <c r="V159" s="143">
        <v>5000</v>
      </c>
      <c r="W159" s="246"/>
      <c r="X159" s="246"/>
    </row>
    <row r="160" spans="1:24" ht="25.5" x14ac:dyDescent="0.25">
      <c r="A160" s="182">
        <v>25</v>
      </c>
      <c r="B160" s="54" t="s">
        <v>559</v>
      </c>
      <c r="C160" s="178" t="s">
        <v>333</v>
      </c>
      <c r="D160" s="145"/>
      <c r="E160" s="178" t="s">
        <v>723</v>
      </c>
      <c r="F160" s="145"/>
      <c r="G160" s="174"/>
      <c r="H160" s="143"/>
      <c r="I160" s="143"/>
      <c r="J160" s="143"/>
      <c r="K160" s="143"/>
      <c r="L160" s="143"/>
      <c r="M160" s="143"/>
      <c r="N160" s="143"/>
      <c r="O160" s="143"/>
      <c r="P160" s="143"/>
      <c r="Q160" s="143"/>
      <c r="R160" s="143"/>
      <c r="S160" s="70">
        <f t="shared" si="2"/>
        <v>10000</v>
      </c>
      <c r="T160" s="143"/>
      <c r="U160" s="143"/>
      <c r="V160" s="143">
        <v>10000</v>
      </c>
      <c r="W160" s="246"/>
      <c r="X160" s="246"/>
    </row>
    <row r="161" spans="1:24" ht="25.5" x14ac:dyDescent="0.25">
      <c r="A161" s="182">
        <v>26</v>
      </c>
      <c r="B161" s="54" t="s">
        <v>560</v>
      </c>
      <c r="C161" s="178" t="s">
        <v>333</v>
      </c>
      <c r="D161" s="145"/>
      <c r="E161" s="178" t="s">
        <v>723</v>
      </c>
      <c r="F161" s="145"/>
      <c r="G161" s="174"/>
      <c r="H161" s="143"/>
      <c r="I161" s="143"/>
      <c r="J161" s="143"/>
      <c r="K161" s="143"/>
      <c r="L161" s="143"/>
      <c r="M161" s="143"/>
      <c r="N161" s="143"/>
      <c r="O161" s="143"/>
      <c r="P161" s="143"/>
      <c r="Q161" s="143"/>
      <c r="R161" s="143"/>
      <c r="S161" s="70">
        <f t="shared" si="2"/>
        <v>45000</v>
      </c>
      <c r="T161" s="143"/>
      <c r="U161" s="143"/>
      <c r="V161" s="143">
        <v>45000</v>
      </c>
      <c r="W161" s="246"/>
      <c r="X161" s="246"/>
    </row>
    <row r="162" spans="1:24" ht="63.75" x14ac:dyDescent="0.25">
      <c r="A162" s="182">
        <v>27</v>
      </c>
      <c r="B162" s="64" t="s">
        <v>561</v>
      </c>
      <c r="C162" s="181" t="s">
        <v>329</v>
      </c>
      <c r="D162" s="145"/>
      <c r="E162" s="181" t="s">
        <v>729</v>
      </c>
      <c r="F162" s="145"/>
      <c r="G162" s="174"/>
      <c r="H162" s="143"/>
      <c r="I162" s="143"/>
      <c r="J162" s="143"/>
      <c r="K162" s="143"/>
      <c r="L162" s="143"/>
      <c r="M162" s="143"/>
      <c r="N162" s="143"/>
      <c r="O162" s="143"/>
      <c r="P162" s="143"/>
      <c r="Q162" s="143"/>
      <c r="R162" s="143"/>
      <c r="S162" s="70">
        <f t="shared" si="2"/>
        <v>0</v>
      </c>
      <c r="T162" s="143"/>
      <c r="U162" s="143"/>
      <c r="V162" s="143">
        <v>0</v>
      </c>
      <c r="W162" s="246"/>
      <c r="X162" s="246"/>
    </row>
    <row r="163" spans="1:24" ht="25.5" x14ac:dyDescent="0.25">
      <c r="A163" s="182">
        <v>27</v>
      </c>
      <c r="B163" s="54" t="s">
        <v>438</v>
      </c>
      <c r="C163" s="178" t="s">
        <v>327</v>
      </c>
      <c r="D163" s="145"/>
      <c r="E163" s="178" t="s">
        <v>437</v>
      </c>
      <c r="F163" s="145"/>
      <c r="G163" s="184"/>
      <c r="H163" s="143"/>
      <c r="I163" s="143"/>
      <c r="J163" s="143"/>
      <c r="K163" s="143"/>
      <c r="L163" s="143"/>
      <c r="M163" s="143"/>
      <c r="N163" s="143"/>
      <c r="O163" s="143"/>
      <c r="P163" s="143"/>
      <c r="Q163" s="143"/>
      <c r="R163" s="143"/>
      <c r="S163" s="216">
        <f t="shared" si="2"/>
        <v>1000</v>
      </c>
      <c r="T163" s="143"/>
      <c r="U163" s="143"/>
      <c r="V163" s="143">
        <v>1000</v>
      </c>
      <c r="W163" s="246"/>
      <c r="X163" s="246"/>
    </row>
    <row r="164" spans="1:24" ht="63.75" x14ac:dyDescent="0.25">
      <c r="A164" s="182">
        <v>28</v>
      </c>
      <c r="B164" s="54" t="s">
        <v>439</v>
      </c>
      <c r="C164" s="178" t="s">
        <v>335</v>
      </c>
      <c r="D164" s="145"/>
      <c r="E164" s="178" t="s">
        <v>437</v>
      </c>
      <c r="F164" s="145"/>
      <c r="G164" s="184"/>
      <c r="H164" s="143"/>
      <c r="I164" s="143"/>
      <c r="J164" s="143"/>
      <c r="K164" s="143"/>
      <c r="L164" s="143"/>
      <c r="M164" s="143"/>
      <c r="N164" s="143"/>
      <c r="O164" s="143"/>
      <c r="P164" s="143"/>
      <c r="Q164" s="143"/>
      <c r="R164" s="143"/>
      <c r="S164" s="216">
        <f t="shared" si="2"/>
        <v>1000</v>
      </c>
      <c r="T164" s="143"/>
      <c r="U164" s="143"/>
      <c r="V164" s="143">
        <v>1000</v>
      </c>
      <c r="W164" s="246"/>
      <c r="X164" s="246"/>
    </row>
    <row r="165" spans="1:24" ht="63.75" x14ac:dyDescent="0.25">
      <c r="A165" s="182">
        <v>29</v>
      </c>
      <c r="B165" s="56" t="s">
        <v>247</v>
      </c>
      <c r="C165" s="181" t="s">
        <v>329</v>
      </c>
      <c r="D165" s="145"/>
      <c r="E165" s="181" t="s">
        <v>339</v>
      </c>
      <c r="F165" s="145"/>
      <c r="G165" s="174">
        <v>114005</v>
      </c>
      <c r="H165" s="143"/>
      <c r="I165" s="143"/>
      <c r="J165" s="143"/>
      <c r="K165" s="143"/>
      <c r="L165" s="143"/>
      <c r="M165" s="143"/>
      <c r="N165" s="143"/>
      <c r="O165" s="143"/>
      <c r="P165" s="143"/>
      <c r="Q165" s="143"/>
      <c r="R165" s="143"/>
      <c r="S165" s="70">
        <f t="shared" si="2"/>
        <v>900</v>
      </c>
      <c r="T165" s="143"/>
      <c r="U165" s="143"/>
      <c r="V165" s="143">
        <v>900</v>
      </c>
      <c r="W165" s="246"/>
      <c r="X165" s="246"/>
    </row>
    <row r="166" spans="1:24" ht="25.5" x14ac:dyDescent="0.25">
      <c r="A166" s="182">
        <v>30</v>
      </c>
      <c r="B166" s="60" t="s">
        <v>383</v>
      </c>
      <c r="C166" s="178" t="s">
        <v>326</v>
      </c>
      <c r="D166" s="145"/>
      <c r="E166" s="178" t="s">
        <v>381</v>
      </c>
      <c r="F166" s="145"/>
      <c r="G166" s="174">
        <v>1340000</v>
      </c>
      <c r="H166" s="143"/>
      <c r="I166" s="143"/>
      <c r="J166" s="143"/>
      <c r="K166" s="143"/>
      <c r="L166" s="143"/>
      <c r="M166" s="143"/>
      <c r="N166" s="143"/>
      <c r="O166" s="143"/>
      <c r="P166" s="143"/>
      <c r="Q166" s="143"/>
      <c r="R166" s="143"/>
      <c r="S166" s="70">
        <f t="shared" si="2"/>
        <v>1300</v>
      </c>
      <c r="T166" s="143"/>
      <c r="U166" s="143"/>
      <c r="V166" s="143">
        <v>1300</v>
      </c>
      <c r="W166" s="246"/>
      <c r="X166" s="246"/>
    </row>
    <row r="167" spans="1:24" ht="25.5" x14ac:dyDescent="0.25">
      <c r="A167" s="182">
        <v>31</v>
      </c>
      <c r="B167" s="60" t="s">
        <v>382</v>
      </c>
      <c r="C167" s="178" t="s">
        <v>341</v>
      </c>
      <c r="D167" s="145"/>
      <c r="E167" s="178" t="s">
        <v>381</v>
      </c>
      <c r="F167" s="145"/>
      <c r="G167" s="174">
        <v>614100</v>
      </c>
      <c r="H167" s="143"/>
      <c r="I167" s="143"/>
      <c r="J167" s="143"/>
      <c r="K167" s="143"/>
      <c r="L167" s="143"/>
      <c r="M167" s="143"/>
      <c r="N167" s="143"/>
      <c r="O167" s="143"/>
      <c r="P167" s="143"/>
      <c r="Q167" s="143"/>
      <c r="R167" s="143"/>
      <c r="S167" s="70">
        <f t="shared" si="2"/>
        <v>1300</v>
      </c>
      <c r="T167" s="143"/>
      <c r="U167" s="143"/>
      <c r="V167" s="143">
        <v>1300</v>
      </c>
      <c r="W167" s="246"/>
      <c r="X167" s="246"/>
    </row>
    <row r="168" spans="1:24" ht="25.5" x14ac:dyDescent="0.25">
      <c r="A168" s="182">
        <v>32</v>
      </c>
      <c r="B168" s="60" t="s">
        <v>256</v>
      </c>
      <c r="C168" s="178" t="s">
        <v>333</v>
      </c>
      <c r="D168" s="145"/>
      <c r="E168" s="178" t="s">
        <v>354</v>
      </c>
      <c r="F168" s="145"/>
      <c r="G168" s="184"/>
      <c r="H168" s="143"/>
      <c r="I168" s="143"/>
      <c r="J168" s="143"/>
      <c r="K168" s="143"/>
      <c r="L168" s="143"/>
      <c r="M168" s="143"/>
      <c r="N168" s="143"/>
      <c r="O168" s="143"/>
      <c r="P168" s="143"/>
      <c r="Q168" s="143"/>
      <c r="R168" s="143"/>
      <c r="S168" s="216">
        <f t="shared" si="2"/>
        <v>1000</v>
      </c>
      <c r="T168" s="143"/>
      <c r="U168" s="143"/>
      <c r="V168" s="143">
        <v>1000</v>
      </c>
      <c r="W168" s="246"/>
      <c r="X168" s="246"/>
    </row>
    <row r="169" spans="1:24" ht="25.5" x14ac:dyDescent="0.25">
      <c r="A169" s="182">
        <v>33</v>
      </c>
      <c r="B169" s="54" t="s">
        <v>440</v>
      </c>
      <c r="C169" s="178" t="s">
        <v>333</v>
      </c>
      <c r="D169" s="187"/>
      <c r="E169" s="178" t="s">
        <v>437</v>
      </c>
      <c r="F169" s="187"/>
      <c r="G169" s="213"/>
      <c r="H169" s="188"/>
      <c r="I169" s="188"/>
      <c r="J169" s="188"/>
      <c r="K169" s="188"/>
      <c r="L169" s="188"/>
      <c r="M169" s="188"/>
      <c r="N169" s="188"/>
      <c r="O169" s="188"/>
      <c r="P169" s="188"/>
      <c r="Q169" s="188"/>
      <c r="R169" s="188"/>
      <c r="S169" s="216">
        <f t="shared" si="2"/>
        <v>1000</v>
      </c>
      <c r="T169" s="188"/>
      <c r="U169" s="188"/>
      <c r="V169" s="188">
        <v>1000</v>
      </c>
      <c r="W169" s="246"/>
      <c r="X169" s="246"/>
    </row>
    <row r="170" spans="1:24" s="126" customFormat="1" ht="25.5" x14ac:dyDescent="0.25">
      <c r="A170" s="182">
        <v>34</v>
      </c>
      <c r="B170" s="54" t="s">
        <v>562</v>
      </c>
      <c r="C170" s="181" t="s">
        <v>340</v>
      </c>
      <c r="D170" s="76"/>
      <c r="E170" s="181" t="s">
        <v>354</v>
      </c>
      <c r="F170" s="76"/>
      <c r="G170" s="189"/>
      <c r="H170" s="117"/>
      <c r="I170" s="117"/>
      <c r="J170" s="117"/>
      <c r="K170" s="117"/>
      <c r="L170" s="117"/>
      <c r="M170" s="117"/>
      <c r="N170" s="117"/>
      <c r="O170" s="117"/>
      <c r="P170" s="117"/>
      <c r="Q170" s="117"/>
      <c r="R170" s="117"/>
      <c r="S170" s="70">
        <f t="shared" si="2"/>
        <v>200</v>
      </c>
      <c r="T170" s="117"/>
      <c r="U170" s="117"/>
      <c r="V170" s="141">
        <v>200</v>
      </c>
      <c r="W170" s="247"/>
      <c r="X170" s="247"/>
    </row>
    <row r="171" spans="1:24" ht="25.5" x14ac:dyDescent="0.25">
      <c r="A171" s="182">
        <v>35</v>
      </c>
      <c r="B171" s="54" t="s">
        <v>563</v>
      </c>
      <c r="C171" s="178" t="s">
        <v>329</v>
      </c>
      <c r="D171" s="76"/>
      <c r="E171" s="178" t="s">
        <v>437</v>
      </c>
      <c r="F171" s="76"/>
      <c r="G171" s="189"/>
      <c r="H171" s="117"/>
      <c r="I171" s="117"/>
      <c r="J171" s="117"/>
      <c r="K171" s="117"/>
      <c r="L171" s="117"/>
      <c r="M171" s="117"/>
      <c r="N171" s="117"/>
      <c r="O171" s="117"/>
      <c r="P171" s="117"/>
      <c r="Q171" s="117"/>
      <c r="R171" s="117"/>
      <c r="S171" s="70">
        <f t="shared" si="2"/>
        <v>1000</v>
      </c>
      <c r="T171" s="117"/>
      <c r="U171" s="117"/>
      <c r="V171" s="141">
        <v>1000</v>
      </c>
      <c r="W171" s="246"/>
      <c r="X171" s="246"/>
    </row>
    <row r="172" spans="1:24" ht="25.5" x14ac:dyDescent="0.25">
      <c r="A172" s="182">
        <v>36</v>
      </c>
      <c r="B172" s="64" t="s">
        <v>564</v>
      </c>
      <c r="C172" s="181" t="s">
        <v>333</v>
      </c>
      <c r="D172" s="76"/>
      <c r="E172" s="178" t="s">
        <v>389</v>
      </c>
      <c r="F172" s="76"/>
      <c r="G172" s="189"/>
      <c r="H172" s="117"/>
      <c r="I172" s="117"/>
      <c r="J172" s="117"/>
      <c r="K172" s="117"/>
      <c r="L172" s="117"/>
      <c r="M172" s="117"/>
      <c r="N172" s="117"/>
      <c r="O172" s="117"/>
      <c r="P172" s="117"/>
      <c r="Q172" s="117"/>
      <c r="R172" s="117"/>
      <c r="S172" s="70">
        <f t="shared" si="2"/>
        <v>500</v>
      </c>
      <c r="T172" s="117"/>
      <c r="U172" s="117"/>
      <c r="V172" s="141">
        <v>500</v>
      </c>
      <c r="W172" s="246"/>
      <c r="X172" s="246"/>
    </row>
    <row r="173" spans="1:24" ht="38.25" x14ac:dyDescent="0.25">
      <c r="A173" s="182">
        <v>37</v>
      </c>
      <c r="B173" s="54" t="s">
        <v>565</v>
      </c>
      <c r="C173" s="178" t="s">
        <v>340</v>
      </c>
      <c r="D173" s="76"/>
      <c r="E173" s="178" t="s">
        <v>437</v>
      </c>
      <c r="F173" s="76"/>
      <c r="G173" s="189"/>
      <c r="H173" s="117"/>
      <c r="I173" s="117"/>
      <c r="J173" s="117"/>
      <c r="K173" s="117"/>
      <c r="L173" s="117"/>
      <c r="M173" s="117"/>
      <c r="N173" s="117"/>
      <c r="O173" s="117"/>
      <c r="P173" s="117"/>
      <c r="Q173" s="117"/>
      <c r="R173" s="117"/>
      <c r="S173" s="70">
        <f t="shared" si="2"/>
        <v>500</v>
      </c>
      <c r="T173" s="117"/>
      <c r="U173" s="117"/>
      <c r="V173" s="141">
        <v>500</v>
      </c>
      <c r="W173" s="246"/>
      <c r="X173" s="246"/>
    </row>
    <row r="174" spans="1:24" ht="25.5" x14ac:dyDescent="0.25">
      <c r="A174" s="182">
        <v>38</v>
      </c>
      <c r="B174" s="54" t="s">
        <v>566</v>
      </c>
      <c r="C174" s="178" t="s">
        <v>337</v>
      </c>
      <c r="D174" s="76"/>
      <c r="E174" s="178" t="s">
        <v>723</v>
      </c>
      <c r="F174" s="76"/>
      <c r="G174" s="189"/>
      <c r="H174" s="117"/>
      <c r="I174" s="117"/>
      <c r="J174" s="117"/>
      <c r="K174" s="117"/>
      <c r="L174" s="117"/>
      <c r="M174" s="117"/>
      <c r="N174" s="117"/>
      <c r="O174" s="117"/>
      <c r="P174" s="117"/>
      <c r="Q174" s="117"/>
      <c r="R174" s="117"/>
      <c r="S174" s="70">
        <f t="shared" si="2"/>
        <v>1000</v>
      </c>
      <c r="T174" s="117"/>
      <c r="U174" s="117"/>
      <c r="V174" s="141">
        <v>1000</v>
      </c>
      <c r="W174" s="246"/>
      <c r="X174" s="246"/>
    </row>
    <row r="175" spans="1:24" ht="25.5" x14ac:dyDescent="0.25">
      <c r="A175" s="182">
        <v>39</v>
      </c>
      <c r="B175" s="177" t="s">
        <v>567</v>
      </c>
      <c r="C175" s="178" t="s">
        <v>337</v>
      </c>
      <c r="D175" s="76"/>
      <c r="E175" s="178" t="s">
        <v>437</v>
      </c>
      <c r="F175" s="76"/>
      <c r="G175" s="189"/>
      <c r="H175" s="117"/>
      <c r="I175" s="117"/>
      <c r="J175" s="117"/>
      <c r="K175" s="117"/>
      <c r="L175" s="117"/>
      <c r="M175" s="117"/>
      <c r="N175" s="117"/>
      <c r="O175" s="117"/>
      <c r="P175" s="117"/>
      <c r="Q175" s="117"/>
      <c r="R175" s="117"/>
      <c r="S175" s="70">
        <f t="shared" si="2"/>
        <v>1000</v>
      </c>
      <c r="T175" s="117"/>
      <c r="U175" s="117"/>
      <c r="V175" s="141">
        <v>1000</v>
      </c>
      <c r="W175" s="246"/>
      <c r="X175" s="246"/>
    </row>
    <row r="176" spans="1:24" ht="38.25" x14ac:dyDescent="0.25">
      <c r="A176" s="182">
        <v>40</v>
      </c>
      <c r="B176" s="54" t="s">
        <v>568</v>
      </c>
      <c r="C176" s="178" t="s">
        <v>333</v>
      </c>
      <c r="D176" s="76"/>
      <c r="E176" s="178" t="s">
        <v>437</v>
      </c>
      <c r="F176" s="76"/>
      <c r="G176" s="189"/>
      <c r="H176" s="117"/>
      <c r="I176" s="117"/>
      <c r="J176" s="117"/>
      <c r="K176" s="117"/>
      <c r="L176" s="117"/>
      <c r="M176" s="117"/>
      <c r="N176" s="117"/>
      <c r="O176" s="117"/>
      <c r="P176" s="117"/>
      <c r="Q176" s="117"/>
      <c r="R176" s="117"/>
      <c r="S176" s="70">
        <f t="shared" si="2"/>
        <v>200</v>
      </c>
      <c r="T176" s="117"/>
      <c r="U176" s="117"/>
      <c r="V176" s="141">
        <v>200</v>
      </c>
      <c r="W176" s="246"/>
      <c r="X176" s="246"/>
    </row>
    <row r="177" spans="1:24" ht="25.5" x14ac:dyDescent="0.25">
      <c r="A177" s="182">
        <v>41</v>
      </c>
      <c r="B177" s="54" t="s">
        <v>569</v>
      </c>
      <c r="C177" s="178" t="s">
        <v>340</v>
      </c>
      <c r="D177" s="168"/>
      <c r="E177" s="178" t="s">
        <v>437</v>
      </c>
      <c r="F177" s="168"/>
      <c r="G177" s="190"/>
      <c r="H177" s="190"/>
      <c r="I177" s="190"/>
      <c r="J177" s="190"/>
      <c r="K177" s="190"/>
      <c r="L177" s="190"/>
      <c r="M177" s="190"/>
      <c r="N177" s="190"/>
      <c r="O177" s="190"/>
      <c r="P177" s="190"/>
      <c r="Q177" s="190"/>
      <c r="R177" s="190"/>
      <c r="S177" s="190">
        <f>+T177+U177+V177</f>
        <v>1000</v>
      </c>
      <c r="T177" s="190"/>
      <c r="U177" s="190"/>
      <c r="V177" s="190">
        <v>1000</v>
      </c>
      <c r="W177" s="246"/>
      <c r="X177" s="246"/>
    </row>
    <row r="178" spans="1:24" ht="25.5" x14ac:dyDescent="0.25">
      <c r="A178" s="182">
        <v>42</v>
      </c>
      <c r="B178" s="54" t="s">
        <v>570</v>
      </c>
      <c r="C178" s="178" t="s">
        <v>337</v>
      </c>
      <c r="D178" s="168"/>
      <c r="E178" s="178" t="s">
        <v>723</v>
      </c>
      <c r="F178" s="168"/>
      <c r="G178" s="184"/>
      <c r="H178" s="190"/>
      <c r="I178" s="190"/>
      <c r="J178" s="190"/>
      <c r="K178" s="190"/>
      <c r="L178" s="190"/>
      <c r="M178" s="190"/>
      <c r="N178" s="190"/>
      <c r="O178" s="190"/>
      <c r="P178" s="190"/>
      <c r="Q178" s="190"/>
      <c r="R178" s="190"/>
      <c r="S178" s="190">
        <f>+T178+U178+V178</f>
        <v>1000</v>
      </c>
      <c r="T178" s="190"/>
      <c r="U178" s="190"/>
      <c r="V178" s="190">
        <v>1000</v>
      </c>
      <c r="W178" s="246"/>
      <c r="X178" s="246"/>
    </row>
    <row r="179" spans="1:24" ht="25.5" x14ac:dyDescent="0.25">
      <c r="A179" s="182">
        <v>43</v>
      </c>
      <c r="B179" s="56" t="s">
        <v>571</v>
      </c>
      <c r="C179" s="178" t="s">
        <v>341</v>
      </c>
      <c r="D179" s="168"/>
      <c r="E179" s="178" t="s">
        <v>389</v>
      </c>
      <c r="F179" s="168"/>
      <c r="G179" s="184"/>
      <c r="H179" s="190"/>
      <c r="I179" s="190"/>
      <c r="J179" s="190"/>
      <c r="K179" s="190"/>
      <c r="L179" s="190"/>
      <c r="M179" s="190"/>
      <c r="N179" s="190"/>
      <c r="O179" s="190"/>
      <c r="P179" s="190"/>
      <c r="Q179" s="190"/>
      <c r="R179" s="190"/>
      <c r="S179" s="190">
        <f t="shared" ref="S179:S242" si="3">+T179+U179+V179</f>
        <v>500</v>
      </c>
      <c r="T179" s="190"/>
      <c r="U179" s="190"/>
      <c r="V179" s="190">
        <v>500</v>
      </c>
      <c r="W179" s="246"/>
      <c r="X179" s="246"/>
    </row>
    <row r="180" spans="1:24" ht="38.25" x14ac:dyDescent="0.25">
      <c r="A180" s="182">
        <v>44</v>
      </c>
      <c r="B180" s="56" t="s">
        <v>572</v>
      </c>
      <c r="C180" s="178" t="s">
        <v>327</v>
      </c>
      <c r="D180" s="168"/>
      <c r="E180" s="178" t="s">
        <v>729</v>
      </c>
      <c r="F180" s="168"/>
      <c r="G180" s="184"/>
      <c r="H180" s="190"/>
      <c r="I180" s="190"/>
      <c r="J180" s="190"/>
      <c r="K180" s="190"/>
      <c r="L180" s="190"/>
      <c r="M180" s="190"/>
      <c r="N180" s="190"/>
      <c r="O180" s="190"/>
      <c r="P180" s="190"/>
      <c r="Q180" s="190"/>
      <c r="R180" s="190"/>
      <c r="S180" s="190">
        <f t="shared" si="3"/>
        <v>1000</v>
      </c>
      <c r="T180" s="190"/>
      <c r="U180" s="190"/>
      <c r="V180" s="190">
        <v>1000</v>
      </c>
      <c r="W180" s="246"/>
      <c r="X180" s="246"/>
    </row>
    <row r="181" spans="1:24" ht="38.25" x14ac:dyDescent="0.25">
      <c r="A181" s="182">
        <v>45</v>
      </c>
      <c r="B181" s="56" t="s">
        <v>573</v>
      </c>
      <c r="C181" s="178" t="s">
        <v>327</v>
      </c>
      <c r="D181" s="145"/>
      <c r="E181" s="178" t="s">
        <v>729</v>
      </c>
      <c r="F181" s="145"/>
      <c r="G181" s="174">
        <v>600000</v>
      </c>
      <c r="H181" s="143"/>
      <c r="I181" s="143"/>
      <c r="J181" s="143"/>
      <c r="K181" s="143"/>
      <c r="L181" s="143"/>
      <c r="M181" s="143"/>
      <c r="N181" s="143"/>
      <c r="O181" s="143"/>
      <c r="P181" s="143"/>
      <c r="Q181" s="143"/>
      <c r="R181" s="143"/>
      <c r="S181" s="143">
        <f t="shared" si="3"/>
        <v>1000</v>
      </c>
      <c r="T181" s="143"/>
      <c r="U181" s="143"/>
      <c r="V181" s="143">
        <v>1000</v>
      </c>
      <c r="W181" s="246"/>
      <c r="X181" s="246"/>
    </row>
    <row r="182" spans="1:24" ht="63.75" x14ac:dyDescent="0.25">
      <c r="A182" s="182">
        <v>46</v>
      </c>
      <c r="B182" s="56" t="s">
        <v>574</v>
      </c>
      <c r="C182" s="178" t="s">
        <v>331</v>
      </c>
      <c r="D182" s="145"/>
      <c r="E182" s="178" t="s">
        <v>723</v>
      </c>
      <c r="F182" s="145"/>
      <c r="G182" s="174">
        <v>13922</v>
      </c>
      <c r="H182" s="143"/>
      <c r="I182" s="143"/>
      <c r="J182" s="143"/>
      <c r="K182" s="143"/>
      <c r="L182" s="143"/>
      <c r="M182" s="143"/>
      <c r="N182" s="143"/>
      <c r="O182" s="143"/>
      <c r="P182" s="143"/>
      <c r="Q182" s="143"/>
      <c r="R182" s="143"/>
      <c r="S182" s="143">
        <f t="shared" si="3"/>
        <v>1000</v>
      </c>
      <c r="T182" s="143"/>
      <c r="U182" s="143"/>
      <c r="V182" s="143">
        <v>1000</v>
      </c>
      <c r="W182" s="246"/>
      <c r="X182" s="246"/>
    </row>
    <row r="183" spans="1:24" ht="25.5" x14ac:dyDescent="0.25">
      <c r="A183" s="182">
        <v>47</v>
      </c>
      <c r="B183" s="56" t="s">
        <v>575</v>
      </c>
      <c r="C183" s="178" t="s">
        <v>337</v>
      </c>
      <c r="D183" s="145"/>
      <c r="E183" s="178" t="s">
        <v>723</v>
      </c>
      <c r="F183" s="145"/>
      <c r="G183" s="174">
        <v>13127</v>
      </c>
      <c r="H183" s="143"/>
      <c r="I183" s="143"/>
      <c r="J183" s="143"/>
      <c r="K183" s="143"/>
      <c r="L183" s="143"/>
      <c r="M183" s="143"/>
      <c r="N183" s="143"/>
      <c r="O183" s="143"/>
      <c r="P183" s="143"/>
      <c r="Q183" s="143"/>
      <c r="R183" s="143"/>
      <c r="S183" s="143">
        <f t="shared" si="3"/>
        <v>600</v>
      </c>
      <c r="T183" s="143"/>
      <c r="U183" s="143"/>
      <c r="V183" s="143">
        <v>600</v>
      </c>
      <c r="W183" s="246"/>
      <c r="X183" s="246"/>
    </row>
    <row r="184" spans="1:24" s="126" customFormat="1" ht="25.5" x14ac:dyDescent="0.25">
      <c r="A184" s="182">
        <v>48</v>
      </c>
      <c r="B184" s="56" t="s">
        <v>576</v>
      </c>
      <c r="C184" s="178" t="s">
        <v>326</v>
      </c>
      <c r="D184" s="145"/>
      <c r="E184" s="178" t="s">
        <v>389</v>
      </c>
      <c r="F184" s="145"/>
      <c r="G184" s="174">
        <v>13905</v>
      </c>
      <c r="H184" s="143"/>
      <c r="I184" s="143"/>
      <c r="J184" s="143"/>
      <c r="K184" s="143"/>
      <c r="L184" s="143"/>
      <c r="M184" s="143"/>
      <c r="N184" s="143"/>
      <c r="O184" s="143"/>
      <c r="P184" s="143"/>
      <c r="Q184" s="143"/>
      <c r="R184" s="143"/>
      <c r="S184" s="143">
        <f t="shared" si="3"/>
        <v>600</v>
      </c>
      <c r="T184" s="143"/>
      <c r="U184" s="143"/>
      <c r="V184" s="143">
        <v>600</v>
      </c>
      <c r="W184" s="247"/>
      <c r="X184" s="247"/>
    </row>
    <row r="185" spans="1:24" s="126" customFormat="1" ht="25.5" x14ac:dyDescent="0.25">
      <c r="A185" s="182">
        <v>49</v>
      </c>
      <c r="B185" s="56" t="s">
        <v>577</v>
      </c>
      <c r="C185" s="178" t="s">
        <v>342</v>
      </c>
      <c r="D185" s="145"/>
      <c r="E185" s="178" t="s">
        <v>389</v>
      </c>
      <c r="F185" s="145"/>
      <c r="G185" s="174">
        <v>9653</v>
      </c>
      <c r="H185" s="143"/>
      <c r="I185" s="143"/>
      <c r="J185" s="143"/>
      <c r="K185" s="143"/>
      <c r="L185" s="143"/>
      <c r="M185" s="143"/>
      <c r="N185" s="143"/>
      <c r="O185" s="143"/>
      <c r="P185" s="143"/>
      <c r="Q185" s="143"/>
      <c r="R185" s="143"/>
      <c r="S185" s="143">
        <f t="shared" si="3"/>
        <v>700</v>
      </c>
      <c r="T185" s="143"/>
      <c r="U185" s="143"/>
      <c r="V185" s="143">
        <v>700</v>
      </c>
      <c r="W185" s="247"/>
      <c r="X185" s="247"/>
    </row>
    <row r="186" spans="1:24" ht="25.5" x14ac:dyDescent="0.25">
      <c r="A186" s="182">
        <v>50</v>
      </c>
      <c r="B186" s="54" t="s">
        <v>578</v>
      </c>
      <c r="C186" s="178" t="s">
        <v>340</v>
      </c>
      <c r="D186" s="145"/>
      <c r="E186" s="178" t="s">
        <v>729</v>
      </c>
      <c r="F186" s="145"/>
      <c r="G186" s="174">
        <v>15625</v>
      </c>
      <c r="H186" s="143"/>
      <c r="I186" s="143"/>
      <c r="J186" s="143"/>
      <c r="K186" s="143"/>
      <c r="L186" s="143"/>
      <c r="M186" s="143"/>
      <c r="N186" s="143"/>
      <c r="O186" s="143"/>
      <c r="P186" s="143"/>
      <c r="Q186" s="143"/>
      <c r="R186" s="143"/>
      <c r="S186" s="143">
        <f t="shared" si="3"/>
        <v>1300</v>
      </c>
      <c r="T186" s="143"/>
      <c r="U186" s="143"/>
      <c r="V186" s="143">
        <v>1300</v>
      </c>
      <c r="W186" s="246"/>
      <c r="X186" s="246"/>
    </row>
    <row r="187" spans="1:24" ht="25.5" x14ac:dyDescent="0.25">
      <c r="A187" s="182">
        <v>51</v>
      </c>
      <c r="B187" s="54" t="s">
        <v>579</v>
      </c>
      <c r="C187" s="178" t="s">
        <v>340</v>
      </c>
      <c r="D187" s="145"/>
      <c r="E187" s="178" t="s">
        <v>729</v>
      </c>
      <c r="F187" s="145"/>
      <c r="G187" s="174">
        <v>11285</v>
      </c>
      <c r="H187" s="143"/>
      <c r="I187" s="143"/>
      <c r="J187" s="143"/>
      <c r="K187" s="143"/>
      <c r="L187" s="143"/>
      <c r="M187" s="143"/>
      <c r="N187" s="143"/>
      <c r="O187" s="143"/>
      <c r="P187" s="143"/>
      <c r="Q187" s="143"/>
      <c r="R187" s="143"/>
      <c r="S187" s="143">
        <f t="shared" si="3"/>
        <v>1400</v>
      </c>
      <c r="T187" s="143"/>
      <c r="U187" s="143"/>
      <c r="V187" s="143">
        <v>1400</v>
      </c>
      <c r="W187" s="246"/>
      <c r="X187" s="246"/>
    </row>
    <row r="188" spans="1:24" ht="25.5" x14ac:dyDescent="0.25">
      <c r="A188" s="182">
        <v>52</v>
      </c>
      <c r="B188" s="54" t="s">
        <v>580</v>
      </c>
      <c r="C188" s="178" t="s">
        <v>340</v>
      </c>
      <c r="D188" s="145"/>
      <c r="E188" s="178" t="s">
        <v>722</v>
      </c>
      <c r="F188" s="145"/>
      <c r="G188" s="174">
        <v>17607</v>
      </c>
      <c r="H188" s="143"/>
      <c r="I188" s="143"/>
      <c r="J188" s="143"/>
      <c r="K188" s="143"/>
      <c r="L188" s="143"/>
      <c r="M188" s="143"/>
      <c r="N188" s="143"/>
      <c r="O188" s="143"/>
      <c r="P188" s="143"/>
      <c r="Q188" s="143"/>
      <c r="R188" s="143"/>
      <c r="S188" s="143">
        <f t="shared" si="3"/>
        <v>600</v>
      </c>
      <c r="T188" s="143"/>
      <c r="U188" s="143"/>
      <c r="V188" s="143">
        <v>600</v>
      </c>
      <c r="W188" s="246"/>
      <c r="X188" s="246"/>
    </row>
    <row r="189" spans="1:24" ht="38.25" x14ac:dyDescent="0.25">
      <c r="A189" s="182">
        <v>53</v>
      </c>
      <c r="B189" s="56" t="s">
        <v>581</v>
      </c>
      <c r="C189" s="178" t="s">
        <v>331</v>
      </c>
      <c r="D189" s="145"/>
      <c r="E189" s="178" t="s">
        <v>723</v>
      </c>
      <c r="F189" s="145"/>
      <c r="G189" s="174">
        <v>6428</v>
      </c>
      <c r="H189" s="143"/>
      <c r="I189" s="143"/>
      <c r="J189" s="143"/>
      <c r="K189" s="143"/>
      <c r="L189" s="143"/>
      <c r="M189" s="143"/>
      <c r="N189" s="143"/>
      <c r="O189" s="143"/>
      <c r="P189" s="143"/>
      <c r="Q189" s="143"/>
      <c r="R189" s="143"/>
      <c r="S189" s="143">
        <f t="shared" si="3"/>
        <v>1000</v>
      </c>
      <c r="T189" s="143"/>
      <c r="U189" s="143"/>
      <c r="V189" s="143">
        <v>1000</v>
      </c>
      <c r="W189" s="246"/>
      <c r="X189" s="246"/>
    </row>
    <row r="190" spans="1:24" ht="25.5" x14ac:dyDescent="0.25">
      <c r="A190" s="182">
        <v>54</v>
      </c>
      <c r="B190" s="56" t="s">
        <v>582</v>
      </c>
      <c r="C190" s="178" t="s">
        <v>331</v>
      </c>
      <c r="D190" s="145"/>
      <c r="E190" s="178" t="s">
        <v>389</v>
      </c>
      <c r="F190" s="145"/>
      <c r="G190" s="174">
        <v>14923</v>
      </c>
      <c r="H190" s="143"/>
      <c r="I190" s="143"/>
      <c r="J190" s="143"/>
      <c r="K190" s="143"/>
      <c r="L190" s="143"/>
      <c r="M190" s="143"/>
      <c r="N190" s="143"/>
      <c r="O190" s="143"/>
      <c r="P190" s="143"/>
      <c r="Q190" s="143"/>
      <c r="R190" s="143"/>
      <c r="S190" s="143">
        <f t="shared" si="3"/>
        <v>1000</v>
      </c>
      <c r="T190" s="143"/>
      <c r="U190" s="143"/>
      <c r="V190" s="143">
        <v>1000</v>
      </c>
      <c r="W190" s="246"/>
      <c r="X190" s="246"/>
    </row>
    <row r="191" spans="1:24" ht="38.25" x14ac:dyDescent="0.25">
      <c r="A191" s="182">
        <v>55</v>
      </c>
      <c r="B191" s="56" t="s">
        <v>583</v>
      </c>
      <c r="C191" s="178" t="s">
        <v>335</v>
      </c>
      <c r="D191" s="145"/>
      <c r="E191" s="178" t="s">
        <v>723</v>
      </c>
      <c r="F191" s="145"/>
      <c r="G191" s="174">
        <v>15246</v>
      </c>
      <c r="H191" s="143"/>
      <c r="I191" s="143"/>
      <c r="J191" s="143"/>
      <c r="K191" s="143"/>
      <c r="L191" s="143"/>
      <c r="M191" s="143"/>
      <c r="N191" s="143"/>
      <c r="O191" s="143"/>
      <c r="P191" s="143"/>
      <c r="Q191" s="143"/>
      <c r="R191" s="143"/>
      <c r="S191" s="143">
        <f t="shared" si="3"/>
        <v>1000</v>
      </c>
      <c r="T191" s="143"/>
      <c r="U191" s="143"/>
      <c r="V191" s="143">
        <v>1000</v>
      </c>
      <c r="W191" s="246"/>
      <c r="X191" s="246"/>
    </row>
    <row r="192" spans="1:24" ht="51" x14ac:dyDescent="0.25">
      <c r="A192" s="182">
        <v>56</v>
      </c>
      <c r="B192" s="56" t="s">
        <v>584</v>
      </c>
      <c r="C192" s="178" t="s">
        <v>335</v>
      </c>
      <c r="D192" s="145"/>
      <c r="E192" s="178" t="s">
        <v>723</v>
      </c>
      <c r="F192" s="145"/>
      <c r="G192" s="174">
        <v>7056</v>
      </c>
      <c r="H192" s="143"/>
      <c r="I192" s="143"/>
      <c r="J192" s="143"/>
      <c r="K192" s="143"/>
      <c r="L192" s="143"/>
      <c r="M192" s="143"/>
      <c r="N192" s="143"/>
      <c r="O192" s="143"/>
      <c r="P192" s="143"/>
      <c r="Q192" s="143"/>
      <c r="R192" s="143"/>
      <c r="S192" s="143">
        <f t="shared" si="3"/>
        <v>1000</v>
      </c>
      <c r="T192" s="143"/>
      <c r="U192" s="143"/>
      <c r="V192" s="143">
        <v>1000</v>
      </c>
      <c r="W192" s="246"/>
      <c r="X192" s="246"/>
    </row>
    <row r="193" spans="1:24" ht="38.25" x14ac:dyDescent="0.25">
      <c r="A193" s="182">
        <v>57</v>
      </c>
      <c r="B193" s="56" t="s">
        <v>585</v>
      </c>
      <c r="C193" s="178" t="s">
        <v>335</v>
      </c>
      <c r="D193" s="145"/>
      <c r="E193" s="178" t="s">
        <v>723</v>
      </c>
      <c r="F193" s="145"/>
      <c r="G193" s="141">
        <v>31770</v>
      </c>
      <c r="H193" s="143"/>
      <c r="I193" s="143"/>
      <c r="J193" s="143"/>
      <c r="K193" s="143"/>
      <c r="L193" s="143"/>
      <c r="M193" s="143"/>
      <c r="N193" s="143"/>
      <c r="O193" s="143"/>
      <c r="P193" s="143"/>
      <c r="Q193" s="143"/>
      <c r="R193" s="143"/>
      <c r="S193" s="143">
        <f t="shared" si="3"/>
        <v>1000</v>
      </c>
      <c r="T193" s="143"/>
      <c r="U193" s="143"/>
      <c r="V193" s="143">
        <v>1000</v>
      </c>
      <c r="W193" s="246"/>
      <c r="X193" s="246"/>
    </row>
    <row r="194" spans="1:24" ht="25.5" x14ac:dyDescent="0.25">
      <c r="A194" s="182">
        <v>58</v>
      </c>
      <c r="B194" s="54" t="s">
        <v>586</v>
      </c>
      <c r="C194" s="178" t="s">
        <v>341</v>
      </c>
      <c r="D194" s="145"/>
      <c r="E194" s="178" t="s">
        <v>723</v>
      </c>
      <c r="F194" s="145"/>
      <c r="G194" s="184"/>
      <c r="H194" s="143"/>
      <c r="I194" s="143"/>
      <c r="J194" s="143"/>
      <c r="K194" s="143"/>
      <c r="L194" s="143"/>
      <c r="M194" s="143"/>
      <c r="N194" s="143"/>
      <c r="O194" s="143"/>
      <c r="P194" s="143"/>
      <c r="Q194" s="143"/>
      <c r="R194" s="143"/>
      <c r="S194" s="143">
        <f t="shared" si="3"/>
        <v>2500</v>
      </c>
      <c r="T194" s="143"/>
      <c r="U194" s="143"/>
      <c r="V194" s="143">
        <v>2500</v>
      </c>
      <c r="W194" s="246"/>
      <c r="X194" s="246"/>
    </row>
    <row r="195" spans="1:24" ht="38.25" x14ac:dyDescent="0.25">
      <c r="A195" s="182">
        <v>59</v>
      </c>
      <c r="B195" s="54" t="s">
        <v>587</v>
      </c>
      <c r="C195" s="178" t="s">
        <v>710</v>
      </c>
      <c r="D195" s="145"/>
      <c r="E195" s="178" t="s">
        <v>729</v>
      </c>
      <c r="F195" s="145"/>
      <c r="G195" s="174">
        <v>11940</v>
      </c>
      <c r="H195" s="143"/>
      <c r="I195" s="143"/>
      <c r="J195" s="143"/>
      <c r="K195" s="143"/>
      <c r="L195" s="143"/>
      <c r="M195" s="143"/>
      <c r="N195" s="143"/>
      <c r="O195" s="143"/>
      <c r="P195" s="143"/>
      <c r="Q195" s="143"/>
      <c r="R195" s="143"/>
      <c r="S195" s="143">
        <f t="shared" si="3"/>
        <v>0</v>
      </c>
      <c r="T195" s="143"/>
      <c r="U195" s="143"/>
      <c r="V195" s="143"/>
      <c r="W195" s="246">
        <v>2000</v>
      </c>
      <c r="X195" s="246"/>
    </row>
    <row r="196" spans="1:24" x14ac:dyDescent="0.25">
      <c r="A196" s="182">
        <v>60</v>
      </c>
      <c r="B196" s="54" t="s">
        <v>588</v>
      </c>
      <c r="C196" s="178" t="s">
        <v>342</v>
      </c>
      <c r="D196" s="145"/>
      <c r="E196" s="178"/>
      <c r="F196" s="145"/>
      <c r="G196" s="174">
        <v>11597</v>
      </c>
      <c r="H196" s="143"/>
      <c r="I196" s="143"/>
      <c r="J196" s="143"/>
      <c r="K196" s="143"/>
      <c r="L196" s="143"/>
      <c r="M196" s="143"/>
      <c r="N196" s="143"/>
      <c r="O196" s="143"/>
      <c r="P196" s="143"/>
      <c r="Q196" s="143"/>
      <c r="R196" s="143"/>
      <c r="S196" s="143">
        <f t="shared" si="3"/>
        <v>1000</v>
      </c>
      <c r="T196" s="143"/>
      <c r="U196" s="143"/>
      <c r="V196" s="143">
        <v>1000</v>
      </c>
      <c r="W196" s="246"/>
      <c r="X196" s="246"/>
    </row>
    <row r="197" spans="1:24" ht="25.5" x14ac:dyDescent="0.25">
      <c r="A197" s="182">
        <v>61</v>
      </c>
      <c r="B197" s="56" t="s">
        <v>589</v>
      </c>
      <c r="C197" s="178" t="s">
        <v>335</v>
      </c>
      <c r="D197" s="145"/>
      <c r="E197" s="178" t="s">
        <v>389</v>
      </c>
      <c r="F197" s="145"/>
      <c r="G197" s="141">
        <v>31013</v>
      </c>
      <c r="H197" s="143"/>
      <c r="I197" s="143"/>
      <c r="J197" s="143"/>
      <c r="K197" s="143"/>
      <c r="L197" s="143"/>
      <c r="M197" s="143"/>
      <c r="N197" s="143"/>
      <c r="O197" s="143"/>
      <c r="P197" s="143"/>
      <c r="Q197" s="143"/>
      <c r="R197" s="143"/>
      <c r="S197" s="143">
        <f t="shared" si="3"/>
        <v>500</v>
      </c>
      <c r="T197" s="143"/>
      <c r="U197" s="143"/>
      <c r="V197" s="143">
        <v>500</v>
      </c>
      <c r="W197" s="246"/>
      <c r="X197" s="246"/>
    </row>
    <row r="198" spans="1:24" s="126" customFormat="1" ht="25.5" x14ac:dyDescent="0.25">
      <c r="A198" s="182">
        <v>62</v>
      </c>
      <c r="B198" s="54" t="s">
        <v>590</v>
      </c>
      <c r="C198" s="178" t="s">
        <v>342</v>
      </c>
      <c r="D198" s="145"/>
      <c r="E198" s="178" t="s">
        <v>723</v>
      </c>
      <c r="F198" s="145"/>
      <c r="G198" s="141">
        <v>30648</v>
      </c>
      <c r="H198" s="143"/>
      <c r="I198" s="143"/>
      <c r="J198" s="143"/>
      <c r="K198" s="143"/>
      <c r="L198" s="143"/>
      <c r="M198" s="143"/>
      <c r="N198" s="143"/>
      <c r="O198" s="143"/>
      <c r="P198" s="143"/>
      <c r="Q198" s="143"/>
      <c r="R198" s="143"/>
      <c r="S198" s="143">
        <f t="shared" si="3"/>
        <v>1000</v>
      </c>
      <c r="T198" s="143"/>
      <c r="U198" s="143"/>
      <c r="V198" s="143">
        <v>1000</v>
      </c>
      <c r="W198" s="247"/>
      <c r="X198" s="247"/>
    </row>
    <row r="199" spans="1:24" ht="25.5" x14ac:dyDescent="0.25">
      <c r="A199" s="182">
        <v>63</v>
      </c>
      <c r="B199" s="54" t="s">
        <v>385</v>
      </c>
      <c r="C199" s="178" t="s">
        <v>335</v>
      </c>
      <c r="D199" s="145"/>
      <c r="E199" s="178" t="s">
        <v>723</v>
      </c>
      <c r="F199" s="145"/>
      <c r="G199" s="174">
        <v>16443</v>
      </c>
      <c r="H199" s="143"/>
      <c r="I199" s="143"/>
      <c r="J199" s="143"/>
      <c r="K199" s="143"/>
      <c r="L199" s="143"/>
      <c r="M199" s="143"/>
      <c r="N199" s="143"/>
      <c r="O199" s="143"/>
      <c r="P199" s="143"/>
      <c r="Q199" s="143"/>
      <c r="R199" s="143"/>
      <c r="S199" s="143">
        <f t="shared" si="3"/>
        <v>2000</v>
      </c>
      <c r="T199" s="143"/>
      <c r="U199" s="143"/>
      <c r="V199" s="143">
        <v>2000</v>
      </c>
      <c r="W199" s="246"/>
      <c r="X199" s="246"/>
    </row>
    <row r="200" spans="1:24" ht="25.5" x14ac:dyDescent="0.25">
      <c r="A200" s="182">
        <v>65</v>
      </c>
      <c r="B200" s="64" t="s">
        <v>591</v>
      </c>
      <c r="C200" s="182" t="s">
        <v>342</v>
      </c>
      <c r="D200" s="145"/>
      <c r="E200" s="178" t="s">
        <v>381</v>
      </c>
      <c r="F200" s="145"/>
      <c r="G200" s="141">
        <v>136541</v>
      </c>
      <c r="H200" s="143"/>
      <c r="I200" s="143"/>
      <c r="J200" s="143"/>
      <c r="K200" s="143"/>
      <c r="L200" s="143"/>
      <c r="M200" s="143"/>
      <c r="N200" s="143"/>
      <c r="O200" s="143"/>
      <c r="P200" s="143"/>
      <c r="Q200" s="143"/>
      <c r="R200" s="143"/>
      <c r="S200" s="143">
        <f t="shared" si="3"/>
        <v>0</v>
      </c>
      <c r="T200" s="143"/>
      <c r="U200" s="143"/>
      <c r="V200" s="143"/>
      <c r="W200" s="246"/>
      <c r="X200" s="246"/>
    </row>
    <row r="201" spans="1:24" s="126" customFormat="1" ht="25.5" x14ac:dyDescent="0.25">
      <c r="A201" s="182">
        <v>64</v>
      </c>
      <c r="B201" s="54" t="s">
        <v>592</v>
      </c>
      <c r="C201" s="178" t="s">
        <v>331</v>
      </c>
      <c r="D201" s="145"/>
      <c r="E201" s="178" t="s">
        <v>723</v>
      </c>
      <c r="F201" s="145"/>
      <c r="G201" s="184"/>
      <c r="H201" s="143"/>
      <c r="I201" s="143"/>
      <c r="J201" s="143"/>
      <c r="K201" s="143"/>
      <c r="L201" s="143"/>
      <c r="M201" s="143"/>
      <c r="N201" s="143"/>
      <c r="O201" s="143"/>
      <c r="P201" s="143"/>
      <c r="Q201" s="143"/>
      <c r="R201" s="143"/>
      <c r="S201" s="190">
        <f t="shared" si="3"/>
        <v>2000</v>
      </c>
      <c r="T201" s="143"/>
      <c r="U201" s="143"/>
      <c r="V201" s="143">
        <v>2000</v>
      </c>
      <c r="W201" s="247"/>
      <c r="X201" s="247"/>
    </row>
    <row r="202" spans="1:24" s="126" customFormat="1" ht="25.5" x14ac:dyDescent="0.25">
      <c r="A202" s="182">
        <v>65</v>
      </c>
      <c r="B202" s="54" t="s">
        <v>593</v>
      </c>
      <c r="C202" s="178" t="s">
        <v>331</v>
      </c>
      <c r="D202" s="145"/>
      <c r="E202" s="178" t="s">
        <v>723</v>
      </c>
      <c r="F202" s="145"/>
      <c r="G202" s="184"/>
      <c r="H202" s="143"/>
      <c r="I202" s="143"/>
      <c r="J202" s="143"/>
      <c r="K202" s="143"/>
      <c r="L202" s="143"/>
      <c r="M202" s="143"/>
      <c r="N202" s="143"/>
      <c r="O202" s="143"/>
      <c r="P202" s="143"/>
      <c r="Q202" s="143"/>
      <c r="R202" s="143"/>
      <c r="S202" s="190">
        <f t="shared" si="3"/>
        <v>2000</v>
      </c>
      <c r="T202" s="143"/>
      <c r="U202" s="143"/>
      <c r="V202" s="143">
        <v>2000</v>
      </c>
      <c r="W202" s="247"/>
      <c r="X202" s="247"/>
    </row>
    <row r="203" spans="1:24" ht="25.5" x14ac:dyDescent="0.25">
      <c r="A203" s="182">
        <v>66</v>
      </c>
      <c r="B203" s="54" t="s">
        <v>594</v>
      </c>
      <c r="C203" s="178" t="s">
        <v>711</v>
      </c>
      <c r="D203" s="145"/>
      <c r="E203" s="178" t="s">
        <v>723</v>
      </c>
      <c r="F203" s="145"/>
      <c r="G203" s="174">
        <v>129233</v>
      </c>
      <c r="H203" s="143"/>
      <c r="I203" s="143"/>
      <c r="J203" s="143"/>
      <c r="K203" s="143"/>
      <c r="L203" s="143"/>
      <c r="M203" s="143"/>
      <c r="N203" s="143"/>
      <c r="O203" s="143"/>
      <c r="P203" s="143"/>
      <c r="Q203" s="143"/>
      <c r="R203" s="143"/>
      <c r="S203" s="143">
        <f t="shared" si="3"/>
        <v>2000</v>
      </c>
      <c r="T203" s="143"/>
      <c r="U203" s="143"/>
      <c r="V203" s="143">
        <v>2000</v>
      </c>
      <c r="W203" s="246"/>
      <c r="X203" s="246"/>
    </row>
    <row r="204" spans="1:24" ht="25.5" x14ac:dyDescent="0.25">
      <c r="A204" s="182">
        <v>67</v>
      </c>
      <c r="B204" s="54" t="s">
        <v>595</v>
      </c>
      <c r="C204" s="178" t="s">
        <v>712</v>
      </c>
      <c r="D204" s="145"/>
      <c r="E204" s="178" t="s">
        <v>723</v>
      </c>
      <c r="F204" s="145"/>
      <c r="G204" s="174">
        <v>79068</v>
      </c>
      <c r="H204" s="143"/>
      <c r="I204" s="143"/>
      <c r="J204" s="143"/>
      <c r="K204" s="143"/>
      <c r="L204" s="143"/>
      <c r="M204" s="143"/>
      <c r="N204" s="143"/>
      <c r="O204" s="143"/>
      <c r="P204" s="143"/>
      <c r="Q204" s="143"/>
      <c r="R204" s="143"/>
      <c r="S204" s="143">
        <f t="shared" si="3"/>
        <v>2000</v>
      </c>
      <c r="T204" s="143"/>
      <c r="U204" s="143"/>
      <c r="V204" s="143">
        <v>2000</v>
      </c>
      <c r="W204" s="246"/>
      <c r="X204" s="246"/>
    </row>
    <row r="205" spans="1:24" ht="51" x14ac:dyDescent="0.25">
      <c r="A205" s="182">
        <v>68</v>
      </c>
      <c r="B205" s="54" t="s">
        <v>596</v>
      </c>
      <c r="C205" s="178" t="s">
        <v>713</v>
      </c>
      <c r="D205" s="145"/>
      <c r="E205" s="178" t="s">
        <v>723</v>
      </c>
      <c r="F205" s="145"/>
      <c r="G205" s="174">
        <v>499000</v>
      </c>
      <c r="H205" s="143"/>
      <c r="I205" s="143"/>
      <c r="J205" s="143"/>
      <c r="K205" s="143"/>
      <c r="L205" s="143"/>
      <c r="M205" s="143"/>
      <c r="N205" s="143"/>
      <c r="O205" s="143"/>
      <c r="P205" s="143"/>
      <c r="Q205" s="143"/>
      <c r="R205" s="143"/>
      <c r="S205" s="143">
        <f t="shared" si="3"/>
        <v>2000</v>
      </c>
      <c r="T205" s="143"/>
      <c r="U205" s="143"/>
      <c r="V205" s="143">
        <v>2000</v>
      </c>
      <c r="W205" s="246"/>
      <c r="X205" s="246"/>
    </row>
    <row r="206" spans="1:24" s="126" customFormat="1" ht="38.25" x14ac:dyDescent="0.25">
      <c r="A206" s="182">
        <v>69</v>
      </c>
      <c r="B206" s="54" t="s">
        <v>597</v>
      </c>
      <c r="C206" s="178" t="s">
        <v>335</v>
      </c>
      <c r="D206" s="145"/>
      <c r="E206" s="178" t="s">
        <v>723</v>
      </c>
      <c r="F206" s="145"/>
      <c r="G206" s="141">
        <v>34262</v>
      </c>
      <c r="H206" s="143"/>
      <c r="I206" s="143"/>
      <c r="J206" s="143"/>
      <c r="K206" s="143"/>
      <c r="L206" s="143"/>
      <c r="M206" s="143"/>
      <c r="N206" s="143"/>
      <c r="O206" s="143"/>
      <c r="P206" s="143"/>
      <c r="Q206" s="143"/>
      <c r="R206" s="143"/>
      <c r="S206" s="143">
        <f t="shared" si="3"/>
        <v>2000</v>
      </c>
      <c r="T206" s="143"/>
      <c r="U206" s="143"/>
      <c r="V206" s="143">
        <v>2000</v>
      </c>
      <c r="W206" s="247"/>
      <c r="X206" s="247"/>
    </row>
    <row r="207" spans="1:24" ht="25.5" x14ac:dyDescent="0.25">
      <c r="A207" s="182">
        <v>70</v>
      </c>
      <c r="B207" s="54" t="s">
        <v>598</v>
      </c>
      <c r="C207" s="178" t="s">
        <v>326</v>
      </c>
      <c r="D207" s="145"/>
      <c r="E207" s="178" t="s">
        <v>723</v>
      </c>
      <c r="F207" s="145"/>
      <c r="G207" s="174">
        <v>38000</v>
      </c>
      <c r="H207" s="143"/>
      <c r="I207" s="143"/>
      <c r="J207" s="143"/>
      <c r="K207" s="143"/>
      <c r="L207" s="143"/>
      <c r="M207" s="143"/>
      <c r="N207" s="143"/>
      <c r="O207" s="143"/>
      <c r="P207" s="143"/>
      <c r="Q207" s="143"/>
      <c r="R207" s="143"/>
      <c r="S207" s="143">
        <f t="shared" si="3"/>
        <v>2000</v>
      </c>
      <c r="T207" s="143"/>
      <c r="U207" s="143"/>
      <c r="V207" s="143">
        <v>2000</v>
      </c>
      <c r="W207" s="246"/>
      <c r="X207" s="246"/>
    </row>
    <row r="208" spans="1:24" ht="25.5" x14ac:dyDescent="0.25">
      <c r="A208" s="182">
        <v>73</v>
      </c>
      <c r="B208" s="54" t="s">
        <v>599</v>
      </c>
      <c r="C208" s="178" t="s">
        <v>341</v>
      </c>
      <c r="D208" s="145"/>
      <c r="E208" s="178" t="s">
        <v>723</v>
      </c>
      <c r="F208" s="145"/>
      <c r="G208" s="174">
        <v>33616</v>
      </c>
      <c r="H208" s="143"/>
      <c r="I208" s="143"/>
      <c r="J208" s="143"/>
      <c r="K208" s="143"/>
      <c r="L208" s="143"/>
      <c r="M208" s="143"/>
      <c r="N208" s="143"/>
      <c r="O208" s="143"/>
      <c r="P208" s="143"/>
      <c r="Q208" s="143"/>
      <c r="R208" s="143"/>
      <c r="S208" s="143">
        <f t="shared" si="3"/>
        <v>0</v>
      </c>
      <c r="T208" s="143"/>
      <c r="U208" s="143"/>
      <c r="V208" s="143"/>
      <c r="W208" s="246"/>
      <c r="X208" s="246"/>
    </row>
    <row r="209" spans="1:24" ht="25.5" x14ac:dyDescent="0.25">
      <c r="A209" s="182">
        <v>71</v>
      </c>
      <c r="B209" s="56" t="s">
        <v>600</v>
      </c>
      <c r="C209" s="178" t="s">
        <v>329</v>
      </c>
      <c r="D209" s="145"/>
      <c r="E209" s="178" t="s">
        <v>723</v>
      </c>
      <c r="F209" s="145"/>
      <c r="G209" s="184"/>
      <c r="H209" s="143"/>
      <c r="I209" s="143"/>
      <c r="J209" s="143"/>
      <c r="K209" s="143"/>
      <c r="L209" s="143"/>
      <c r="M209" s="143"/>
      <c r="N209" s="143"/>
      <c r="O209" s="143"/>
      <c r="P209" s="143"/>
      <c r="Q209" s="143"/>
      <c r="R209" s="143"/>
      <c r="S209" s="143">
        <f t="shared" si="3"/>
        <v>1000</v>
      </c>
      <c r="T209" s="143"/>
      <c r="U209" s="143"/>
      <c r="V209" s="143">
        <v>1000</v>
      </c>
      <c r="W209" s="246"/>
      <c r="X209" s="246"/>
    </row>
    <row r="210" spans="1:24" ht="25.5" x14ac:dyDescent="0.25">
      <c r="A210" s="182">
        <v>72</v>
      </c>
      <c r="B210" s="56" t="s">
        <v>601</v>
      </c>
      <c r="C210" s="178" t="s">
        <v>329</v>
      </c>
      <c r="D210" s="145"/>
      <c r="E210" s="178" t="s">
        <v>437</v>
      </c>
      <c r="F210" s="145"/>
      <c r="G210" s="184"/>
      <c r="H210" s="143"/>
      <c r="I210" s="143"/>
      <c r="J210" s="143"/>
      <c r="K210" s="143"/>
      <c r="L210" s="143"/>
      <c r="M210" s="143"/>
      <c r="N210" s="143"/>
      <c r="O210" s="143"/>
      <c r="P210" s="143"/>
      <c r="Q210" s="143"/>
      <c r="R210" s="143"/>
      <c r="S210" s="143">
        <f t="shared" si="3"/>
        <v>2000</v>
      </c>
      <c r="T210" s="143"/>
      <c r="U210" s="143"/>
      <c r="V210" s="143">
        <v>2000</v>
      </c>
      <c r="W210" s="246"/>
      <c r="X210" s="246"/>
    </row>
    <row r="211" spans="1:24" ht="63.75" x14ac:dyDescent="0.25">
      <c r="A211" s="182">
        <v>73</v>
      </c>
      <c r="B211" s="54" t="s">
        <v>602</v>
      </c>
      <c r="C211" s="178" t="s">
        <v>329</v>
      </c>
      <c r="D211" s="145"/>
      <c r="E211" s="178" t="s">
        <v>389</v>
      </c>
      <c r="F211" s="145"/>
      <c r="G211" s="174">
        <v>146000</v>
      </c>
      <c r="H211" s="143"/>
      <c r="I211" s="143"/>
      <c r="J211" s="143"/>
      <c r="K211" s="143"/>
      <c r="L211" s="143"/>
      <c r="M211" s="143"/>
      <c r="N211" s="143"/>
      <c r="O211" s="143"/>
      <c r="P211" s="143"/>
      <c r="Q211" s="143"/>
      <c r="R211" s="143"/>
      <c r="S211" s="143">
        <f t="shared" si="3"/>
        <v>0</v>
      </c>
      <c r="T211" s="143"/>
      <c r="U211" s="143"/>
      <c r="V211" s="143"/>
      <c r="W211" s="246">
        <v>30000</v>
      </c>
      <c r="X211" s="246"/>
    </row>
    <row r="212" spans="1:24" ht="25.5" x14ac:dyDescent="0.25">
      <c r="A212" s="182">
        <v>74</v>
      </c>
      <c r="B212" s="54" t="s">
        <v>603</v>
      </c>
      <c r="C212" s="178" t="s">
        <v>342</v>
      </c>
      <c r="D212" s="145"/>
      <c r="E212" s="178" t="s">
        <v>723</v>
      </c>
      <c r="F212" s="145"/>
      <c r="G212" s="174">
        <v>67079</v>
      </c>
      <c r="H212" s="143"/>
      <c r="I212" s="143"/>
      <c r="J212" s="143"/>
      <c r="K212" s="143"/>
      <c r="L212" s="143"/>
      <c r="M212" s="143"/>
      <c r="N212" s="143"/>
      <c r="O212" s="143"/>
      <c r="P212" s="143"/>
      <c r="Q212" s="143"/>
      <c r="R212" s="143"/>
      <c r="S212" s="143">
        <f t="shared" si="3"/>
        <v>1000</v>
      </c>
      <c r="T212" s="143"/>
      <c r="U212" s="143"/>
      <c r="V212" s="143">
        <v>1000</v>
      </c>
      <c r="W212" s="246"/>
      <c r="X212" s="246"/>
    </row>
    <row r="213" spans="1:24" ht="25.5" x14ac:dyDescent="0.25">
      <c r="A213" s="182">
        <v>75</v>
      </c>
      <c r="B213" s="54" t="s">
        <v>604</v>
      </c>
      <c r="C213" s="178" t="s">
        <v>342</v>
      </c>
      <c r="D213" s="145"/>
      <c r="E213" s="178" t="s">
        <v>723</v>
      </c>
      <c r="F213" s="145"/>
      <c r="G213" s="174">
        <v>62976</v>
      </c>
      <c r="H213" s="143"/>
      <c r="I213" s="143"/>
      <c r="J213" s="143"/>
      <c r="K213" s="143"/>
      <c r="L213" s="143"/>
      <c r="M213" s="143"/>
      <c r="N213" s="143"/>
      <c r="O213" s="143"/>
      <c r="P213" s="143"/>
      <c r="Q213" s="143"/>
      <c r="R213" s="143"/>
      <c r="S213" s="143">
        <f t="shared" si="3"/>
        <v>1000</v>
      </c>
      <c r="T213" s="143"/>
      <c r="U213" s="143"/>
      <c r="V213" s="143">
        <v>1000</v>
      </c>
      <c r="W213" s="246"/>
      <c r="X213" s="246"/>
    </row>
    <row r="214" spans="1:24" s="126" customFormat="1" ht="25.5" x14ac:dyDescent="0.25">
      <c r="A214" s="182">
        <v>76</v>
      </c>
      <c r="B214" s="54" t="s">
        <v>605</v>
      </c>
      <c r="C214" s="178" t="s">
        <v>342</v>
      </c>
      <c r="D214" s="145"/>
      <c r="E214" s="178" t="s">
        <v>723</v>
      </c>
      <c r="F214" s="145"/>
      <c r="G214" s="174">
        <v>300000</v>
      </c>
      <c r="H214" s="143"/>
      <c r="I214" s="143"/>
      <c r="J214" s="143"/>
      <c r="K214" s="143"/>
      <c r="L214" s="143"/>
      <c r="M214" s="143"/>
      <c r="N214" s="143"/>
      <c r="O214" s="143"/>
      <c r="P214" s="143"/>
      <c r="Q214" s="143"/>
      <c r="R214" s="143"/>
      <c r="S214" s="143">
        <f t="shared" si="3"/>
        <v>1000</v>
      </c>
      <c r="T214" s="143"/>
      <c r="U214" s="143"/>
      <c r="V214" s="143">
        <v>1000</v>
      </c>
      <c r="W214" s="247"/>
      <c r="X214" s="247"/>
    </row>
    <row r="215" spans="1:24" s="126" customFormat="1" ht="25.5" x14ac:dyDescent="0.25">
      <c r="A215" s="182">
        <v>77</v>
      </c>
      <c r="B215" s="54" t="s">
        <v>606</v>
      </c>
      <c r="C215" s="178" t="s">
        <v>342</v>
      </c>
      <c r="D215" s="145"/>
      <c r="E215" s="178" t="s">
        <v>437</v>
      </c>
      <c r="F215" s="145"/>
      <c r="G215" s="174">
        <v>51888</v>
      </c>
      <c r="H215" s="143"/>
      <c r="I215" s="143"/>
      <c r="J215" s="143"/>
      <c r="K215" s="143"/>
      <c r="L215" s="143"/>
      <c r="M215" s="143"/>
      <c r="N215" s="143"/>
      <c r="O215" s="143"/>
      <c r="P215" s="143"/>
      <c r="Q215" s="143"/>
      <c r="R215" s="143"/>
      <c r="S215" s="143">
        <f t="shared" si="3"/>
        <v>0</v>
      </c>
      <c r="T215" s="143"/>
      <c r="U215" s="143"/>
      <c r="V215" s="143"/>
      <c r="W215" s="247">
        <v>20000</v>
      </c>
      <c r="X215" s="247"/>
    </row>
    <row r="216" spans="1:24" s="126" customFormat="1" ht="25.5" x14ac:dyDescent="0.25">
      <c r="A216" s="182">
        <v>78</v>
      </c>
      <c r="B216" s="54" t="s">
        <v>607</v>
      </c>
      <c r="C216" s="178" t="s">
        <v>334</v>
      </c>
      <c r="D216" s="145"/>
      <c r="E216" s="178" t="s">
        <v>723</v>
      </c>
      <c r="F216" s="145"/>
      <c r="G216" s="174">
        <v>2869</v>
      </c>
      <c r="H216" s="143"/>
      <c r="I216" s="143"/>
      <c r="J216" s="143"/>
      <c r="K216" s="143"/>
      <c r="L216" s="143"/>
      <c r="M216" s="143"/>
      <c r="N216" s="143"/>
      <c r="O216" s="143"/>
      <c r="P216" s="143"/>
      <c r="Q216" s="143"/>
      <c r="R216" s="143"/>
      <c r="S216" s="143">
        <f t="shared" si="3"/>
        <v>1500</v>
      </c>
      <c r="T216" s="143"/>
      <c r="U216" s="143"/>
      <c r="V216" s="143">
        <v>1500</v>
      </c>
      <c r="W216" s="247"/>
      <c r="X216" s="247"/>
    </row>
    <row r="217" spans="1:24" ht="25.5" x14ac:dyDescent="0.25">
      <c r="A217" s="182">
        <v>79</v>
      </c>
      <c r="B217" s="62" t="s">
        <v>266</v>
      </c>
      <c r="C217" s="182" t="s">
        <v>337</v>
      </c>
      <c r="D217" s="145"/>
      <c r="E217" s="239" t="s">
        <v>722</v>
      </c>
      <c r="F217" s="145"/>
      <c r="G217" s="141">
        <v>19025</v>
      </c>
      <c r="H217" s="143"/>
      <c r="I217" s="143"/>
      <c r="J217" s="143"/>
      <c r="K217" s="143"/>
      <c r="L217" s="143"/>
      <c r="M217" s="143"/>
      <c r="N217" s="143"/>
      <c r="O217" s="143"/>
      <c r="P217" s="143"/>
      <c r="Q217" s="143"/>
      <c r="R217" s="143"/>
      <c r="S217" s="143">
        <f t="shared" si="3"/>
        <v>0</v>
      </c>
      <c r="T217" s="143"/>
      <c r="U217" s="143"/>
      <c r="V217" s="143"/>
      <c r="W217" s="246"/>
      <c r="X217" s="246">
        <v>5000</v>
      </c>
    </row>
    <row r="218" spans="1:24" s="126" customFormat="1" ht="25.5" x14ac:dyDescent="0.25">
      <c r="A218" s="182">
        <v>80</v>
      </c>
      <c r="B218" s="62" t="s">
        <v>267</v>
      </c>
      <c r="C218" s="182" t="s">
        <v>335</v>
      </c>
      <c r="D218" s="145"/>
      <c r="E218" s="239" t="s">
        <v>354</v>
      </c>
      <c r="F218" s="145"/>
      <c r="G218" s="141">
        <v>30585</v>
      </c>
      <c r="H218" s="143"/>
      <c r="I218" s="143"/>
      <c r="J218" s="143"/>
      <c r="K218" s="143"/>
      <c r="L218" s="143"/>
      <c r="M218" s="143"/>
      <c r="N218" s="143"/>
      <c r="O218" s="143"/>
      <c r="P218" s="143"/>
      <c r="Q218" s="143"/>
      <c r="R218" s="143"/>
      <c r="S218" s="143">
        <f t="shared" si="3"/>
        <v>0</v>
      </c>
      <c r="T218" s="143"/>
      <c r="U218" s="143"/>
      <c r="V218" s="143"/>
      <c r="W218" s="247"/>
      <c r="X218" s="247">
        <v>9000</v>
      </c>
    </row>
    <row r="219" spans="1:24" ht="25.5" x14ac:dyDescent="0.25">
      <c r="A219" s="182">
        <v>81</v>
      </c>
      <c r="B219" s="62" t="s">
        <v>261</v>
      </c>
      <c r="C219" s="182" t="s">
        <v>329</v>
      </c>
      <c r="D219" s="145"/>
      <c r="E219" s="239" t="s">
        <v>354</v>
      </c>
      <c r="F219" s="145"/>
      <c r="G219" s="176"/>
      <c r="H219" s="143"/>
      <c r="I219" s="143"/>
      <c r="J219" s="143"/>
      <c r="K219" s="143"/>
      <c r="L219" s="143"/>
      <c r="M219" s="143"/>
      <c r="N219" s="143"/>
      <c r="O219" s="143"/>
      <c r="P219" s="143"/>
      <c r="Q219" s="143"/>
      <c r="R219" s="143"/>
      <c r="S219" s="190">
        <f t="shared" si="3"/>
        <v>0</v>
      </c>
      <c r="T219" s="143"/>
      <c r="U219" s="143"/>
      <c r="V219" s="143"/>
      <c r="W219" s="246"/>
      <c r="X219" s="246">
        <v>7000</v>
      </c>
    </row>
    <row r="220" spans="1:24" ht="25.5" x14ac:dyDescent="0.25">
      <c r="A220" s="182">
        <v>82</v>
      </c>
      <c r="B220" s="62" t="s">
        <v>262</v>
      </c>
      <c r="C220" s="182" t="s">
        <v>329</v>
      </c>
      <c r="D220" s="145"/>
      <c r="E220" s="239" t="s">
        <v>722</v>
      </c>
      <c r="F220" s="145"/>
      <c r="G220" s="184"/>
      <c r="H220" s="143"/>
      <c r="I220" s="143"/>
      <c r="J220" s="143"/>
      <c r="K220" s="143"/>
      <c r="L220" s="143"/>
      <c r="M220" s="143"/>
      <c r="N220" s="143"/>
      <c r="O220" s="143"/>
      <c r="P220" s="143"/>
      <c r="Q220" s="143"/>
      <c r="R220" s="143"/>
      <c r="S220" s="190">
        <f t="shared" si="3"/>
        <v>0</v>
      </c>
      <c r="T220" s="143"/>
      <c r="U220" s="143"/>
      <c r="V220" s="143"/>
      <c r="W220" s="246"/>
      <c r="X220" s="246">
        <v>7000</v>
      </c>
    </row>
    <row r="221" spans="1:24" s="126" customFormat="1" ht="25.5" x14ac:dyDescent="0.25">
      <c r="A221" s="182">
        <v>83</v>
      </c>
      <c r="B221" s="62" t="s">
        <v>263</v>
      </c>
      <c r="C221" s="182" t="s">
        <v>329</v>
      </c>
      <c r="D221" s="145"/>
      <c r="E221" s="239" t="s">
        <v>722</v>
      </c>
      <c r="F221" s="145"/>
      <c r="G221" s="141">
        <v>15639</v>
      </c>
      <c r="H221" s="143"/>
      <c r="I221" s="143"/>
      <c r="J221" s="143"/>
      <c r="K221" s="143"/>
      <c r="L221" s="143"/>
      <c r="M221" s="143"/>
      <c r="N221" s="143"/>
      <c r="O221" s="143"/>
      <c r="P221" s="143"/>
      <c r="Q221" s="143"/>
      <c r="R221" s="143"/>
      <c r="S221" s="143">
        <f t="shared" si="3"/>
        <v>0</v>
      </c>
      <c r="T221" s="143"/>
      <c r="U221" s="143"/>
      <c r="V221" s="143"/>
      <c r="W221" s="247"/>
      <c r="X221" s="247">
        <v>9000</v>
      </c>
    </row>
    <row r="222" spans="1:24" s="126" customFormat="1" ht="25.5" x14ac:dyDescent="0.25">
      <c r="A222" s="182">
        <v>84</v>
      </c>
      <c r="B222" s="64" t="s">
        <v>608</v>
      </c>
      <c r="C222" s="182" t="s">
        <v>329</v>
      </c>
      <c r="D222" s="145"/>
      <c r="E222" s="182" t="s">
        <v>389</v>
      </c>
      <c r="F222" s="145"/>
      <c r="G222" s="141">
        <v>68730</v>
      </c>
      <c r="H222" s="143"/>
      <c r="I222" s="143"/>
      <c r="J222" s="143"/>
      <c r="K222" s="143"/>
      <c r="L222" s="143"/>
      <c r="M222" s="143"/>
      <c r="N222" s="143"/>
      <c r="O222" s="143"/>
      <c r="P222" s="143"/>
      <c r="Q222" s="143"/>
      <c r="R222" s="143"/>
      <c r="S222" s="143">
        <f t="shared" si="3"/>
        <v>0</v>
      </c>
      <c r="T222" s="143"/>
      <c r="U222" s="143"/>
      <c r="V222" s="143"/>
      <c r="W222" s="247"/>
      <c r="X222" s="247">
        <v>8000</v>
      </c>
    </row>
    <row r="223" spans="1:24" ht="25.5" x14ac:dyDescent="0.25">
      <c r="A223" s="182">
        <v>85</v>
      </c>
      <c r="B223" s="64" t="s">
        <v>609</v>
      </c>
      <c r="C223" s="182" t="s">
        <v>341</v>
      </c>
      <c r="D223" s="145"/>
      <c r="E223" s="182" t="s">
        <v>389</v>
      </c>
      <c r="F223" s="145"/>
      <c r="G223" s="141">
        <v>31715</v>
      </c>
      <c r="H223" s="143"/>
      <c r="I223" s="143"/>
      <c r="J223" s="143"/>
      <c r="K223" s="143"/>
      <c r="L223" s="143"/>
      <c r="M223" s="143"/>
      <c r="N223" s="143"/>
      <c r="O223" s="143"/>
      <c r="P223" s="143"/>
      <c r="Q223" s="143"/>
      <c r="R223" s="143"/>
      <c r="S223" s="143">
        <f t="shared" si="3"/>
        <v>0</v>
      </c>
      <c r="T223" s="143"/>
      <c r="U223" s="143"/>
      <c r="V223" s="143"/>
      <c r="W223" s="246"/>
      <c r="X223" s="246">
        <v>10000</v>
      </c>
    </row>
    <row r="224" spans="1:24" s="126" customFormat="1" ht="25.5" customHeight="1" x14ac:dyDescent="0.25">
      <c r="A224" s="182">
        <v>86</v>
      </c>
      <c r="B224" s="64" t="s">
        <v>610</v>
      </c>
      <c r="C224" s="182" t="s">
        <v>334</v>
      </c>
      <c r="D224" s="145"/>
      <c r="E224" s="182"/>
      <c r="F224" s="145"/>
      <c r="G224" s="141">
        <v>36993</v>
      </c>
      <c r="H224" s="143"/>
      <c r="I224" s="143"/>
      <c r="J224" s="143"/>
      <c r="K224" s="143"/>
      <c r="L224" s="143"/>
      <c r="M224" s="143"/>
      <c r="N224" s="143"/>
      <c r="O224" s="143"/>
      <c r="P224" s="143"/>
      <c r="Q224" s="143"/>
      <c r="R224" s="143"/>
      <c r="S224" s="143">
        <f t="shared" si="3"/>
        <v>0</v>
      </c>
      <c r="T224" s="143"/>
      <c r="U224" s="143"/>
      <c r="V224" s="143"/>
      <c r="W224" s="247"/>
      <c r="X224" s="247">
        <v>7000</v>
      </c>
    </row>
    <row r="225" spans="1:24" s="126" customFormat="1" ht="25.5" x14ac:dyDescent="0.25">
      <c r="A225" s="182">
        <v>87</v>
      </c>
      <c r="B225" s="64" t="s">
        <v>611</v>
      </c>
      <c r="C225" s="182" t="s">
        <v>340</v>
      </c>
      <c r="D225" s="145"/>
      <c r="E225" s="182" t="s">
        <v>437</v>
      </c>
      <c r="F225" s="145"/>
      <c r="G225" s="174">
        <v>91092</v>
      </c>
      <c r="H225" s="143"/>
      <c r="I225" s="143"/>
      <c r="J225" s="143"/>
      <c r="K225" s="143"/>
      <c r="L225" s="143"/>
      <c r="M225" s="143"/>
      <c r="N225" s="143"/>
      <c r="O225" s="143"/>
      <c r="P225" s="143"/>
      <c r="Q225" s="143"/>
      <c r="R225" s="143"/>
      <c r="S225" s="143">
        <f t="shared" si="3"/>
        <v>0</v>
      </c>
      <c r="T225" s="143"/>
      <c r="U225" s="143"/>
      <c r="V225" s="143"/>
      <c r="W225" s="247"/>
      <c r="X225" s="247">
        <v>15000</v>
      </c>
    </row>
    <row r="226" spans="1:24" ht="38.25" x14ac:dyDescent="0.25">
      <c r="A226" s="182">
        <v>88</v>
      </c>
      <c r="B226" s="64" t="s">
        <v>612</v>
      </c>
      <c r="C226" s="182" t="s">
        <v>341</v>
      </c>
      <c r="D226" s="145"/>
      <c r="E226" s="182" t="s">
        <v>389</v>
      </c>
      <c r="F226" s="145"/>
      <c r="G226" s="184"/>
      <c r="H226" s="143"/>
      <c r="I226" s="143"/>
      <c r="J226" s="143"/>
      <c r="K226" s="143"/>
      <c r="L226" s="143"/>
      <c r="M226" s="143"/>
      <c r="N226" s="143"/>
      <c r="O226" s="143"/>
      <c r="P226" s="143"/>
      <c r="Q226" s="143"/>
      <c r="R226" s="143"/>
      <c r="S226" s="190">
        <f t="shared" si="3"/>
        <v>0</v>
      </c>
      <c r="T226" s="143"/>
      <c r="U226" s="143"/>
      <c r="V226" s="143"/>
      <c r="W226" s="246"/>
      <c r="X226" s="246">
        <v>4000</v>
      </c>
    </row>
    <row r="227" spans="1:24" ht="38.25" customHeight="1" x14ac:dyDescent="0.25">
      <c r="A227" s="182">
        <v>89</v>
      </c>
      <c r="B227" s="180" t="s">
        <v>613</v>
      </c>
      <c r="C227" s="182" t="s">
        <v>329</v>
      </c>
      <c r="D227" s="145"/>
      <c r="E227" s="239" t="s">
        <v>417</v>
      </c>
      <c r="F227" s="145"/>
      <c r="G227" s="141">
        <v>9850</v>
      </c>
      <c r="H227" s="143"/>
      <c r="I227" s="143"/>
      <c r="J227" s="143"/>
      <c r="K227" s="143"/>
      <c r="L227" s="143"/>
      <c r="M227" s="143"/>
      <c r="N227" s="143"/>
      <c r="O227" s="143"/>
      <c r="P227" s="143"/>
      <c r="Q227" s="143"/>
      <c r="R227" s="143"/>
      <c r="S227" s="143">
        <f t="shared" si="3"/>
        <v>0</v>
      </c>
      <c r="T227" s="143"/>
      <c r="U227" s="143"/>
      <c r="V227" s="143"/>
      <c r="W227" s="246"/>
      <c r="X227" s="246">
        <v>20000</v>
      </c>
    </row>
    <row r="228" spans="1:24" s="126" customFormat="1" ht="89.25" x14ac:dyDescent="0.25">
      <c r="A228" s="182">
        <v>90</v>
      </c>
      <c r="B228" s="64" t="s">
        <v>614</v>
      </c>
      <c r="C228" s="182" t="s">
        <v>329</v>
      </c>
      <c r="D228" s="145"/>
      <c r="E228" s="182" t="s">
        <v>389</v>
      </c>
      <c r="F228" s="145"/>
      <c r="G228" s="141">
        <v>55991</v>
      </c>
      <c r="H228" s="143"/>
      <c r="I228" s="143"/>
      <c r="J228" s="143"/>
      <c r="K228" s="143"/>
      <c r="L228" s="143"/>
      <c r="M228" s="143"/>
      <c r="N228" s="143"/>
      <c r="O228" s="143"/>
      <c r="P228" s="143"/>
      <c r="Q228" s="143"/>
      <c r="R228" s="143"/>
      <c r="S228" s="143">
        <f t="shared" si="3"/>
        <v>0</v>
      </c>
      <c r="T228" s="143"/>
      <c r="U228" s="143"/>
      <c r="V228" s="143"/>
      <c r="W228" s="247"/>
      <c r="X228" s="247">
        <v>10000</v>
      </c>
    </row>
    <row r="229" spans="1:24" s="126" customFormat="1" ht="25.5" x14ac:dyDescent="0.25">
      <c r="A229" s="182">
        <v>91</v>
      </c>
      <c r="B229" s="64" t="s">
        <v>615</v>
      </c>
      <c r="C229" s="182" t="s">
        <v>329</v>
      </c>
      <c r="D229" s="145"/>
      <c r="E229" s="182" t="s">
        <v>389</v>
      </c>
      <c r="F229" s="145"/>
      <c r="G229" s="141">
        <v>349586</v>
      </c>
      <c r="H229" s="143"/>
      <c r="I229" s="143"/>
      <c r="J229" s="143"/>
      <c r="K229" s="143"/>
      <c r="L229" s="143"/>
      <c r="M229" s="143"/>
      <c r="N229" s="143"/>
      <c r="O229" s="143"/>
      <c r="P229" s="143"/>
      <c r="Q229" s="143"/>
      <c r="R229" s="143"/>
      <c r="S229" s="143">
        <f t="shared" si="3"/>
        <v>0</v>
      </c>
      <c r="T229" s="143"/>
      <c r="U229" s="143"/>
      <c r="V229" s="143"/>
      <c r="W229" s="247"/>
      <c r="X229" s="247">
        <v>10500</v>
      </c>
    </row>
    <row r="230" spans="1:24" x14ac:dyDescent="0.25">
      <c r="A230" s="173" t="s">
        <v>11</v>
      </c>
      <c r="B230" s="234" t="s">
        <v>459</v>
      </c>
      <c r="C230" s="182"/>
      <c r="D230" s="145"/>
      <c r="E230" s="182"/>
      <c r="F230" s="145"/>
      <c r="G230" s="141">
        <v>131500</v>
      </c>
      <c r="H230" s="143"/>
      <c r="I230" s="143"/>
      <c r="J230" s="143"/>
      <c r="K230" s="143"/>
      <c r="L230" s="143"/>
      <c r="M230" s="143"/>
      <c r="N230" s="143"/>
      <c r="O230" s="143"/>
      <c r="P230" s="143"/>
      <c r="Q230" s="143"/>
      <c r="R230" s="143"/>
      <c r="S230" s="143">
        <f t="shared" si="3"/>
        <v>0</v>
      </c>
      <c r="T230" s="143"/>
      <c r="U230" s="143"/>
      <c r="V230" s="143"/>
      <c r="W230" s="246"/>
      <c r="X230" s="246"/>
    </row>
    <row r="231" spans="1:24" s="126" customFormat="1" ht="25.5" x14ac:dyDescent="0.25">
      <c r="A231" s="191">
        <v>92</v>
      </c>
      <c r="B231" s="62" t="s">
        <v>616</v>
      </c>
      <c r="C231" s="182" t="s">
        <v>333</v>
      </c>
      <c r="D231" s="145"/>
      <c r="E231" s="239" t="s">
        <v>722</v>
      </c>
      <c r="F231" s="145"/>
      <c r="G231" s="141">
        <v>125000</v>
      </c>
      <c r="H231" s="143"/>
      <c r="I231" s="143"/>
      <c r="J231" s="143"/>
      <c r="K231" s="143"/>
      <c r="L231" s="143"/>
      <c r="M231" s="143"/>
      <c r="N231" s="143"/>
      <c r="O231" s="143"/>
      <c r="P231" s="143"/>
      <c r="Q231" s="143"/>
      <c r="R231" s="143"/>
      <c r="S231" s="143">
        <f t="shared" si="3"/>
        <v>0</v>
      </c>
      <c r="T231" s="143"/>
      <c r="U231" s="143"/>
      <c r="V231" s="143"/>
      <c r="W231" s="247"/>
      <c r="X231" s="247">
        <v>450</v>
      </c>
    </row>
    <row r="232" spans="1:24" s="126" customFormat="1" ht="25.5" x14ac:dyDescent="0.25">
      <c r="A232" s="182">
        <v>93</v>
      </c>
      <c r="B232" s="62" t="s">
        <v>259</v>
      </c>
      <c r="C232" s="182" t="s">
        <v>329</v>
      </c>
      <c r="D232" s="145"/>
      <c r="E232" s="239" t="s">
        <v>722</v>
      </c>
      <c r="F232" s="145"/>
      <c r="G232" s="141">
        <v>48292</v>
      </c>
      <c r="H232" s="143"/>
      <c r="I232" s="143"/>
      <c r="J232" s="143"/>
      <c r="K232" s="143"/>
      <c r="L232" s="143"/>
      <c r="M232" s="143"/>
      <c r="N232" s="143"/>
      <c r="O232" s="143"/>
      <c r="P232" s="143"/>
      <c r="Q232" s="143"/>
      <c r="R232" s="143"/>
      <c r="S232" s="143">
        <f t="shared" si="3"/>
        <v>0</v>
      </c>
      <c r="T232" s="143"/>
      <c r="U232" s="143"/>
      <c r="V232" s="143"/>
      <c r="W232" s="247"/>
      <c r="X232" s="247">
        <v>450</v>
      </c>
    </row>
    <row r="233" spans="1:24" s="126" customFormat="1" ht="25.5" x14ac:dyDescent="0.25">
      <c r="A233" s="191">
        <v>94</v>
      </c>
      <c r="B233" s="60" t="s">
        <v>617</v>
      </c>
      <c r="C233" s="178" t="s">
        <v>337</v>
      </c>
      <c r="D233" s="145"/>
      <c r="E233" s="178" t="s">
        <v>722</v>
      </c>
      <c r="F233" s="145"/>
      <c r="G233" s="184"/>
      <c r="H233" s="143"/>
      <c r="I233" s="143"/>
      <c r="J233" s="143"/>
      <c r="K233" s="143"/>
      <c r="L233" s="143"/>
      <c r="M233" s="143"/>
      <c r="N233" s="143"/>
      <c r="O233" s="143"/>
      <c r="P233" s="143"/>
      <c r="Q233" s="143"/>
      <c r="R233" s="143"/>
      <c r="S233" s="190">
        <f t="shared" si="3"/>
        <v>0</v>
      </c>
      <c r="T233" s="143"/>
      <c r="U233" s="143"/>
      <c r="V233" s="143"/>
      <c r="W233" s="247"/>
      <c r="X233" s="247">
        <v>200</v>
      </c>
    </row>
    <row r="234" spans="1:24" s="126" customFormat="1" ht="25.5" x14ac:dyDescent="0.25">
      <c r="A234" s="182">
        <v>95</v>
      </c>
      <c r="B234" s="64" t="s">
        <v>618</v>
      </c>
      <c r="C234" s="182" t="s">
        <v>329</v>
      </c>
      <c r="D234" s="145"/>
      <c r="E234" s="182" t="s">
        <v>389</v>
      </c>
      <c r="F234" s="145"/>
      <c r="G234" s="184"/>
      <c r="H234" s="143"/>
      <c r="I234" s="143"/>
      <c r="J234" s="143"/>
      <c r="K234" s="143"/>
      <c r="L234" s="143"/>
      <c r="M234" s="143"/>
      <c r="N234" s="143"/>
      <c r="O234" s="143"/>
      <c r="P234" s="143"/>
      <c r="Q234" s="143"/>
      <c r="R234" s="143"/>
      <c r="S234" s="190">
        <f t="shared" si="3"/>
        <v>0</v>
      </c>
      <c r="T234" s="143"/>
      <c r="U234" s="143"/>
      <c r="V234" s="143"/>
      <c r="W234" s="247"/>
      <c r="X234" s="247">
        <v>300</v>
      </c>
    </row>
    <row r="235" spans="1:24" ht="38.25" x14ac:dyDescent="0.25">
      <c r="A235" s="191">
        <v>96</v>
      </c>
      <c r="B235" s="64" t="s">
        <v>619</v>
      </c>
      <c r="C235" s="182" t="s">
        <v>329</v>
      </c>
      <c r="D235" s="145"/>
      <c r="E235" s="182" t="s">
        <v>389</v>
      </c>
      <c r="F235" s="145"/>
      <c r="G235" s="184"/>
      <c r="H235" s="143"/>
      <c r="I235" s="143"/>
      <c r="J235" s="143"/>
      <c r="K235" s="143"/>
      <c r="L235" s="143"/>
      <c r="M235" s="143"/>
      <c r="N235" s="143"/>
      <c r="O235" s="143"/>
      <c r="P235" s="143"/>
      <c r="Q235" s="143"/>
      <c r="R235" s="143"/>
      <c r="S235" s="190">
        <f t="shared" si="3"/>
        <v>0</v>
      </c>
      <c r="T235" s="143"/>
      <c r="U235" s="143"/>
      <c r="V235" s="143"/>
      <c r="W235" s="246"/>
      <c r="X235" s="246">
        <v>300</v>
      </c>
    </row>
    <row r="236" spans="1:24" x14ac:dyDescent="0.25">
      <c r="A236" s="173" t="s">
        <v>15</v>
      </c>
      <c r="B236" s="234" t="s">
        <v>448</v>
      </c>
      <c r="C236" s="173"/>
      <c r="D236" s="145"/>
      <c r="E236" s="173"/>
      <c r="F236" s="145"/>
      <c r="G236" s="141">
        <v>13993</v>
      </c>
      <c r="H236" s="143"/>
      <c r="I236" s="143"/>
      <c r="J236" s="143"/>
      <c r="K236" s="143"/>
      <c r="L236" s="143"/>
      <c r="M236" s="143"/>
      <c r="N236" s="143"/>
      <c r="O236" s="143"/>
      <c r="P236" s="143"/>
      <c r="Q236" s="143"/>
      <c r="R236" s="143"/>
      <c r="S236" s="143">
        <f t="shared" si="3"/>
        <v>0</v>
      </c>
      <c r="T236" s="143"/>
      <c r="U236" s="143"/>
      <c r="V236" s="143"/>
      <c r="W236" s="246"/>
      <c r="X236" s="246"/>
    </row>
    <row r="237" spans="1:24" ht="38.25" x14ac:dyDescent="0.25">
      <c r="A237" s="182">
        <v>97</v>
      </c>
      <c r="B237" s="64" t="s">
        <v>620</v>
      </c>
      <c r="C237" s="182" t="s">
        <v>331</v>
      </c>
      <c r="D237" s="145"/>
      <c r="E237" s="182"/>
      <c r="F237" s="145"/>
      <c r="G237" s="174">
        <v>13009</v>
      </c>
      <c r="H237" s="143"/>
      <c r="I237" s="143"/>
      <c r="J237" s="143"/>
      <c r="K237" s="143"/>
      <c r="L237" s="143"/>
      <c r="M237" s="143"/>
      <c r="N237" s="143"/>
      <c r="O237" s="143"/>
      <c r="P237" s="143"/>
      <c r="Q237" s="143"/>
      <c r="R237" s="143"/>
      <c r="S237" s="143">
        <f t="shared" si="3"/>
        <v>0</v>
      </c>
      <c r="T237" s="143"/>
      <c r="U237" s="143"/>
      <c r="V237" s="143"/>
      <c r="W237" s="246"/>
      <c r="X237" s="246">
        <v>450</v>
      </c>
    </row>
    <row r="238" spans="1:24" ht="38.25" x14ac:dyDescent="0.25">
      <c r="A238" s="182">
        <v>98</v>
      </c>
      <c r="B238" s="64" t="s">
        <v>621</v>
      </c>
      <c r="C238" s="182" t="s">
        <v>331</v>
      </c>
      <c r="D238" s="145"/>
      <c r="E238" s="182"/>
      <c r="F238" s="145"/>
      <c r="G238" s="174">
        <v>8544</v>
      </c>
      <c r="H238" s="143"/>
      <c r="I238" s="143"/>
      <c r="J238" s="143"/>
      <c r="K238" s="143"/>
      <c r="L238" s="143"/>
      <c r="M238" s="143"/>
      <c r="N238" s="143"/>
      <c r="O238" s="143"/>
      <c r="P238" s="143"/>
      <c r="Q238" s="143"/>
      <c r="R238" s="143"/>
      <c r="S238" s="143">
        <f t="shared" si="3"/>
        <v>0</v>
      </c>
      <c r="T238" s="143"/>
      <c r="U238" s="143"/>
      <c r="V238" s="143"/>
      <c r="W238" s="246"/>
      <c r="X238" s="246">
        <v>450</v>
      </c>
    </row>
    <row r="239" spans="1:24" x14ac:dyDescent="0.25">
      <c r="A239" s="182">
        <v>99</v>
      </c>
      <c r="B239" s="64" t="s">
        <v>622</v>
      </c>
      <c r="C239" s="182" t="s">
        <v>335</v>
      </c>
      <c r="D239" s="145"/>
      <c r="E239" s="182"/>
      <c r="F239" s="145"/>
      <c r="G239" s="174">
        <v>7566</v>
      </c>
      <c r="H239" s="143"/>
      <c r="I239" s="143"/>
      <c r="J239" s="143"/>
      <c r="K239" s="143"/>
      <c r="L239" s="143"/>
      <c r="M239" s="143"/>
      <c r="N239" s="143"/>
      <c r="O239" s="143"/>
      <c r="P239" s="143"/>
      <c r="Q239" s="143"/>
      <c r="R239" s="143"/>
      <c r="S239" s="143">
        <f t="shared" si="3"/>
        <v>0</v>
      </c>
      <c r="T239" s="143"/>
      <c r="U239" s="143"/>
      <c r="V239" s="143"/>
      <c r="W239" s="246"/>
      <c r="X239" s="246">
        <v>200</v>
      </c>
    </row>
    <row r="240" spans="1:24" x14ac:dyDescent="0.25">
      <c r="A240" s="182">
        <v>100</v>
      </c>
      <c r="B240" s="64" t="s">
        <v>623</v>
      </c>
      <c r="C240" s="182" t="s">
        <v>329</v>
      </c>
      <c r="D240" s="145"/>
      <c r="E240" s="241"/>
      <c r="F240" s="145"/>
      <c r="G240" s="174">
        <v>9688</v>
      </c>
      <c r="H240" s="143"/>
      <c r="I240" s="143"/>
      <c r="J240" s="143"/>
      <c r="K240" s="143"/>
      <c r="L240" s="143"/>
      <c r="M240" s="143"/>
      <c r="N240" s="143"/>
      <c r="O240" s="143"/>
      <c r="P240" s="143"/>
      <c r="Q240" s="143"/>
      <c r="R240" s="143"/>
      <c r="S240" s="143">
        <f t="shared" si="3"/>
        <v>0</v>
      </c>
      <c r="T240" s="143"/>
      <c r="U240" s="143"/>
      <c r="V240" s="143"/>
      <c r="W240" s="246"/>
      <c r="X240" s="246">
        <v>300</v>
      </c>
    </row>
    <row r="241" spans="1:24" ht="26.25" x14ac:dyDescent="0.25">
      <c r="A241" s="182">
        <v>101</v>
      </c>
      <c r="B241" s="235" t="s">
        <v>624</v>
      </c>
      <c r="C241" s="182" t="s">
        <v>342</v>
      </c>
      <c r="D241" s="145"/>
      <c r="E241" s="242"/>
      <c r="F241" s="145"/>
      <c r="G241" s="174">
        <v>14687</v>
      </c>
      <c r="H241" s="143"/>
      <c r="I241" s="143"/>
      <c r="J241" s="143"/>
      <c r="K241" s="143"/>
      <c r="L241" s="143"/>
      <c r="M241" s="143"/>
      <c r="N241" s="143"/>
      <c r="O241" s="143"/>
      <c r="P241" s="143"/>
      <c r="Q241" s="143"/>
      <c r="R241" s="143"/>
      <c r="S241" s="143">
        <f t="shared" si="3"/>
        <v>0</v>
      </c>
      <c r="T241" s="143"/>
      <c r="U241" s="143"/>
      <c r="V241" s="143"/>
      <c r="W241" s="246"/>
      <c r="X241" s="246">
        <v>300</v>
      </c>
    </row>
    <row r="242" spans="1:24" x14ac:dyDescent="0.25">
      <c r="A242" s="182">
        <v>102</v>
      </c>
      <c r="B242" s="64" t="s">
        <v>625</v>
      </c>
      <c r="C242" s="182" t="s">
        <v>326</v>
      </c>
      <c r="D242" s="145"/>
      <c r="E242" s="242"/>
      <c r="F242" s="145"/>
      <c r="G242" s="174">
        <v>9291</v>
      </c>
      <c r="H242" s="143"/>
      <c r="I242" s="143"/>
      <c r="J242" s="143"/>
      <c r="K242" s="143"/>
      <c r="L242" s="143"/>
      <c r="M242" s="143"/>
      <c r="N242" s="143"/>
      <c r="O242" s="143"/>
      <c r="P242" s="143"/>
      <c r="Q242" s="143"/>
      <c r="R242" s="143"/>
      <c r="S242" s="143">
        <f t="shared" si="3"/>
        <v>0</v>
      </c>
      <c r="T242" s="143"/>
      <c r="U242" s="143"/>
      <c r="V242" s="143"/>
      <c r="W242" s="246"/>
      <c r="X242" s="246">
        <v>100</v>
      </c>
    </row>
    <row r="243" spans="1:24" ht="26.25" x14ac:dyDescent="0.25">
      <c r="A243" s="182">
        <v>103</v>
      </c>
      <c r="B243" s="235" t="s">
        <v>626</v>
      </c>
      <c r="C243" s="182" t="s">
        <v>342</v>
      </c>
      <c r="D243" s="145"/>
      <c r="E243" s="242"/>
      <c r="F243" s="145"/>
      <c r="G243" s="141"/>
      <c r="H243" s="143"/>
      <c r="I243" s="143"/>
      <c r="J243" s="143"/>
      <c r="K243" s="143"/>
      <c r="L243" s="143"/>
      <c r="M243" s="143"/>
      <c r="N243" s="143"/>
      <c r="O243" s="143"/>
      <c r="P243" s="143"/>
      <c r="Q243" s="143"/>
      <c r="R243" s="143"/>
      <c r="S243" s="143">
        <f t="shared" ref="S243:S248" si="4">+T243+U243+V243</f>
        <v>0</v>
      </c>
      <c r="T243" s="143"/>
      <c r="U243" s="143"/>
      <c r="V243" s="143"/>
      <c r="W243" s="246"/>
      <c r="X243" s="246">
        <v>100</v>
      </c>
    </row>
    <row r="244" spans="1:24" ht="26.25" x14ac:dyDescent="0.25">
      <c r="A244" s="182">
        <v>104</v>
      </c>
      <c r="B244" s="235" t="s">
        <v>627</v>
      </c>
      <c r="C244" s="182" t="s">
        <v>335</v>
      </c>
      <c r="D244" s="145"/>
      <c r="E244" s="242"/>
      <c r="F244" s="145"/>
      <c r="G244" s="176"/>
      <c r="H244" s="143"/>
      <c r="I244" s="143"/>
      <c r="J244" s="143"/>
      <c r="K244" s="143"/>
      <c r="L244" s="143"/>
      <c r="M244" s="143"/>
      <c r="N244" s="143"/>
      <c r="O244" s="143"/>
      <c r="P244" s="143"/>
      <c r="Q244" s="143"/>
      <c r="R244" s="143"/>
      <c r="S244" s="190">
        <f t="shared" si="4"/>
        <v>0</v>
      </c>
      <c r="T244" s="143"/>
      <c r="U244" s="143"/>
      <c r="V244" s="143"/>
      <c r="W244" s="246"/>
      <c r="X244" s="246">
        <v>100</v>
      </c>
    </row>
    <row r="245" spans="1:24" ht="39" x14ac:dyDescent="0.25">
      <c r="A245" s="182">
        <v>105</v>
      </c>
      <c r="B245" s="235" t="s">
        <v>628</v>
      </c>
      <c r="C245" s="182" t="s">
        <v>329</v>
      </c>
      <c r="D245" s="145"/>
      <c r="E245" s="242"/>
      <c r="F245" s="145"/>
      <c r="G245" s="176"/>
      <c r="H245" s="143"/>
      <c r="I245" s="143"/>
      <c r="J245" s="143"/>
      <c r="K245" s="143"/>
      <c r="L245" s="143"/>
      <c r="M245" s="143"/>
      <c r="N245" s="143"/>
      <c r="O245" s="143"/>
      <c r="P245" s="143"/>
      <c r="Q245" s="143"/>
      <c r="R245" s="143"/>
      <c r="S245" s="190">
        <f t="shared" si="4"/>
        <v>0</v>
      </c>
      <c r="T245" s="143"/>
      <c r="U245" s="143"/>
      <c r="V245" s="143"/>
      <c r="W245" s="246"/>
      <c r="X245" s="246">
        <v>100</v>
      </c>
    </row>
    <row r="246" spans="1:24" ht="26.25" x14ac:dyDescent="0.25">
      <c r="A246" s="182">
        <v>106</v>
      </c>
      <c r="B246" s="235" t="s">
        <v>629</v>
      </c>
      <c r="C246" s="182" t="s">
        <v>342</v>
      </c>
      <c r="D246" s="145"/>
      <c r="E246" s="242"/>
      <c r="F246" s="145"/>
      <c r="G246" s="176"/>
      <c r="H246" s="143"/>
      <c r="I246" s="143"/>
      <c r="J246" s="143"/>
      <c r="K246" s="143"/>
      <c r="L246" s="143"/>
      <c r="M246" s="143"/>
      <c r="N246" s="143"/>
      <c r="O246" s="143"/>
      <c r="P246" s="143"/>
      <c r="Q246" s="143"/>
      <c r="R246" s="143"/>
      <c r="S246" s="190">
        <f t="shared" si="4"/>
        <v>0</v>
      </c>
      <c r="T246" s="143"/>
      <c r="U246" s="143"/>
      <c r="V246" s="143"/>
      <c r="W246" s="246"/>
      <c r="X246" s="246">
        <v>100</v>
      </c>
    </row>
    <row r="247" spans="1:24" ht="26.25" x14ac:dyDescent="0.25">
      <c r="A247" s="182">
        <v>107</v>
      </c>
      <c r="B247" s="235" t="s">
        <v>630</v>
      </c>
      <c r="C247" s="182" t="s">
        <v>337</v>
      </c>
      <c r="D247" s="168"/>
      <c r="E247" s="242"/>
      <c r="F247" s="168"/>
      <c r="G247" s="190"/>
      <c r="H247" s="190"/>
      <c r="I247" s="190"/>
      <c r="J247" s="190"/>
      <c r="K247" s="190"/>
      <c r="L247" s="190"/>
      <c r="M247" s="190"/>
      <c r="N247" s="190"/>
      <c r="O247" s="190"/>
      <c r="P247" s="190"/>
      <c r="Q247" s="190"/>
      <c r="R247" s="190"/>
      <c r="S247" s="190">
        <f t="shared" si="4"/>
        <v>0</v>
      </c>
      <c r="T247" s="190"/>
      <c r="U247" s="190"/>
      <c r="V247" s="190"/>
      <c r="W247" s="246"/>
      <c r="X247" s="246">
        <v>100</v>
      </c>
    </row>
    <row r="248" spans="1:24" x14ac:dyDescent="0.25">
      <c r="A248" s="182">
        <v>108</v>
      </c>
      <c r="B248" s="192" t="s">
        <v>631</v>
      </c>
      <c r="C248" s="182" t="s">
        <v>340</v>
      </c>
      <c r="D248" s="145"/>
      <c r="E248" s="178"/>
      <c r="F248" s="145"/>
      <c r="G248" s="143"/>
      <c r="H248" s="143"/>
      <c r="I248" s="143"/>
      <c r="J248" s="143"/>
      <c r="K248" s="143"/>
      <c r="L248" s="143"/>
      <c r="M248" s="143"/>
      <c r="N248" s="143"/>
      <c r="O248" s="143"/>
      <c r="P248" s="143"/>
      <c r="Q248" s="143"/>
      <c r="R248" s="143"/>
      <c r="S248" s="143">
        <f t="shared" si="4"/>
        <v>0</v>
      </c>
      <c r="T248" s="143"/>
      <c r="U248" s="143"/>
      <c r="V248" s="143"/>
      <c r="W248" s="246"/>
      <c r="X248" s="246">
        <v>100</v>
      </c>
    </row>
    <row r="249" spans="1:24" x14ac:dyDescent="0.25">
      <c r="A249" s="182">
        <v>109</v>
      </c>
      <c r="B249" s="54" t="s">
        <v>632</v>
      </c>
      <c r="C249" s="173"/>
      <c r="D249" s="244"/>
      <c r="E249" s="173"/>
      <c r="F249" s="244"/>
      <c r="G249" s="244"/>
      <c r="H249" s="244"/>
      <c r="I249" s="244"/>
      <c r="J249" s="244"/>
      <c r="K249" s="244"/>
      <c r="L249" s="244"/>
      <c r="M249" s="244"/>
      <c r="N249" s="244"/>
      <c r="O249" s="244"/>
      <c r="P249" s="244"/>
      <c r="Q249" s="244"/>
      <c r="R249" s="244"/>
      <c r="S249" s="244"/>
      <c r="T249" s="244"/>
      <c r="U249" s="244"/>
      <c r="V249" s="246"/>
      <c r="W249" s="246"/>
      <c r="X249" s="246">
        <v>800</v>
      </c>
    </row>
    <row r="250" spans="1:24" ht="25.5" x14ac:dyDescent="0.25">
      <c r="A250" s="173" t="s">
        <v>34</v>
      </c>
      <c r="B250" s="234" t="s">
        <v>633</v>
      </c>
      <c r="C250" s="173"/>
      <c r="D250" s="244"/>
      <c r="E250" s="173"/>
      <c r="F250" s="244"/>
      <c r="G250" s="244"/>
      <c r="H250" s="244"/>
      <c r="I250" s="244"/>
      <c r="J250" s="244"/>
      <c r="K250" s="244"/>
      <c r="L250" s="244"/>
      <c r="M250" s="244"/>
      <c r="N250" s="244"/>
      <c r="O250" s="244"/>
      <c r="P250" s="244"/>
      <c r="Q250" s="244"/>
      <c r="R250" s="244"/>
      <c r="S250" s="244"/>
      <c r="T250" s="244"/>
      <c r="U250" s="244"/>
      <c r="V250" s="246"/>
      <c r="W250" s="246"/>
      <c r="X250" s="246"/>
    </row>
    <row r="251" spans="1:24" ht="25.5" x14ac:dyDescent="0.25">
      <c r="A251" s="178">
        <v>1</v>
      </c>
      <c r="B251" s="54" t="s">
        <v>634</v>
      </c>
      <c r="C251" s="178" t="s">
        <v>341</v>
      </c>
      <c r="D251" s="244"/>
      <c r="E251" s="178"/>
      <c r="F251" s="244"/>
      <c r="G251" s="244"/>
      <c r="H251" s="244"/>
      <c r="I251" s="244"/>
      <c r="J251" s="244"/>
      <c r="K251" s="244"/>
      <c r="L251" s="244"/>
      <c r="M251" s="244"/>
      <c r="N251" s="244"/>
      <c r="O251" s="244"/>
      <c r="P251" s="244"/>
      <c r="Q251" s="244"/>
      <c r="R251" s="244"/>
      <c r="S251" s="244"/>
      <c r="T251" s="244"/>
      <c r="U251" s="244"/>
      <c r="V251" s="246">
        <v>100</v>
      </c>
      <c r="W251" s="246"/>
      <c r="X251" s="246"/>
    </row>
    <row r="252" spans="1:24" ht="25.5" x14ac:dyDescent="0.25">
      <c r="A252" s="178">
        <v>2</v>
      </c>
      <c r="B252" s="54" t="s">
        <v>635</v>
      </c>
      <c r="C252" s="178" t="s">
        <v>341</v>
      </c>
      <c r="D252" s="244"/>
      <c r="E252" s="178"/>
      <c r="F252" s="244"/>
      <c r="G252" s="244"/>
      <c r="H252" s="244"/>
      <c r="I252" s="244"/>
      <c r="J252" s="244"/>
      <c r="K252" s="244"/>
      <c r="L252" s="244"/>
      <c r="M252" s="244"/>
      <c r="N252" s="244"/>
      <c r="O252" s="244"/>
      <c r="P252" s="244"/>
      <c r="Q252" s="244"/>
      <c r="R252" s="244"/>
      <c r="S252" s="244"/>
      <c r="T252" s="244"/>
      <c r="U252" s="244"/>
      <c r="V252" s="246">
        <v>100</v>
      </c>
      <c r="W252" s="246"/>
      <c r="X252" s="246"/>
    </row>
    <row r="253" spans="1:24" ht="38.25" x14ac:dyDescent="0.25">
      <c r="A253" s="178">
        <v>3</v>
      </c>
      <c r="B253" s="54" t="s">
        <v>636</v>
      </c>
      <c r="C253" s="178" t="s">
        <v>341</v>
      </c>
      <c r="D253" s="244"/>
      <c r="E253" s="178"/>
      <c r="F253" s="244"/>
      <c r="G253" s="244"/>
      <c r="H253" s="244"/>
      <c r="I253" s="244"/>
      <c r="J253" s="244"/>
      <c r="K253" s="244"/>
      <c r="L253" s="244"/>
      <c r="M253" s="244"/>
      <c r="N253" s="244"/>
      <c r="O253" s="244"/>
      <c r="P253" s="244"/>
      <c r="Q253" s="244"/>
      <c r="R253" s="244"/>
      <c r="S253" s="244"/>
      <c r="T253" s="244"/>
      <c r="U253" s="244"/>
      <c r="V253" s="246">
        <v>100</v>
      </c>
      <c r="W253" s="246"/>
      <c r="X253" s="246"/>
    </row>
    <row r="254" spans="1:24" ht="25.5" x14ac:dyDescent="0.25">
      <c r="A254" s="178">
        <v>4</v>
      </c>
      <c r="B254" s="54" t="s">
        <v>637</v>
      </c>
      <c r="C254" s="178" t="s">
        <v>341</v>
      </c>
      <c r="D254" s="244"/>
      <c r="E254" s="178"/>
      <c r="F254" s="244"/>
      <c r="G254" s="244"/>
      <c r="H254" s="244"/>
      <c r="I254" s="244"/>
      <c r="J254" s="244"/>
      <c r="K254" s="244"/>
      <c r="L254" s="244"/>
      <c r="M254" s="244"/>
      <c r="N254" s="244"/>
      <c r="O254" s="244"/>
      <c r="P254" s="244"/>
      <c r="Q254" s="244"/>
      <c r="R254" s="244"/>
      <c r="S254" s="244"/>
      <c r="T254" s="244"/>
      <c r="U254" s="244"/>
      <c r="V254" s="246">
        <v>100</v>
      </c>
      <c r="W254" s="246"/>
      <c r="X254" s="246"/>
    </row>
    <row r="255" spans="1:24" ht="25.5" x14ac:dyDescent="0.25">
      <c r="A255" s="178">
        <v>5</v>
      </c>
      <c r="B255" s="54" t="s">
        <v>638</v>
      </c>
      <c r="C255" s="178" t="s">
        <v>341</v>
      </c>
      <c r="D255" s="244"/>
      <c r="E255" s="178"/>
      <c r="F255" s="244"/>
      <c r="G255" s="244"/>
      <c r="H255" s="244"/>
      <c r="I255" s="244"/>
      <c r="J255" s="244"/>
      <c r="K255" s="244"/>
      <c r="L255" s="244"/>
      <c r="M255" s="244"/>
      <c r="N255" s="244"/>
      <c r="O255" s="244"/>
      <c r="P255" s="244"/>
      <c r="Q255" s="244"/>
      <c r="R255" s="244"/>
      <c r="S255" s="244"/>
      <c r="T255" s="244"/>
      <c r="U255" s="244"/>
      <c r="V255" s="246">
        <v>100</v>
      </c>
      <c r="W255" s="246"/>
      <c r="X255" s="246"/>
    </row>
    <row r="256" spans="1:24" x14ac:dyDescent="0.25">
      <c r="A256" s="178">
        <v>6</v>
      </c>
      <c r="B256" s="54" t="s">
        <v>639</v>
      </c>
      <c r="C256" s="178" t="s">
        <v>341</v>
      </c>
      <c r="D256" s="244"/>
      <c r="E256" s="178"/>
      <c r="F256" s="244"/>
      <c r="G256" s="244"/>
      <c r="H256" s="244"/>
      <c r="I256" s="244"/>
      <c r="J256" s="244"/>
      <c r="K256" s="244"/>
      <c r="L256" s="244"/>
      <c r="M256" s="244"/>
      <c r="N256" s="244"/>
      <c r="O256" s="244"/>
      <c r="P256" s="244"/>
      <c r="Q256" s="244"/>
      <c r="R256" s="244"/>
      <c r="S256" s="244"/>
      <c r="T256" s="244"/>
      <c r="U256" s="244"/>
      <c r="V256" s="246">
        <v>100</v>
      </c>
      <c r="W256" s="246"/>
      <c r="X256" s="246"/>
    </row>
    <row r="257" spans="1:24" ht="25.5" x14ac:dyDescent="0.25">
      <c r="A257" s="178">
        <v>7</v>
      </c>
      <c r="B257" s="54" t="s">
        <v>640</v>
      </c>
      <c r="C257" s="178" t="s">
        <v>341</v>
      </c>
      <c r="D257" s="244"/>
      <c r="E257" s="178"/>
      <c r="F257" s="244"/>
      <c r="G257" s="244"/>
      <c r="H257" s="244"/>
      <c r="I257" s="244"/>
      <c r="J257" s="244"/>
      <c r="K257" s="244"/>
      <c r="L257" s="244"/>
      <c r="M257" s="244"/>
      <c r="N257" s="244"/>
      <c r="O257" s="244"/>
      <c r="P257" s="244"/>
      <c r="Q257" s="244"/>
      <c r="R257" s="244"/>
      <c r="S257" s="244"/>
      <c r="T257" s="244"/>
      <c r="U257" s="244"/>
      <c r="V257" s="246">
        <v>100</v>
      </c>
      <c r="W257" s="246"/>
      <c r="X257" s="246"/>
    </row>
    <row r="258" spans="1:24" ht="38.25" x14ac:dyDescent="0.25">
      <c r="A258" s="178">
        <v>8</v>
      </c>
      <c r="B258" s="56" t="s">
        <v>641</v>
      </c>
      <c r="C258" s="178" t="s">
        <v>329</v>
      </c>
      <c r="D258" s="244"/>
      <c r="E258" s="178"/>
      <c r="F258" s="244"/>
      <c r="G258" s="244"/>
      <c r="H258" s="244"/>
      <c r="I258" s="244"/>
      <c r="J258" s="244"/>
      <c r="K258" s="244"/>
      <c r="L258" s="244"/>
      <c r="M258" s="244"/>
      <c r="N258" s="244"/>
      <c r="O258" s="244"/>
      <c r="P258" s="244"/>
      <c r="Q258" s="244"/>
      <c r="R258" s="244"/>
      <c r="S258" s="244"/>
      <c r="T258" s="244"/>
      <c r="U258" s="244"/>
      <c r="V258" s="246">
        <v>100</v>
      </c>
      <c r="W258" s="246"/>
      <c r="X258" s="246"/>
    </row>
    <row r="259" spans="1:24" ht="25.5" x14ac:dyDescent="0.25">
      <c r="A259" s="178">
        <v>9</v>
      </c>
      <c r="B259" s="56" t="s">
        <v>642</v>
      </c>
      <c r="C259" s="178" t="s">
        <v>329</v>
      </c>
      <c r="D259" s="244"/>
      <c r="E259" s="178"/>
      <c r="F259" s="244"/>
      <c r="G259" s="244"/>
      <c r="H259" s="244"/>
      <c r="I259" s="244"/>
      <c r="J259" s="244"/>
      <c r="K259" s="244"/>
      <c r="L259" s="244"/>
      <c r="M259" s="244"/>
      <c r="N259" s="244"/>
      <c r="O259" s="244"/>
      <c r="P259" s="244"/>
      <c r="Q259" s="244"/>
      <c r="R259" s="244"/>
      <c r="S259" s="244"/>
      <c r="T259" s="244"/>
      <c r="U259" s="244"/>
      <c r="V259" s="246">
        <v>100</v>
      </c>
      <c r="W259" s="246"/>
      <c r="X259" s="246"/>
    </row>
    <row r="260" spans="1:24" ht="25.5" x14ac:dyDescent="0.25">
      <c r="A260" s="178">
        <v>10</v>
      </c>
      <c r="B260" s="56" t="s">
        <v>643</v>
      </c>
      <c r="C260" s="178" t="s">
        <v>329</v>
      </c>
      <c r="D260" s="244"/>
      <c r="E260" s="178"/>
      <c r="F260" s="244"/>
      <c r="G260" s="244"/>
      <c r="H260" s="244"/>
      <c r="I260" s="244"/>
      <c r="J260" s="244"/>
      <c r="K260" s="244"/>
      <c r="L260" s="244"/>
      <c r="M260" s="244"/>
      <c r="N260" s="244"/>
      <c r="O260" s="244"/>
      <c r="P260" s="244"/>
      <c r="Q260" s="244"/>
      <c r="R260" s="244"/>
      <c r="S260" s="244"/>
      <c r="T260" s="244"/>
      <c r="U260" s="244"/>
      <c r="V260" s="246">
        <v>100</v>
      </c>
      <c r="W260" s="246"/>
      <c r="X260" s="246"/>
    </row>
    <row r="261" spans="1:24" ht="38.25" x14ac:dyDescent="0.25">
      <c r="A261" s="178">
        <v>11</v>
      </c>
      <c r="B261" s="54" t="s">
        <v>644</v>
      </c>
      <c r="C261" s="178" t="s">
        <v>359</v>
      </c>
      <c r="D261" s="244"/>
      <c r="E261" s="178"/>
      <c r="F261" s="244"/>
      <c r="G261" s="244"/>
      <c r="H261" s="244"/>
      <c r="I261" s="244"/>
      <c r="J261" s="244"/>
      <c r="K261" s="244"/>
      <c r="L261" s="244"/>
      <c r="M261" s="244"/>
      <c r="N261" s="244"/>
      <c r="O261" s="244"/>
      <c r="P261" s="244"/>
      <c r="Q261" s="244"/>
      <c r="R261" s="244"/>
      <c r="S261" s="244"/>
      <c r="T261" s="244"/>
      <c r="U261" s="244"/>
      <c r="V261" s="246">
        <v>100</v>
      </c>
      <c r="W261" s="246"/>
      <c r="X261" s="246"/>
    </row>
    <row r="262" spans="1:24" ht="25.5" x14ac:dyDescent="0.25">
      <c r="A262" s="178">
        <v>12</v>
      </c>
      <c r="B262" s="54" t="s">
        <v>645</v>
      </c>
      <c r="C262" s="178" t="s">
        <v>359</v>
      </c>
      <c r="D262" s="244"/>
      <c r="E262" s="178"/>
      <c r="F262" s="244"/>
      <c r="G262" s="244"/>
      <c r="H262" s="244"/>
      <c r="I262" s="244"/>
      <c r="J262" s="244"/>
      <c r="K262" s="244"/>
      <c r="L262" s="244"/>
      <c r="M262" s="244"/>
      <c r="N262" s="244"/>
      <c r="O262" s="244"/>
      <c r="P262" s="244"/>
      <c r="Q262" s="244"/>
      <c r="R262" s="244"/>
      <c r="S262" s="244"/>
      <c r="T262" s="244"/>
      <c r="U262" s="244"/>
      <c r="V262" s="246">
        <v>100</v>
      </c>
      <c r="W262" s="246"/>
      <c r="X262" s="246"/>
    </row>
    <row r="263" spans="1:24" ht="25.5" x14ac:dyDescent="0.25">
      <c r="A263" s="178">
        <v>13</v>
      </c>
      <c r="B263" s="54" t="s">
        <v>646</v>
      </c>
      <c r="C263" s="178" t="s">
        <v>329</v>
      </c>
      <c r="D263" s="244"/>
      <c r="E263" s="178"/>
      <c r="F263" s="244"/>
      <c r="G263" s="244"/>
      <c r="H263" s="244"/>
      <c r="I263" s="244"/>
      <c r="J263" s="244"/>
      <c r="K263" s="244"/>
      <c r="L263" s="244"/>
      <c r="M263" s="244"/>
      <c r="N263" s="244"/>
      <c r="O263" s="244"/>
      <c r="P263" s="244"/>
      <c r="Q263" s="244"/>
      <c r="R263" s="244"/>
      <c r="S263" s="244"/>
      <c r="T263" s="244"/>
      <c r="U263" s="244"/>
      <c r="V263" s="246">
        <v>100</v>
      </c>
      <c r="W263" s="246"/>
      <c r="X263" s="246"/>
    </row>
    <row r="264" spans="1:24" x14ac:dyDescent="0.25">
      <c r="A264" s="178">
        <v>14</v>
      </c>
      <c r="B264" s="54" t="s">
        <v>647</v>
      </c>
      <c r="C264" s="178" t="s">
        <v>342</v>
      </c>
      <c r="D264" s="244"/>
      <c r="E264" s="178"/>
      <c r="F264" s="244"/>
      <c r="G264" s="244"/>
      <c r="H264" s="244"/>
      <c r="I264" s="244"/>
      <c r="J264" s="244"/>
      <c r="K264" s="244"/>
      <c r="L264" s="244"/>
      <c r="M264" s="244"/>
      <c r="N264" s="244"/>
      <c r="O264" s="244"/>
      <c r="P264" s="244"/>
      <c r="Q264" s="244"/>
      <c r="R264" s="244"/>
      <c r="S264" s="244"/>
      <c r="T264" s="244"/>
      <c r="U264" s="244"/>
      <c r="V264" s="246">
        <v>100</v>
      </c>
      <c r="W264" s="246"/>
      <c r="X264" s="246"/>
    </row>
    <row r="265" spans="1:24" ht="38.25" x14ac:dyDescent="0.25">
      <c r="A265" s="178">
        <v>15</v>
      </c>
      <c r="B265" s="54" t="s">
        <v>648</v>
      </c>
      <c r="C265" s="178" t="s">
        <v>342</v>
      </c>
      <c r="D265" s="244"/>
      <c r="E265" s="178"/>
      <c r="F265" s="244"/>
      <c r="G265" s="244"/>
      <c r="H265" s="244"/>
      <c r="I265" s="244"/>
      <c r="J265" s="244"/>
      <c r="K265" s="244"/>
      <c r="L265" s="244"/>
      <c r="M265" s="244"/>
      <c r="N265" s="244"/>
      <c r="O265" s="244"/>
      <c r="P265" s="244"/>
      <c r="Q265" s="244"/>
      <c r="R265" s="244"/>
      <c r="S265" s="244"/>
      <c r="T265" s="244"/>
      <c r="U265" s="244"/>
      <c r="V265" s="246">
        <v>100</v>
      </c>
      <c r="W265" s="246"/>
      <c r="X265" s="246"/>
    </row>
    <row r="266" spans="1:24" ht="25.5" x14ac:dyDescent="0.25">
      <c r="A266" s="178">
        <v>16</v>
      </c>
      <c r="B266" s="54" t="s">
        <v>649</v>
      </c>
      <c r="C266" s="178" t="s">
        <v>342</v>
      </c>
      <c r="D266" s="244"/>
      <c r="E266" s="178"/>
      <c r="F266" s="244"/>
      <c r="G266" s="244"/>
      <c r="H266" s="244"/>
      <c r="I266" s="244"/>
      <c r="J266" s="244"/>
      <c r="K266" s="244"/>
      <c r="L266" s="244"/>
      <c r="M266" s="244"/>
      <c r="N266" s="244"/>
      <c r="O266" s="244"/>
      <c r="P266" s="244"/>
      <c r="Q266" s="244"/>
      <c r="R266" s="244"/>
      <c r="S266" s="244"/>
      <c r="T266" s="244"/>
      <c r="U266" s="244"/>
      <c r="V266" s="246">
        <v>100</v>
      </c>
      <c r="W266" s="246"/>
      <c r="X266" s="246"/>
    </row>
    <row r="267" spans="1:24" ht="25.5" x14ac:dyDescent="0.25">
      <c r="A267" s="178">
        <v>17</v>
      </c>
      <c r="B267" s="54" t="s">
        <v>650</v>
      </c>
      <c r="C267" s="178" t="s">
        <v>342</v>
      </c>
      <c r="D267" s="244"/>
      <c r="E267" s="178"/>
      <c r="F267" s="244"/>
      <c r="G267" s="244"/>
      <c r="H267" s="244"/>
      <c r="I267" s="244"/>
      <c r="J267" s="244"/>
      <c r="K267" s="244"/>
      <c r="L267" s="244"/>
      <c r="M267" s="244"/>
      <c r="N267" s="244"/>
      <c r="O267" s="244"/>
      <c r="P267" s="244"/>
      <c r="Q267" s="244"/>
      <c r="R267" s="244"/>
      <c r="S267" s="244"/>
      <c r="T267" s="244"/>
      <c r="U267" s="244"/>
      <c r="V267" s="246">
        <v>100</v>
      </c>
      <c r="W267" s="246"/>
      <c r="X267" s="246"/>
    </row>
    <row r="268" spans="1:24" ht="25.5" x14ac:dyDescent="0.25">
      <c r="A268" s="178">
        <v>18</v>
      </c>
      <c r="B268" s="54" t="s">
        <v>651</v>
      </c>
      <c r="C268" s="178" t="s">
        <v>331</v>
      </c>
      <c r="D268" s="244"/>
      <c r="E268" s="178"/>
      <c r="F268" s="244"/>
      <c r="G268" s="244"/>
      <c r="H268" s="244"/>
      <c r="I268" s="244"/>
      <c r="J268" s="244"/>
      <c r="K268" s="244"/>
      <c r="L268" s="244"/>
      <c r="M268" s="244"/>
      <c r="N268" s="244"/>
      <c r="O268" s="244"/>
      <c r="P268" s="244"/>
      <c r="Q268" s="244"/>
      <c r="R268" s="244"/>
      <c r="S268" s="244"/>
      <c r="T268" s="244"/>
      <c r="U268" s="244"/>
      <c r="V268" s="246">
        <v>100</v>
      </c>
      <c r="W268" s="246"/>
      <c r="X268" s="246"/>
    </row>
    <row r="269" spans="1:24" ht="25.5" x14ac:dyDescent="0.25">
      <c r="A269" s="178">
        <v>19</v>
      </c>
      <c r="B269" s="54" t="s">
        <v>652</v>
      </c>
      <c r="C269" s="178" t="s">
        <v>331</v>
      </c>
      <c r="D269" s="244"/>
      <c r="E269" s="178"/>
      <c r="F269" s="244"/>
      <c r="G269" s="244"/>
      <c r="H269" s="244"/>
      <c r="I269" s="244"/>
      <c r="J269" s="244"/>
      <c r="K269" s="244"/>
      <c r="L269" s="244"/>
      <c r="M269" s="244"/>
      <c r="N269" s="244"/>
      <c r="O269" s="244"/>
      <c r="P269" s="244"/>
      <c r="Q269" s="244"/>
      <c r="R269" s="244"/>
      <c r="S269" s="244"/>
      <c r="T269" s="244"/>
      <c r="U269" s="244"/>
      <c r="V269" s="246">
        <v>100</v>
      </c>
      <c r="W269" s="246"/>
      <c r="X269" s="246"/>
    </row>
    <row r="270" spans="1:24" ht="38.25" x14ac:dyDescent="0.25">
      <c r="A270" s="178">
        <v>20</v>
      </c>
      <c r="B270" s="54" t="s">
        <v>653</v>
      </c>
      <c r="C270" s="178" t="s">
        <v>331</v>
      </c>
      <c r="D270" s="244"/>
      <c r="E270" s="178"/>
      <c r="F270" s="244"/>
      <c r="G270" s="244"/>
      <c r="H270" s="244"/>
      <c r="I270" s="244"/>
      <c r="J270" s="244"/>
      <c r="K270" s="244"/>
      <c r="L270" s="244"/>
      <c r="M270" s="244"/>
      <c r="N270" s="244"/>
      <c r="O270" s="244"/>
      <c r="P270" s="244"/>
      <c r="Q270" s="244"/>
      <c r="R270" s="244"/>
      <c r="S270" s="244"/>
      <c r="T270" s="244"/>
      <c r="U270" s="244"/>
      <c r="V270" s="246">
        <v>100</v>
      </c>
      <c r="W270" s="246"/>
      <c r="X270" s="246"/>
    </row>
    <row r="271" spans="1:24" ht="25.5" x14ac:dyDescent="0.25">
      <c r="A271" s="178">
        <v>21</v>
      </c>
      <c r="B271" s="54" t="s">
        <v>654</v>
      </c>
      <c r="C271" s="178" t="s">
        <v>331</v>
      </c>
      <c r="D271" s="244"/>
      <c r="E271" s="178"/>
      <c r="F271" s="244"/>
      <c r="G271" s="244"/>
      <c r="H271" s="244"/>
      <c r="I271" s="244"/>
      <c r="J271" s="244"/>
      <c r="K271" s="244"/>
      <c r="L271" s="244"/>
      <c r="M271" s="244"/>
      <c r="N271" s="244"/>
      <c r="O271" s="244"/>
      <c r="P271" s="244"/>
      <c r="Q271" s="244"/>
      <c r="R271" s="244"/>
      <c r="S271" s="244"/>
      <c r="T271" s="244"/>
      <c r="U271" s="244"/>
      <c r="V271" s="246">
        <v>100</v>
      </c>
      <c r="W271" s="246"/>
      <c r="X271" s="246"/>
    </row>
    <row r="272" spans="1:24" ht="51" x14ac:dyDescent="0.25">
      <c r="A272" s="178">
        <v>22</v>
      </c>
      <c r="B272" s="54" t="s">
        <v>655</v>
      </c>
      <c r="C272" s="178" t="s">
        <v>337</v>
      </c>
      <c r="D272" s="244"/>
      <c r="E272" s="178"/>
      <c r="F272" s="244"/>
      <c r="G272" s="244"/>
      <c r="H272" s="244"/>
      <c r="I272" s="244"/>
      <c r="J272" s="244"/>
      <c r="K272" s="244"/>
      <c r="L272" s="244"/>
      <c r="M272" s="244"/>
      <c r="N272" s="244"/>
      <c r="O272" s="244"/>
      <c r="P272" s="244"/>
      <c r="Q272" s="244"/>
      <c r="R272" s="244"/>
      <c r="S272" s="244"/>
      <c r="T272" s="244"/>
      <c r="U272" s="244"/>
      <c r="V272" s="246">
        <v>100</v>
      </c>
      <c r="W272" s="246"/>
      <c r="X272" s="246"/>
    </row>
    <row r="273" spans="1:24" x14ac:dyDescent="0.25">
      <c r="A273" s="178">
        <v>23</v>
      </c>
      <c r="B273" s="54" t="s">
        <v>656</v>
      </c>
      <c r="C273" s="178" t="s">
        <v>327</v>
      </c>
      <c r="D273" s="244"/>
      <c r="E273" s="178"/>
      <c r="F273" s="244"/>
      <c r="G273" s="244"/>
      <c r="H273" s="244"/>
      <c r="I273" s="244"/>
      <c r="J273" s="244"/>
      <c r="K273" s="244"/>
      <c r="L273" s="244"/>
      <c r="M273" s="244"/>
      <c r="N273" s="244"/>
      <c r="O273" s="244"/>
      <c r="P273" s="244"/>
      <c r="Q273" s="244"/>
      <c r="R273" s="244"/>
      <c r="S273" s="244"/>
      <c r="T273" s="244"/>
      <c r="U273" s="244"/>
      <c r="V273" s="246">
        <v>100</v>
      </c>
      <c r="W273" s="246"/>
      <c r="X273" s="246"/>
    </row>
    <row r="274" spans="1:24" ht="25.5" x14ac:dyDescent="0.25">
      <c r="A274" s="178">
        <v>24</v>
      </c>
      <c r="B274" s="54" t="s">
        <v>657</v>
      </c>
      <c r="C274" s="178" t="s">
        <v>327</v>
      </c>
      <c r="D274" s="244"/>
      <c r="E274" s="178"/>
      <c r="F274" s="244"/>
      <c r="G274" s="244"/>
      <c r="H274" s="244"/>
      <c r="I274" s="244"/>
      <c r="J274" s="244"/>
      <c r="K274" s="244"/>
      <c r="L274" s="244"/>
      <c r="M274" s="244"/>
      <c r="N274" s="244"/>
      <c r="O274" s="244"/>
      <c r="P274" s="244"/>
      <c r="Q274" s="244"/>
      <c r="R274" s="244"/>
      <c r="S274" s="244"/>
      <c r="T274" s="244"/>
      <c r="U274" s="244"/>
      <c r="V274" s="246">
        <v>100</v>
      </c>
      <c r="W274" s="246"/>
      <c r="X274" s="246"/>
    </row>
    <row r="275" spans="1:24" ht="25.5" x14ac:dyDescent="0.25">
      <c r="A275" s="178">
        <v>25</v>
      </c>
      <c r="B275" s="54" t="s">
        <v>658</v>
      </c>
      <c r="C275" s="178" t="s">
        <v>327</v>
      </c>
      <c r="D275" s="244"/>
      <c r="E275" s="178"/>
      <c r="F275" s="244"/>
      <c r="G275" s="244"/>
      <c r="H275" s="244"/>
      <c r="I275" s="244"/>
      <c r="J275" s="244"/>
      <c r="K275" s="244"/>
      <c r="L275" s="244"/>
      <c r="M275" s="244"/>
      <c r="N275" s="244"/>
      <c r="O275" s="244"/>
      <c r="P275" s="244"/>
      <c r="Q275" s="244"/>
      <c r="R275" s="244"/>
      <c r="S275" s="244"/>
      <c r="T275" s="244"/>
      <c r="U275" s="244"/>
      <c r="V275" s="246">
        <v>100</v>
      </c>
      <c r="W275" s="246"/>
      <c r="X275" s="246"/>
    </row>
    <row r="276" spans="1:24" ht="25.5" x14ac:dyDescent="0.25">
      <c r="A276" s="178">
        <v>26</v>
      </c>
      <c r="B276" s="54" t="s">
        <v>659</v>
      </c>
      <c r="C276" s="178" t="s">
        <v>327</v>
      </c>
      <c r="D276" s="244"/>
      <c r="E276" s="178"/>
      <c r="F276" s="244"/>
      <c r="G276" s="244"/>
      <c r="H276" s="244"/>
      <c r="I276" s="244"/>
      <c r="J276" s="244"/>
      <c r="K276" s="244"/>
      <c r="L276" s="244"/>
      <c r="M276" s="244"/>
      <c r="N276" s="244"/>
      <c r="O276" s="244"/>
      <c r="P276" s="244"/>
      <c r="Q276" s="244"/>
      <c r="R276" s="244"/>
      <c r="S276" s="244"/>
      <c r="T276" s="244"/>
      <c r="U276" s="244"/>
      <c r="V276" s="246">
        <v>100</v>
      </c>
      <c r="W276" s="246"/>
      <c r="X276" s="246"/>
    </row>
    <row r="277" spans="1:24" x14ac:dyDescent="0.25">
      <c r="A277" s="178">
        <v>27</v>
      </c>
      <c r="B277" s="54" t="s">
        <v>660</v>
      </c>
      <c r="C277" s="178" t="s">
        <v>327</v>
      </c>
      <c r="D277" s="244"/>
      <c r="E277" s="178"/>
      <c r="F277" s="244"/>
      <c r="G277" s="244"/>
      <c r="H277" s="244"/>
      <c r="I277" s="244"/>
      <c r="J277" s="244"/>
      <c r="K277" s="244"/>
      <c r="L277" s="244"/>
      <c r="M277" s="244"/>
      <c r="N277" s="244"/>
      <c r="O277" s="244"/>
      <c r="P277" s="244"/>
      <c r="Q277" s="244"/>
      <c r="R277" s="244"/>
      <c r="S277" s="244"/>
      <c r="T277" s="244"/>
      <c r="U277" s="244"/>
      <c r="V277" s="246">
        <v>100</v>
      </c>
      <c r="W277" s="246"/>
      <c r="X277" s="246"/>
    </row>
    <row r="278" spans="1:24" ht="25.5" x14ac:dyDescent="0.25">
      <c r="A278" s="178">
        <v>28</v>
      </c>
      <c r="B278" s="54" t="s">
        <v>661</v>
      </c>
      <c r="C278" s="178" t="s">
        <v>331</v>
      </c>
      <c r="D278" s="244"/>
      <c r="E278" s="178"/>
      <c r="F278" s="244"/>
      <c r="G278" s="244"/>
      <c r="H278" s="244"/>
      <c r="I278" s="244"/>
      <c r="J278" s="244"/>
      <c r="K278" s="244"/>
      <c r="L278" s="244"/>
      <c r="M278" s="244"/>
      <c r="N278" s="244"/>
      <c r="O278" s="244"/>
      <c r="P278" s="244"/>
      <c r="Q278" s="244"/>
      <c r="R278" s="244"/>
      <c r="S278" s="244"/>
      <c r="T278" s="244"/>
      <c r="U278" s="244"/>
      <c r="V278" s="246">
        <v>100</v>
      </c>
      <c r="W278" s="246"/>
      <c r="X278" s="246"/>
    </row>
    <row r="279" spans="1:24" ht="25.5" x14ac:dyDescent="0.25">
      <c r="A279" s="178">
        <v>29</v>
      </c>
      <c r="B279" s="54" t="s">
        <v>662</v>
      </c>
      <c r="C279" s="178" t="s">
        <v>714</v>
      </c>
      <c r="D279" s="244"/>
      <c r="E279" s="178"/>
      <c r="F279" s="244"/>
      <c r="G279" s="244"/>
      <c r="H279" s="244"/>
      <c r="I279" s="244"/>
      <c r="J279" s="244"/>
      <c r="K279" s="244"/>
      <c r="L279" s="244"/>
      <c r="M279" s="244"/>
      <c r="N279" s="244"/>
      <c r="O279" s="244"/>
      <c r="P279" s="244"/>
      <c r="Q279" s="244"/>
      <c r="R279" s="244"/>
      <c r="S279" s="244"/>
      <c r="T279" s="244"/>
      <c r="U279" s="244"/>
      <c r="V279" s="246">
        <v>100</v>
      </c>
      <c r="W279" s="246"/>
      <c r="X279" s="246"/>
    </row>
    <row r="280" spans="1:24" ht="38.25" x14ac:dyDescent="0.25">
      <c r="A280" s="178">
        <v>30</v>
      </c>
      <c r="B280" s="54" t="s">
        <v>663</v>
      </c>
      <c r="C280" s="178" t="s">
        <v>715</v>
      </c>
      <c r="D280" s="244"/>
      <c r="E280" s="178"/>
      <c r="F280" s="244"/>
      <c r="G280" s="244"/>
      <c r="H280" s="244"/>
      <c r="I280" s="244"/>
      <c r="J280" s="244"/>
      <c r="K280" s="244"/>
      <c r="L280" s="244"/>
      <c r="M280" s="244"/>
      <c r="N280" s="244"/>
      <c r="O280" s="244"/>
      <c r="P280" s="244"/>
      <c r="Q280" s="244"/>
      <c r="R280" s="244"/>
      <c r="S280" s="244"/>
      <c r="T280" s="244"/>
      <c r="U280" s="244"/>
      <c r="V280" s="246">
        <v>100</v>
      </c>
      <c r="W280" s="246"/>
      <c r="X280" s="246"/>
    </row>
    <row r="281" spans="1:24" ht="25.5" x14ac:dyDescent="0.25">
      <c r="A281" s="178">
        <v>31</v>
      </c>
      <c r="B281" s="54" t="s">
        <v>664</v>
      </c>
      <c r="C281" s="178" t="s">
        <v>716</v>
      </c>
      <c r="D281" s="244"/>
      <c r="E281" s="178"/>
      <c r="F281" s="244"/>
      <c r="G281" s="244"/>
      <c r="H281" s="244"/>
      <c r="I281" s="244"/>
      <c r="J281" s="244"/>
      <c r="K281" s="244"/>
      <c r="L281" s="244"/>
      <c r="M281" s="244"/>
      <c r="N281" s="244"/>
      <c r="O281" s="244"/>
      <c r="P281" s="244"/>
      <c r="Q281" s="244"/>
      <c r="R281" s="244"/>
      <c r="S281" s="244"/>
      <c r="T281" s="244"/>
      <c r="U281" s="244"/>
      <c r="V281" s="246">
        <v>100</v>
      </c>
      <c r="W281" s="246"/>
      <c r="X281" s="246"/>
    </row>
    <row r="282" spans="1:24" ht="38.25" x14ac:dyDescent="0.25">
      <c r="A282" s="178">
        <v>32</v>
      </c>
      <c r="B282" s="54" t="s">
        <v>665</v>
      </c>
      <c r="C282" s="178" t="s">
        <v>329</v>
      </c>
      <c r="D282" s="244"/>
      <c r="E282" s="178"/>
      <c r="F282" s="244"/>
      <c r="G282" s="244"/>
      <c r="H282" s="244"/>
      <c r="I282" s="244"/>
      <c r="J282" s="244"/>
      <c r="K282" s="244"/>
      <c r="L282" s="244"/>
      <c r="M282" s="244"/>
      <c r="N282" s="244"/>
      <c r="O282" s="244"/>
      <c r="P282" s="244"/>
      <c r="Q282" s="244"/>
      <c r="R282" s="244"/>
      <c r="S282" s="244"/>
      <c r="T282" s="244"/>
      <c r="U282" s="244"/>
      <c r="V282" s="246">
        <v>100</v>
      </c>
      <c r="W282" s="246"/>
      <c r="X282" s="246"/>
    </row>
    <row r="283" spans="1:24" ht="25.5" x14ac:dyDescent="0.25">
      <c r="A283" s="178">
        <v>33</v>
      </c>
      <c r="B283" s="54" t="s">
        <v>666</v>
      </c>
      <c r="C283" s="178" t="s">
        <v>329</v>
      </c>
      <c r="D283" s="244"/>
      <c r="E283" s="178"/>
      <c r="F283" s="244"/>
      <c r="G283" s="244"/>
      <c r="H283" s="244"/>
      <c r="I283" s="244"/>
      <c r="J283" s="244"/>
      <c r="K283" s="244"/>
      <c r="L283" s="244"/>
      <c r="M283" s="244"/>
      <c r="N283" s="244"/>
      <c r="O283" s="244"/>
      <c r="P283" s="244"/>
      <c r="Q283" s="244"/>
      <c r="R283" s="244"/>
      <c r="S283" s="244"/>
      <c r="T283" s="244"/>
      <c r="U283" s="244"/>
      <c r="V283" s="246">
        <v>100</v>
      </c>
      <c r="W283" s="246"/>
      <c r="X283" s="246"/>
    </row>
    <row r="284" spans="1:24" ht="38.25" x14ac:dyDescent="0.25">
      <c r="A284" s="178">
        <v>34</v>
      </c>
      <c r="B284" s="54" t="s">
        <v>667</v>
      </c>
      <c r="C284" s="178" t="s">
        <v>329</v>
      </c>
      <c r="D284" s="244"/>
      <c r="E284" s="178"/>
      <c r="F284" s="244"/>
      <c r="G284" s="244"/>
      <c r="H284" s="244"/>
      <c r="I284" s="244"/>
      <c r="J284" s="244"/>
      <c r="K284" s="244"/>
      <c r="L284" s="244"/>
      <c r="M284" s="244"/>
      <c r="N284" s="244"/>
      <c r="O284" s="244"/>
      <c r="P284" s="244"/>
      <c r="Q284" s="244"/>
      <c r="R284" s="244"/>
      <c r="S284" s="244"/>
      <c r="T284" s="244"/>
      <c r="U284" s="244"/>
      <c r="V284" s="246">
        <v>100</v>
      </c>
      <c r="W284" s="246"/>
      <c r="X284" s="246"/>
    </row>
    <row r="285" spans="1:24" ht="25.5" x14ac:dyDescent="0.25">
      <c r="A285" s="178">
        <v>35</v>
      </c>
      <c r="B285" s="54" t="s">
        <v>668</v>
      </c>
      <c r="C285" s="178" t="s">
        <v>340</v>
      </c>
      <c r="D285" s="244"/>
      <c r="E285" s="178" t="s">
        <v>389</v>
      </c>
      <c r="F285" s="244"/>
      <c r="G285" s="244"/>
      <c r="H285" s="244"/>
      <c r="I285" s="244"/>
      <c r="J285" s="244"/>
      <c r="K285" s="244"/>
      <c r="L285" s="244"/>
      <c r="M285" s="244"/>
      <c r="N285" s="244"/>
      <c r="O285" s="244"/>
      <c r="P285" s="244"/>
      <c r="Q285" s="244"/>
      <c r="R285" s="244"/>
      <c r="S285" s="244"/>
      <c r="T285" s="244"/>
      <c r="U285" s="244"/>
      <c r="V285" s="246">
        <v>100</v>
      </c>
      <c r="W285" s="246"/>
      <c r="X285" s="246"/>
    </row>
    <row r="286" spans="1:24" ht="25.5" x14ac:dyDescent="0.25">
      <c r="A286" s="178">
        <v>36</v>
      </c>
      <c r="B286" s="54" t="s">
        <v>669</v>
      </c>
      <c r="C286" s="178" t="s">
        <v>333</v>
      </c>
      <c r="D286" s="244"/>
      <c r="E286" s="178"/>
      <c r="F286" s="244"/>
      <c r="G286" s="244"/>
      <c r="H286" s="244"/>
      <c r="I286" s="244"/>
      <c r="J286" s="244"/>
      <c r="K286" s="244"/>
      <c r="L286" s="244"/>
      <c r="M286" s="244"/>
      <c r="N286" s="244"/>
      <c r="O286" s="244"/>
      <c r="P286" s="244"/>
      <c r="Q286" s="244"/>
      <c r="R286" s="244"/>
      <c r="S286" s="244"/>
      <c r="T286" s="244"/>
      <c r="U286" s="244"/>
      <c r="V286" s="246">
        <v>100</v>
      </c>
      <c r="W286" s="246"/>
      <c r="X286" s="246"/>
    </row>
    <row r="287" spans="1:24" ht="38.25" x14ac:dyDescent="0.25">
      <c r="A287" s="178">
        <v>37</v>
      </c>
      <c r="B287" s="54" t="s">
        <v>670</v>
      </c>
      <c r="C287" s="178" t="s">
        <v>333</v>
      </c>
      <c r="D287" s="244"/>
      <c r="E287" s="178"/>
      <c r="F287" s="244"/>
      <c r="G287" s="244"/>
      <c r="H287" s="244"/>
      <c r="I287" s="244"/>
      <c r="J287" s="244"/>
      <c r="K287" s="244"/>
      <c r="L287" s="244"/>
      <c r="M287" s="244"/>
      <c r="N287" s="244"/>
      <c r="O287" s="244"/>
      <c r="P287" s="244"/>
      <c r="Q287" s="244"/>
      <c r="R287" s="244"/>
      <c r="S287" s="244"/>
      <c r="T287" s="244"/>
      <c r="U287" s="244"/>
      <c r="V287" s="246">
        <v>100</v>
      </c>
      <c r="W287" s="246"/>
      <c r="X287" s="246"/>
    </row>
    <row r="288" spans="1:24" ht="25.5" x14ac:dyDescent="0.25">
      <c r="A288" s="178">
        <v>38</v>
      </c>
      <c r="B288" s="54" t="s">
        <v>671</v>
      </c>
      <c r="C288" s="178" t="s">
        <v>333</v>
      </c>
      <c r="D288" s="244"/>
      <c r="E288" s="178"/>
      <c r="F288" s="244"/>
      <c r="G288" s="244"/>
      <c r="H288" s="244"/>
      <c r="I288" s="244"/>
      <c r="J288" s="244"/>
      <c r="K288" s="244"/>
      <c r="L288" s="244"/>
      <c r="M288" s="244"/>
      <c r="N288" s="244"/>
      <c r="O288" s="244"/>
      <c r="P288" s="244"/>
      <c r="Q288" s="244"/>
      <c r="R288" s="244"/>
      <c r="S288" s="244"/>
      <c r="T288" s="244"/>
      <c r="U288" s="244"/>
      <c r="V288" s="246">
        <v>100</v>
      </c>
      <c r="W288" s="246"/>
      <c r="X288" s="246"/>
    </row>
    <row r="289" spans="1:24" x14ac:dyDescent="0.25">
      <c r="A289" s="178">
        <v>39</v>
      </c>
      <c r="B289" s="54" t="s">
        <v>672</v>
      </c>
      <c r="C289" s="178" t="s">
        <v>333</v>
      </c>
      <c r="D289" s="244"/>
      <c r="E289" s="178"/>
      <c r="F289" s="244"/>
      <c r="G289" s="244"/>
      <c r="H289" s="244"/>
      <c r="I289" s="244"/>
      <c r="J289" s="244"/>
      <c r="K289" s="244"/>
      <c r="L289" s="244"/>
      <c r="M289" s="244"/>
      <c r="N289" s="244"/>
      <c r="O289" s="244"/>
      <c r="P289" s="244"/>
      <c r="Q289" s="244"/>
      <c r="R289" s="244"/>
      <c r="S289" s="244"/>
      <c r="T289" s="244"/>
      <c r="U289" s="244"/>
      <c r="V289" s="246">
        <v>100</v>
      </c>
      <c r="W289" s="246"/>
      <c r="X289" s="246"/>
    </row>
    <row r="290" spans="1:24" ht="25.5" x14ac:dyDescent="0.25">
      <c r="A290" s="178">
        <v>40</v>
      </c>
      <c r="B290" s="54" t="s">
        <v>673</v>
      </c>
      <c r="C290" s="178" t="s">
        <v>333</v>
      </c>
      <c r="D290" s="244"/>
      <c r="E290" s="243"/>
      <c r="F290" s="244"/>
      <c r="G290" s="244"/>
      <c r="H290" s="244"/>
      <c r="I290" s="244"/>
      <c r="J290" s="244"/>
      <c r="K290" s="244"/>
      <c r="L290" s="244"/>
      <c r="M290" s="244"/>
      <c r="N290" s="244"/>
      <c r="O290" s="244"/>
      <c r="P290" s="244"/>
      <c r="Q290" s="244"/>
      <c r="R290" s="244"/>
      <c r="S290" s="244"/>
      <c r="T290" s="244"/>
      <c r="U290" s="244"/>
      <c r="V290" s="246">
        <v>100</v>
      </c>
      <c r="W290" s="246"/>
      <c r="X290" s="246"/>
    </row>
    <row r="291" spans="1:24" ht="25.5" x14ac:dyDescent="0.25">
      <c r="A291" s="178">
        <v>41</v>
      </c>
      <c r="B291" s="54" t="s">
        <v>674</v>
      </c>
      <c r="C291" s="178"/>
      <c r="D291" s="244"/>
      <c r="E291" s="243"/>
      <c r="F291" s="244"/>
      <c r="G291" s="244"/>
      <c r="H291" s="244"/>
      <c r="I291" s="244"/>
      <c r="J291" s="244"/>
      <c r="K291" s="244"/>
      <c r="L291" s="244"/>
      <c r="M291" s="244"/>
      <c r="N291" s="244"/>
      <c r="O291" s="244"/>
      <c r="P291" s="244"/>
      <c r="Q291" s="244"/>
      <c r="R291" s="244"/>
      <c r="S291" s="244"/>
      <c r="T291" s="244"/>
      <c r="U291" s="244"/>
      <c r="V291" s="246">
        <v>100</v>
      </c>
      <c r="W291" s="246"/>
      <c r="X291" s="246"/>
    </row>
    <row r="292" spans="1:24" x14ac:dyDescent="0.25">
      <c r="A292" s="178">
        <v>42</v>
      </c>
      <c r="B292" s="54" t="s">
        <v>675</v>
      </c>
      <c r="C292" s="178" t="s">
        <v>337</v>
      </c>
      <c r="D292" s="244"/>
      <c r="E292" s="178"/>
      <c r="F292" s="244"/>
      <c r="G292" s="244"/>
      <c r="H292" s="244"/>
      <c r="I292" s="244"/>
      <c r="J292" s="244"/>
      <c r="K292" s="244"/>
      <c r="L292" s="244"/>
      <c r="M292" s="244"/>
      <c r="N292" s="244"/>
      <c r="O292" s="244"/>
      <c r="P292" s="244"/>
      <c r="Q292" s="244"/>
      <c r="R292" s="244"/>
      <c r="S292" s="244"/>
      <c r="T292" s="244"/>
      <c r="U292" s="244"/>
      <c r="V292" s="246">
        <v>100</v>
      </c>
      <c r="W292" s="246"/>
      <c r="X292" s="246"/>
    </row>
    <row r="293" spans="1:24" ht="25.5" x14ac:dyDescent="0.25">
      <c r="A293" s="178">
        <v>43</v>
      </c>
      <c r="B293" s="54" t="s">
        <v>676</v>
      </c>
      <c r="C293" s="178" t="s">
        <v>334</v>
      </c>
      <c r="D293" s="244"/>
      <c r="E293" s="178"/>
      <c r="F293" s="244"/>
      <c r="G293" s="244"/>
      <c r="H293" s="244"/>
      <c r="I293" s="244"/>
      <c r="J293" s="244"/>
      <c r="K293" s="244"/>
      <c r="L293" s="244"/>
      <c r="M293" s="244"/>
      <c r="N293" s="244"/>
      <c r="O293" s="244"/>
      <c r="P293" s="244"/>
      <c r="Q293" s="244"/>
      <c r="R293" s="244"/>
      <c r="S293" s="244"/>
      <c r="T293" s="244"/>
      <c r="U293" s="244"/>
      <c r="V293" s="246">
        <v>100</v>
      </c>
      <c r="W293" s="246"/>
      <c r="X293" s="246"/>
    </row>
    <row r="294" spans="1:24" x14ac:dyDescent="0.25">
      <c r="A294" s="178">
        <v>44</v>
      </c>
      <c r="B294" s="54" t="s">
        <v>677</v>
      </c>
      <c r="C294" s="178" t="s">
        <v>334</v>
      </c>
      <c r="D294" s="244"/>
      <c r="E294" s="178"/>
      <c r="F294" s="244"/>
      <c r="G294" s="244"/>
      <c r="H294" s="244"/>
      <c r="I294" s="244"/>
      <c r="J294" s="244"/>
      <c r="K294" s="244"/>
      <c r="L294" s="244"/>
      <c r="M294" s="244"/>
      <c r="N294" s="244"/>
      <c r="O294" s="244"/>
      <c r="P294" s="244"/>
      <c r="Q294" s="244"/>
      <c r="R294" s="244"/>
      <c r="S294" s="244"/>
      <c r="T294" s="244"/>
      <c r="U294" s="244"/>
      <c r="V294" s="246">
        <v>100</v>
      </c>
      <c r="W294" s="246"/>
      <c r="X294" s="246"/>
    </row>
    <row r="295" spans="1:24" ht="25.5" x14ac:dyDescent="0.25">
      <c r="A295" s="178">
        <v>45</v>
      </c>
      <c r="B295" s="54" t="s">
        <v>678</v>
      </c>
      <c r="C295" s="178" t="s">
        <v>334</v>
      </c>
      <c r="D295" s="244"/>
      <c r="E295" s="178"/>
      <c r="F295" s="244"/>
      <c r="G295" s="244"/>
      <c r="H295" s="244"/>
      <c r="I295" s="244"/>
      <c r="J295" s="244"/>
      <c r="K295" s="244"/>
      <c r="L295" s="244"/>
      <c r="M295" s="244"/>
      <c r="N295" s="244"/>
      <c r="O295" s="244"/>
      <c r="P295" s="244"/>
      <c r="Q295" s="244"/>
      <c r="R295" s="244"/>
      <c r="S295" s="244"/>
      <c r="T295" s="244"/>
      <c r="U295" s="244"/>
      <c r="V295" s="246">
        <v>100</v>
      </c>
      <c r="W295" s="246"/>
      <c r="X295" s="246"/>
    </row>
    <row r="296" spans="1:24" x14ac:dyDescent="0.25">
      <c r="A296" s="178">
        <v>46</v>
      </c>
      <c r="B296" s="236" t="s">
        <v>679</v>
      </c>
      <c r="C296" s="178"/>
      <c r="D296" s="244"/>
      <c r="E296" s="178"/>
      <c r="F296" s="244"/>
      <c r="G296" s="244"/>
      <c r="H296" s="244"/>
      <c r="I296" s="244"/>
      <c r="J296" s="244"/>
      <c r="K296" s="244"/>
      <c r="L296" s="244"/>
      <c r="M296" s="244"/>
      <c r="N296" s="244"/>
      <c r="O296" s="244"/>
      <c r="P296" s="244"/>
      <c r="Q296" s="244"/>
      <c r="R296" s="244"/>
      <c r="S296" s="244"/>
      <c r="T296" s="244"/>
      <c r="U296" s="244"/>
      <c r="V296" s="246">
        <v>100</v>
      </c>
      <c r="W296" s="246"/>
      <c r="X296" s="246"/>
    </row>
    <row r="297" spans="1:24" x14ac:dyDescent="0.25">
      <c r="A297" s="178">
        <v>47</v>
      </c>
      <c r="B297" s="236" t="s">
        <v>680</v>
      </c>
      <c r="C297" s="178"/>
      <c r="D297" s="244"/>
      <c r="E297" s="178"/>
      <c r="F297" s="244"/>
      <c r="G297" s="244"/>
      <c r="H297" s="244"/>
      <c r="I297" s="244"/>
      <c r="J297" s="244"/>
      <c r="K297" s="244"/>
      <c r="L297" s="244"/>
      <c r="M297" s="244"/>
      <c r="N297" s="244"/>
      <c r="O297" s="244"/>
      <c r="P297" s="244"/>
      <c r="Q297" s="244"/>
      <c r="R297" s="244"/>
      <c r="S297" s="244"/>
      <c r="T297" s="244"/>
      <c r="U297" s="244"/>
      <c r="V297" s="246">
        <v>100</v>
      </c>
      <c r="W297" s="246"/>
      <c r="X297" s="246"/>
    </row>
    <row r="298" spans="1:24" ht="38.25" x14ac:dyDescent="0.25">
      <c r="A298" s="178">
        <v>48</v>
      </c>
      <c r="B298" s="54" t="s">
        <v>681</v>
      </c>
      <c r="C298" s="178" t="s">
        <v>359</v>
      </c>
      <c r="D298" s="244"/>
      <c r="E298" s="178"/>
      <c r="F298" s="244"/>
      <c r="G298" s="244"/>
      <c r="H298" s="244"/>
      <c r="I298" s="244"/>
      <c r="J298" s="244"/>
      <c r="K298" s="244"/>
      <c r="L298" s="244"/>
      <c r="M298" s="244"/>
      <c r="N298" s="244"/>
      <c r="O298" s="244"/>
      <c r="P298" s="244"/>
      <c r="Q298" s="244"/>
      <c r="R298" s="244"/>
      <c r="S298" s="244"/>
      <c r="T298" s="244"/>
      <c r="U298" s="244"/>
      <c r="V298" s="246">
        <v>100</v>
      </c>
      <c r="W298" s="246"/>
      <c r="X298" s="246"/>
    </row>
    <row r="299" spans="1:24" ht="38.25" x14ac:dyDescent="0.25">
      <c r="A299" s="178">
        <v>49</v>
      </c>
      <c r="B299" s="54" t="s">
        <v>682</v>
      </c>
      <c r="C299" s="178" t="s">
        <v>340</v>
      </c>
      <c r="D299" s="244"/>
      <c r="E299" s="178"/>
      <c r="F299" s="244"/>
      <c r="G299" s="244"/>
      <c r="H299" s="244"/>
      <c r="I299" s="244"/>
      <c r="J299" s="244"/>
      <c r="K299" s="244"/>
      <c r="L299" s="244"/>
      <c r="M299" s="244"/>
      <c r="N299" s="244"/>
      <c r="O299" s="244"/>
      <c r="P299" s="244"/>
      <c r="Q299" s="244"/>
      <c r="R299" s="244"/>
      <c r="S299" s="244"/>
      <c r="T299" s="244"/>
      <c r="U299" s="244"/>
      <c r="V299" s="246">
        <v>100</v>
      </c>
      <c r="W299" s="246"/>
      <c r="X299" s="246"/>
    </row>
    <row r="300" spans="1:24" x14ac:dyDescent="0.25">
      <c r="A300" s="178">
        <v>50</v>
      </c>
      <c r="B300" s="54" t="s">
        <v>683</v>
      </c>
      <c r="C300" s="178" t="s">
        <v>340</v>
      </c>
      <c r="D300" s="244"/>
      <c r="E300" s="178"/>
      <c r="F300" s="244"/>
      <c r="G300" s="244"/>
      <c r="H300" s="244"/>
      <c r="I300" s="244"/>
      <c r="J300" s="244"/>
      <c r="K300" s="244"/>
      <c r="L300" s="244"/>
      <c r="M300" s="244"/>
      <c r="N300" s="244"/>
      <c r="O300" s="244"/>
      <c r="P300" s="244"/>
      <c r="Q300" s="244"/>
      <c r="R300" s="244"/>
      <c r="S300" s="244"/>
      <c r="T300" s="244"/>
      <c r="U300" s="244"/>
      <c r="V300" s="246">
        <v>100</v>
      </c>
      <c r="W300" s="246"/>
      <c r="X300" s="246"/>
    </row>
    <row r="301" spans="1:24" ht="25.5" x14ac:dyDescent="0.25">
      <c r="A301" s="178">
        <v>51</v>
      </c>
      <c r="B301" s="54" t="s">
        <v>684</v>
      </c>
      <c r="C301" s="178" t="s">
        <v>340</v>
      </c>
      <c r="D301" s="244"/>
      <c r="E301" s="178"/>
      <c r="F301" s="244"/>
      <c r="G301" s="244"/>
      <c r="H301" s="244"/>
      <c r="I301" s="244"/>
      <c r="J301" s="244"/>
      <c r="K301" s="244"/>
      <c r="L301" s="244"/>
      <c r="M301" s="244"/>
      <c r="N301" s="244"/>
      <c r="O301" s="244"/>
      <c r="P301" s="244"/>
      <c r="Q301" s="244"/>
      <c r="R301" s="244"/>
      <c r="S301" s="244"/>
      <c r="T301" s="244"/>
      <c r="U301" s="244"/>
      <c r="V301" s="246">
        <v>100</v>
      </c>
      <c r="W301" s="246"/>
      <c r="X301" s="246"/>
    </row>
    <row r="302" spans="1:24" ht="25.5" x14ac:dyDescent="0.25">
      <c r="A302" s="178">
        <v>52</v>
      </c>
      <c r="B302" s="54" t="s">
        <v>685</v>
      </c>
      <c r="C302" s="178" t="s">
        <v>326</v>
      </c>
      <c r="D302" s="244"/>
      <c r="E302" s="178"/>
      <c r="F302" s="244"/>
      <c r="G302" s="244"/>
      <c r="H302" s="244"/>
      <c r="I302" s="244"/>
      <c r="J302" s="244"/>
      <c r="K302" s="244"/>
      <c r="L302" s="244"/>
      <c r="M302" s="244"/>
      <c r="N302" s="244"/>
      <c r="O302" s="244"/>
      <c r="P302" s="244"/>
      <c r="Q302" s="244"/>
      <c r="R302" s="244"/>
      <c r="S302" s="244"/>
      <c r="T302" s="244"/>
      <c r="U302" s="244"/>
      <c r="V302" s="246">
        <v>100</v>
      </c>
      <c r="W302" s="246"/>
      <c r="X302" s="246"/>
    </row>
    <row r="303" spans="1:24" ht="38.25" x14ac:dyDescent="0.25">
      <c r="A303" s="178">
        <v>53</v>
      </c>
      <c r="B303" s="54" t="s">
        <v>686</v>
      </c>
      <c r="C303" s="178" t="s">
        <v>326</v>
      </c>
      <c r="D303" s="244"/>
      <c r="E303" s="178"/>
      <c r="F303" s="244"/>
      <c r="G303" s="244"/>
      <c r="H303" s="244"/>
      <c r="I303" s="244"/>
      <c r="J303" s="244"/>
      <c r="K303" s="244"/>
      <c r="L303" s="244"/>
      <c r="M303" s="244"/>
      <c r="N303" s="244"/>
      <c r="O303" s="244"/>
      <c r="P303" s="244"/>
      <c r="Q303" s="244"/>
      <c r="R303" s="244"/>
      <c r="S303" s="244"/>
      <c r="T303" s="244"/>
      <c r="U303" s="244"/>
      <c r="V303" s="246">
        <v>100</v>
      </c>
      <c r="W303" s="246"/>
      <c r="X303" s="246"/>
    </row>
    <row r="304" spans="1:24" ht="38.25" x14ac:dyDescent="0.25">
      <c r="A304" s="178">
        <v>54</v>
      </c>
      <c r="B304" s="54" t="s">
        <v>687</v>
      </c>
      <c r="C304" s="178" t="s">
        <v>326</v>
      </c>
      <c r="D304" s="244"/>
      <c r="E304" s="178"/>
      <c r="F304" s="244"/>
      <c r="G304" s="244"/>
      <c r="H304" s="244"/>
      <c r="I304" s="244"/>
      <c r="J304" s="244"/>
      <c r="K304" s="244"/>
      <c r="L304" s="244"/>
      <c r="M304" s="244"/>
      <c r="N304" s="244"/>
      <c r="O304" s="244"/>
      <c r="P304" s="244"/>
      <c r="Q304" s="244"/>
      <c r="R304" s="244"/>
      <c r="S304" s="244"/>
      <c r="T304" s="244"/>
      <c r="U304" s="244"/>
      <c r="V304" s="246">
        <v>100</v>
      </c>
      <c r="W304" s="246"/>
      <c r="X304" s="246"/>
    </row>
    <row r="305" spans="1:24" ht="38.25" x14ac:dyDescent="0.25">
      <c r="A305" s="178">
        <v>55</v>
      </c>
      <c r="B305" s="54" t="s">
        <v>688</v>
      </c>
      <c r="C305" s="178" t="s">
        <v>326</v>
      </c>
      <c r="D305" s="244"/>
      <c r="E305" s="178"/>
      <c r="F305" s="244"/>
      <c r="G305" s="244"/>
      <c r="H305" s="244"/>
      <c r="I305" s="244"/>
      <c r="J305" s="244"/>
      <c r="K305" s="244"/>
      <c r="L305" s="244"/>
      <c r="M305" s="244"/>
      <c r="N305" s="244"/>
      <c r="O305" s="244"/>
      <c r="P305" s="244"/>
      <c r="Q305" s="244"/>
      <c r="R305" s="244"/>
      <c r="S305" s="244"/>
      <c r="T305" s="244"/>
      <c r="U305" s="244"/>
      <c r="V305" s="246">
        <v>100</v>
      </c>
      <c r="W305" s="246"/>
      <c r="X305" s="246"/>
    </row>
    <row r="306" spans="1:24" ht="38.25" x14ac:dyDescent="0.25">
      <c r="A306" s="182">
        <v>56</v>
      </c>
      <c r="B306" s="54" t="s">
        <v>689</v>
      </c>
      <c r="C306" s="178" t="s">
        <v>341</v>
      </c>
      <c r="D306" s="244"/>
      <c r="E306" s="178"/>
      <c r="F306" s="244"/>
      <c r="G306" s="244"/>
      <c r="H306" s="244"/>
      <c r="I306" s="244"/>
      <c r="J306" s="244"/>
      <c r="K306" s="244"/>
      <c r="L306" s="244"/>
      <c r="M306" s="244"/>
      <c r="N306" s="244"/>
      <c r="O306" s="244"/>
      <c r="P306" s="244"/>
      <c r="Q306" s="244"/>
      <c r="R306" s="244"/>
      <c r="S306" s="244"/>
      <c r="T306" s="244"/>
      <c r="U306" s="244"/>
      <c r="V306" s="246">
        <v>100</v>
      </c>
      <c r="W306" s="246"/>
      <c r="X306" s="246"/>
    </row>
    <row r="307" spans="1:24" x14ac:dyDescent="0.25">
      <c r="A307" s="182">
        <v>57</v>
      </c>
      <c r="B307" s="56" t="s">
        <v>690</v>
      </c>
      <c r="C307" s="178" t="s">
        <v>341</v>
      </c>
      <c r="D307" s="244"/>
      <c r="E307" s="178"/>
      <c r="F307" s="244"/>
      <c r="G307" s="244"/>
      <c r="H307" s="244"/>
      <c r="I307" s="244"/>
      <c r="J307" s="244"/>
      <c r="K307" s="244"/>
      <c r="L307" s="244"/>
      <c r="M307" s="244"/>
      <c r="N307" s="244"/>
      <c r="O307" s="244"/>
      <c r="P307" s="244"/>
      <c r="Q307" s="244"/>
      <c r="R307" s="244"/>
      <c r="S307" s="244"/>
      <c r="T307" s="244"/>
      <c r="U307" s="244"/>
      <c r="V307" s="246">
        <v>100</v>
      </c>
      <c r="W307" s="246"/>
      <c r="X307" s="246"/>
    </row>
    <row r="308" spans="1:24" x14ac:dyDescent="0.25">
      <c r="A308" s="182">
        <v>58</v>
      </c>
      <c r="B308" s="56" t="s">
        <v>691</v>
      </c>
      <c r="C308" s="178" t="s">
        <v>717</v>
      </c>
      <c r="D308" s="244"/>
      <c r="E308" s="178"/>
      <c r="F308" s="244"/>
      <c r="G308" s="244"/>
      <c r="H308" s="244"/>
      <c r="I308" s="244"/>
      <c r="J308" s="244"/>
      <c r="K308" s="244"/>
      <c r="L308" s="244"/>
      <c r="M308" s="244"/>
      <c r="N308" s="244"/>
      <c r="O308" s="244"/>
      <c r="P308" s="244"/>
      <c r="Q308" s="244"/>
      <c r="R308" s="244"/>
      <c r="S308" s="244"/>
      <c r="T308" s="244"/>
      <c r="U308" s="244"/>
      <c r="V308" s="246">
        <v>100</v>
      </c>
      <c r="W308" s="246"/>
      <c r="X308" s="246"/>
    </row>
    <row r="309" spans="1:24" ht="25.5" x14ac:dyDescent="0.25">
      <c r="A309" s="182">
        <v>59</v>
      </c>
      <c r="B309" s="56" t="s">
        <v>692</v>
      </c>
      <c r="C309" s="178" t="s">
        <v>718</v>
      </c>
      <c r="D309" s="244"/>
      <c r="E309" s="178"/>
      <c r="F309" s="244"/>
      <c r="G309" s="244"/>
      <c r="H309" s="244"/>
      <c r="I309" s="244"/>
      <c r="J309" s="244"/>
      <c r="K309" s="244"/>
      <c r="L309" s="244"/>
      <c r="M309" s="244"/>
      <c r="N309" s="244"/>
      <c r="O309" s="244"/>
      <c r="P309" s="244"/>
      <c r="Q309" s="244"/>
      <c r="R309" s="244"/>
      <c r="S309" s="244"/>
      <c r="T309" s="244"/>
      <c r="U309" s="244"/>
      <c r="V309" s="246">
        <v>100</v>
      </c>
      <c r="W309" s="246"/>
      <c r="X309" s="246"/>
    </row>
    <row r="310" spans="1:24" ht="25.5" x14ac:dyDescent="0.25">
      <c r="A310" s="182">
        <v>60</v>
      </c>
      <c r="B310" s="56" t="s">
        <v>693</v>
      </c>
      <c r="C310" s="178" t="s">
        <v>341</v>
      </c>
      <c r="D310" s="244"/>
      <c r="E310" s="178"/>
      <c r="F310" s="244"/>
      <c r="G310" s="244"/>
      <c r="H310" s="244"/>
      <c r="I310" s="244"/>
      <c r="J310" s="244"/>
      <c r="K310" s="244"/>
      <c r="L310" s="244"/>
      <c r="M310" s="244"/>
      <c r="N310" s="244"/>
      <c r="O310" s="244"/>
      <c r="P310" s="244"/>
      <c r="Q310" s="244"/>
      <c r="R310" s="244"/>
      <c r="S310" s="244"/>
      <c r="T310" s="244"/>
      <c r="U310" s="244"/>
      <c r="V310" s="246">
        <v>100</v>
      </c>
      <c r="W310" s="246"/>
      <c r="X310" s="246"/>
    </row>
    <row r="311" spans="1:24" ht="25.5" x14ac:dyDescent="0.25">
      <c r="A311" s="182">
        <v>61</v>
      </c>
      <c r="B311" s="56" t="s">
        <v>694</v>
      </c>
      <c r="C311" s="178" t="s">
        <v>719</v>
      </c>
      <c r="D311" s="244"/>
      <c r="E311" s="178"/>
      <c r="F311" s="244"/>
      <c r="G311" s="244"/>
      <c r="H311" s="244"/>
      <c r="I311" s="244"/>
      <c r="J311" s="244"/>
      <c r="K311" s="244"/>
      <c r="L311" s="244"/>
      <c r="M311" s="244"/>
      <c r="N311" s="244"/>
      <c r="O311" s="244"/>
      <c r="P311" s="244"/>
      <c r="Q311" s="244"/>
      <c r="R311" s="244"/>
      <c r="S311" s="244"/>
      <c r="T311" s="244"/>
      <c r="U311" s="244"/>
      <c r="V311" s="246">
        <v>100</v>
      </c>
      <c r="W311" s="246"/>
      <c r="X311" s="246"/>
    </row>
    <row r="312" spans="1:24" ht="25.5" x14ac:dyDescent="0.25">
      <c r="A312" s="182">
        <v>62</v>
      </c>
      <c r="B312" s="56" t="s">
        <v>695</v>
      </c>
      <c r="C312" s="178" t="s">
        <v>720</v>
      </c>
      <c r="D312" s="244"/>
      <c r="E312" s="178"/>
      <c r="F312" s="244"/>
      <c r="G312" s="244"/>
      <c r="H312" s="244"/>
      <c r="I312" s="244"/>
      <c r="J312" s="244"/>
      <c r="K312" s="244"/>
      <c r="L312" s="244"/>
      <c r="M312" s="244"/>
      <c r="N312" s="244"/>
      <c r="O312" s="244"/>
      <c r="P312" s="244"/>
      <c r="Q312" s="244"/>
      <c r="R312" s="244"/>
      <c r="S312" s="244"/>
      <c r="T312" s="244"/>
      <c r="U312" s="244"/>
      <c r="V312" s="246">
        <v>100</v>
      </c>
      <c r="W312" s="246"/>
      <c r="X312" s="246"/>
    </row>
    <row r="313" spans="1:24" x14ac:dyDescent="0.25">
      <c r="A313" s="182">
        <v>63</v>
      </c>
      <c r="B313" s="56" t="s">
        <v>696</v>
      </c>
      <c r="C313" s="178" t="s">
        <v>341</v>
      </c>
      <c r="D313" s="244"/>
      <c r="E313" s="178"/>
      <c r="F313" s="244"/>
      <c r="G313" s="244"/>
      <c r="H313" s="244"/>
      <c r="I313" s="244"/>
      <c r="J313" s="244"/>
      <c r="K313" s="244"/>
      <c r="L313" s="244"/>
      <c r="M313" s="244"/>
      <c r="N313" s="244"/>
      <c r="O313" s="244"/>
      <c r="P313" s="244"/>
      <c r="Q313" s="244"/>
      <c r="R313" s="244"/>
      <c r="S313" s="244"/>
      <c r="T313" s="244"/>
      <c r="U313" s="244"/>
      <c r="V313" s="246">
        <v>100</v>
      </c>
      <c r="W313" s="246"/>
      <c r="X313" s="246"/>
    </row>
    <row r="314" spans="1:24" ht="38.25" x14ac:dyDescent="0.25">
      <c r="A314" s="182">
        <v>64</v>
      </c>
      <c r="B314" s="56" t="s">
        <v>697</v>
      </c>
      <c r="C314" s="178" t="s">
        <v>710</v>
      </c>
      <c r="D314" s="244"/>
      <c r="E314" s="178"/>
      <c r="F314" s="244"/>
      <c r="G314" s="244"/>
      <c r="H314" s="244"/>
      <c r="I314" s="244"/>
      <c r="J314" s="244"/>
      <c r="K314" s="244"/>
      <c r="L314" s="244"/>
      <c r="M314" s="244"/>
      <c r="N314" s="244"/>
      <c r="O314" s="244"/>
      <c r="P314" s="244"/>
      <c r="Q314" s="244"/>
      <c r="R314" s="244"/>
      <c r="S314" s="244"/>
      <c r="T314" s="244"/>
      <c r="U314" s="244"/>
      <c r="V314" s="246">
        <v>100</v>
      </c>
      <c r="W314" s="246"/>
      <c r="X314" s="246"/>
    </row>
    <row r="315" spans="1:24" ht="38.25" x14ac:dyDescent="0.25">
      <c r="A315" s="182">
        <v>65</v>
      </c>
      <c r="B315" s="56" t="s">
        <v>698</v>
      </c>
      <c r="C315" s="178" t="s">
        <v>710</v>
      </c>
      <c r="D315" s="244"/>
      <c r="E315" s="178"/>
      <c r="F315" s="244"/>
      <c r="G315" s="244"/>
      <c r="H315" s="244"/>
      <c r="I315" s="244"/>
      <c r="J315" s="244"/>
      <c r="K315" s="244"/>
      <c r="L315" s="244"/>
      <c r="M315" s="244"/>
      <c r="N315" s="244"/>
      <c r="O315" s="244"/>
      <c r="P315" s="244"/>
      <c r="Q315" s="244"/>
      <c r="R315" s="244"/>
      <c r="S315" s="244"/>
      <c r="T315" s="244"/>
      <c r="U315" s="244"/>
      <c r="V315" s="246">
        <v>100</v>
      </c>
      <c r="W315" s="246"/>
      <c r="X315" s="246"/>
    </row>
    <row r="316" spans="1:24" x14ac:dyDescent="0.25">
      <c r="A316" s="178">
        <v>66</v>
      </c>
      <c r="B316" s="54" t="s">
        <v>699</v>
      </c>
      <c r="C316" s="178"/>
      <c r="D316" s="244"/>
      <c r="E316" s="178"/>
      <c r="F316" s="244"/>
      <c r="G316" s="244"/>
      <c r="H316" s="244"/>
      <c r="I316" s="244"/>
      <c r="J316" s="244"/>
      <c r="K316" s="244"/>
      <c r="L316" s="244"/>
      <c r="M316" s="244"/>
      <c r="N316" s="244"/>
      <c r="O316" s="244"/>
      <c r="P316" s="244"/>
      <c r="Q316" s="244"/>
      <c r="R316" s="244"/>
      <c r="S316" s="244"/>
      <c r="T316" s="244"/>
      <c r="U316" s="244"/>
      <c r="V316" s="246">
        <v>1190</v>
      </c>
      <c r="W316" s="246"/>
      <c r="X316" s="246"/>
    </row>
    <row r="317" spans="1:24" x14ac:dyDescent="0.25">
      <c r="A317" s="175" t="s">
        <v>36</v>
      </c>
      <c r="B317" s="234" t="s">
        <v>700</v>
      </c>
      <c r="C317" s="173"/>
      <c r="D317" s="244"/>
      <c r="E317" s="173"/>
      <c r="F317" s="244"/>
      <c r="G317" s="244"/>
      <c r="H317" s="244"/>
      <c r="I317" s="244"/>
      <c r="J317" s="244"/>
      <c r="K317" s="244"/>
      <c r="L317" s="244"/>
      <c r="M317" s="244"/>
      <c r="N317" s="244"/>
      <c r="O317" s="244"/>
      <c r="P317" s="244"/>
      <c r="Q317" s="244"/>
      <c r="R317" s="244"/>
      <c r="S317" s="244"/>
      <c r="T317" s="244"/>
      <c r="U317" s="244"/>
      <c r="V317" s="246"/>
      <c r="W317" s="246"/>
      <c r="X317" s="246">
        <v>85000</v>
      </c>
    </row>
    <row r="318" spans="1:24" x14ac:dyDescent="0.25">
      <c r="A318" s="175" t="s">
        <v>7</v>
      </c>
      <c r="B318" s="234" t="s">
        <v>701</v>
      </c>
      <c r="C318" s="173"/>
      <c r="D318" s="244"/>
      <c r="E318" s="173"/>
      <c r="F318" s="244"/>
      <c r="G318" s="244"/>
      <c r="H318" s="244"/>
      <c r="I318" s="244"/>
      <c r="J318" s="244"/>
      <c r="K318" s="244"/>
      <c r="L318" s="244"/>
      <c r="M318" s="244"/>
      <c r="N318" s="244"/>
      <c r="O318" s="244"/>
      <c r="P318" s="244"/>
      <c r="Q318" s="244"/>
      <c r="R318" s="244"/>
      <c r="S318" s="244"/>
      <c r="T318" s="244"/>
      <c r="U318" s="244"/>
      <c r="V318" s="246"/>
      <c r="W318" s="246"/>
      <c r="X318" s="246"/>
    </row>
    <row r="319" spans="1:24" ht="25.5" x14ac:dyDescent="0.25">
      <c r="A319" s="182">
        <v>1</v>
      </c>
      <c r="B319" s="54" t="s">
        <v>702</v>
      </c>
      <c r="C319" s="178" t="s">
        <v>326</v>
      </c>
      <c r="D319" s="244"/>
      <c r="E319" s="178"/>
      <c r="F319" s="244"/>
      <c r="G319" s="244"/>
      <c r="H319" s="244"/>
      <c r="I319" s="244"/>
      <c r="J319" s="244"/>
      <c r="K319" s="244"/>
      <c r="L319" s="244"/>
      <c r="M319" s="244"/>
      <c r="N319" s="244"/>
      <c r="O319" s="244"/>
      <c r="P319" s="244"/>
      <c r="Q319" s="244"/>
      <c r="R319" s="244"/>
      <c r="S319" s="244"/>
      <c r="T319" s="244"/>
      <c r="U319" s="244"/>
      <c r="V319" s="246">
        <v>8000</v>
      </c>
      <c r="W319" s="246"/>
      <c r="X319" s="246"/>
    </row>
    <row r="320" spans="1:24" ht="25.5" x14ac:dyDescent="0.25">
      <c r="A320" s="178">
        <v>2</v>
      </c>
      <c r="B320" s="54" t="s">
        <v>703</v>
      </c>
      <c r="C320" s="178" t="s">
        <v>340</v>
      </c>
      <c r="D320" s="244"/>
      <c r="E320" s="178"/>
      <c r="F320" s="244"/>
      <c r="G320" s="244"/>
      <c r="H320" s="244"/>
      <c r="I320" s="244"/>
      <c r="J320" s="244"/>
      <c r="K320" s="244"/>
      <c r="L320" s="244"/>
      <c r="M320" s="244"/>
      <c r="N320" s="244"/>
      <c r="O320" s="244"/>
      <c r="P320" s="244"/>
      <c r="Q320" s="244"/>
      <c r="R320" s="244"/>
      <c r="S320" s="244"/>
      <c r="T320" s="244"/>
      <c r="U320" s="244"/>
      <c r="V320" s="246">
        <v>2500</v>
      </c>
      <c r="W320" s="246"/>
      <c r="X320" s="246"/>
    </row>
    <row r="321" spans="1:24" ht="25.5" x14ac:dyDescent="0.25">
      <c r="A321" s="178">
        <v>3</v>
      </c>
      <c r="B321" s="54" t="s">
        <v>704</v>
      </c>
      <c r="C321" s="178" t="s">
        <v>340</v>
      </c>
      <c r="D321" s="244"/>
      <c r="E321" s="178"/>
      <c r="F321" s="244"/>
      <c r="G321" s="244"/>
      <c r="H321" s="244"/>
      <c r="I321" s="244"/>
      <c r="J321" s="244"/>
      <c r="K321" s="244"/>
      <c r="L321" s="244"/>
      <c r="M321" s="244"/>
      <c r="N321" s="244"/>
      <c r="O321" s="244"/>
      <c r="P321" s="244"/>
      <c r="Q321" s="244"/>
      <c r="R321" s="244"/>
      <c r="S321" s="244"/>
      <c r="T321" s="244"/>
      <c r="U321" s="244"/>
      <c r="V321" s="246">
        <v>0</v>
      </c>
      <c r="W321" s="246"/>
      <c r="X321" s="246"/>
    </row>
    <row r="322" spans="1:24" ht="25.5" x14ac:dyDescent="0.25">
      <c r="A322" s="178">
        <v>4</v>
      </c>
      <c r="B322" s="54" t="s">
        <v>705</v>
      </c>
      <c r="C322" s="178" t="s">
        <v>337</v>
      </c>
      <c r="D322" s="244"/>
      <c r="E322" s="178"/>
      <c r="F322" s="244"/>
      <c r="G322" s="244"/>
      <c r="H322" s="244"/>
      <c r="I322" s="244"/>
      <c r="J322" s="244"/>
      <c r="K322" s="244"/>
      <c r="L322" s="244"/>
      <c r="M322" s="244"/>
      <c r="N322" s="244"/>
      <c r="O322" s="244"/>
      <c r="P322" s="244"/>
      <c r="Q322" s="244"/>
      <c r="R322" s="244"/>
      <c r="S322" s="244"/>
      <c r="T322" s="244"/>
      <c r="U322" s="244"/>
      <c r="V322" s="246">
        <v>30000</v>
      </c>
      <c r="W322" s="246"/>
      <c r="X322" s="246"/>
    </row>
    <row r="323" spans="1:24" ht="25.5" x14ac:dyDescent="0.25">
      <c r="A323" s="178">
        <v>5</v>
      </c>
      <c r="B323" s="54" t="s">
        <v>706</v>
      </c>
      <c r="C323" s="178" t="s">
        <v>337</v>
      </c>
      <c r="D323" s="244"/>
      <c r="E323" s="178"/>
      <c r="F323" s="244"/>
      <c r="G323" s="244"/>
      <c r="H323" s="244"/>
      <c r="I323" s="244"/>
      <c r="J323" s="244"/>
      <c r="K323" s="244"/>
      <c r="L323" s="244"/>
      <c r="M323" s="244"/>
      <c r="N323" s="244"/>
      <c r="O323" s="244"/>
      <c r="P323" s="244"/>
      <c r="Q323" s="244"/>
      <c r="R323" s="244"/>
      <c r="S323" s="244"/>
      <c r="T323" s="244"/>
      <c r="U323" s="244"/>
      <c r="V323" s="246">
        <v>20000</v>
      </c>
      <c r="W323" s="246"/>
      <c r="X323" s="246"/>
    </row>
    <row r="324" spans="1:24" x14ac:dyDescent="0.25">
      <c r="A324" s="175" t="s">
        <v>269</v>
      </c>
      <c r="B324" s="234" t="s">
        <v>707</v>
      </c>
      <c r="C324" s="173"/>
      <c r="D324" s="244"/>
      <c r="E324" s="173"/>
      <c r="F324" s="244"/>
      <c r="G324" s="244"/>
      <c r="H324" s="244"/>
      <c r="I324" s="244"/>
      <c r="J324" s="244"/>
      <c r="K324" s="244"/>
      <c r="L324" s="244"/>
      <c r="M324" s="244"/>
      <c r="N324" s="244"/>
      <c r="O324" s="244"/>
      <c r="P324" s="244"/>
      <c r="Q324" s="244"/>
      <c r="R324" s="244"/>
      <c r="S324" s="244"/>
      <c r="T324" s="244"/>
      <c r="U324" s="244"/>
      <c r="V324" s="246">
        <v>1298000</v>
      </c>
      <c r="W324" s="246"/>
      <c r="X324" s="246">
        <v>648000</v>
      </c>
    </row>
    <row r="325" spans="1:24" x14ac:dyDescent="0.25">
      <c r="A325" s="175" t="s">
        <v>708</v>
      </c>
      <c r="B325" s="183" t="s">
        <v>709</v>
      </c>
      <c r="C325" s="175"/>
      <c r="D325" s="244"/>
      <c r="E325" s="175"/>
      <c r="F325" s="244"/>
      <c r="G325" s="244"/>
      <c r="H325" s="244"/>
      <c r="I325" s="244"/>
      <c r="J325" s="244"/>
      <c r="K325" s="244"/>
      <c r="L325" s="244"/>
      <c r="M325" s="244"/>
      <c r="N325" s="244"/>
      <c r="O325" s="244"/>
      <c r="P325" s="244"/>
      <c r="Q325" s="244"/>
      <c r="R325" s="244"/>
      <c r="S325" s="244"/>
      <c r="T325" s="244"/>
      <c r="U325" s="244"/>
      <c r="V325" s="246">
        <v>100000</v>
      </c>
      <c r="W325" s="246"/>
      <c r="X325" s="246">
        <v>100000</v>
      </c>
    </row>
  </sheetData>
  <mergeCells count="28">
    <mergeCell ref="A1:B1"/>
    <mergeCell ref="A2:B2"/>
    <mergeCell ref="C9:C13"/>
    <mergeCell ref="D9:D13"/>
    <mergeCell ref="E9:E13"/>
    <mergeCell ref="A9:A13"/>
    <mergeCell ref="B9:B13"/>
    <mergeCell ref="O9:R10"/>
    <mergeCell ref="G10:J10"/>
    <mergeCell ref="G11:G12"/>
    <mergeCell ref="H11:J11"/>
    <mergeCell ref="K11:K12"/>
    <mergeCell ref="L11:N11"/>
    <mergeCell ref="O11:O12"/>
    <mergeCell ref="P11:R11"/>
    <mergeCell ref="F9:J9"/>
    <mergeCell ref="K9:N10"/>
    <mergeCell ref="U8:X8"/>
    <mergeCell ref="T1:X1"/>
    <mergeCell ref="A4:X4"/>
    <mergeCell ref="A5:X5"/>
    <mergeCell ref="V12:X12"/>
    <mergeCell ref="T11:X11"/>
    <mergeCell ref="S9:X10"/>
    <mergeCell ref="T12:T13"/>
    <mergeCell ref="U12:U13"/>
    <mergeCell ref="S11:S13"/>
    <mergeCell ref="F10:F12"/>
  </mergeCells>
  <printOptions horizontalCentered="1"/>
  <pageMargins left="0" right="0" top="0.5" bottom="0.5" header="0.3" footer="0.3"/>
  <pageSetup paperSize="9" scale="85" orientation="portrait" r:id="rId1"/>
  <headerFooter>
    <oddHeader>&amp;C&amp;P/&amp;N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C36" sqref="C36"/>
    </sheetView>
  </sheetViews>
  <sheetFormatPr defaultRowHeight="15" x14ac:dyDescent="0.25"/>
  <cols>
    <col min="1" max="1" width="5.42578125" customWidth="1"/>
    <col min="2" max="2" width="60.140625" customWidth="1"/>
    <col min="3" max="3" width="21" customWidth="1"/>
    <col min="5" max="5" width="11.5703125" bestFit="1" customWidth="1"/>
  </cols>
  <sheetData>
    <row r="1" spans="1:5" s="33" customFormat="1" ht="15.75" x14ac:dyDescent="0.25">
      <c r="A1" s="253" t="s">
        <v>49</v>
      </c>
      <c r="B1" s="253"/>
      <c r="C1" s="36" t="s">
        <v>50</v>
      </c>
    </row>
    <row r="2" spans="1:5" s="33" customFormat="1" ht="15.75" x14ac:dyDescent="0.25">
      <c r="A2" s="254" t="s">
        <v>46</v>
      </c>
      <c r="B2" s="254"/>
      <c r="C2" s="37"/>
    </row>
    <row r="3" spans="1:5" x14ac:dyDescent="0.25">
      <c r="A3" s="35"/>
      <c r="B3" s="35"/>
      <c r="C3" s="14"/>
    </row>
    <row r="4" spans="1:5" ht="45.75" customHeight="1" x14ac:dyDescent="0.25">
      <c r="A4" s="255" t="s">
        <v>465</v>
      </c>
      <c r="B4" s="256"/>
      <c r="C4" s="256"/>
    </row>
    <row r="5" spans="1:5" ht="15.75" x14ac:dyDescent="0.25">
      <c r="A5" s="250" t="s">
        <v>466</v>
      </c>
      <c r="B5" s="250"/>
      <c r="C5" s="250"/>
    </row>
    <row r="6" spans="1:5" x14ac:dyDescent="0.25">
      <c r="A6" s="16"/>
      <c r="B6" s="16"/>
      <c r="C6" s="16"/>
    </row>
    <row r="7" spans="1:5" x14ac:dyDescent="0.25">
      <c r="A7" s="16"/>
      <c r="B7" s="16"/>
      <c r="C7" s="16"/>
    </row>
    <row r="8" spans="1:5" x14ac:dyDescent="0.25">
      <c r="A8" s="1"/>
      <c r="B8" s="1"/>
      <c r="C8" s="10" t="s">
        <v>1</v>
      </c>
    </row>
    <row r="9" spans="1:5" ht="22.5" customHeight="1" x14ac:dyDescent="0.25">
      <c r="A9" s="2" t="s">
        <v>2</v>
      </c>
      <c r="B9" s="2" t="s">
        <v>3</v>
      </c>
      <c r="C9" s="11" t="s">
        <v>51</v>
      </c>
    </row>
    <row r="10" spans="1:5" ht="23.25" customHeight="1" x14ac:dyDescent="0.25">
      <c r="A10" s="2" t="s">
        <v>5</v>
      </c>
      <c r="B10" s="3" t="s">
        <v>52</v>
      </c>
      <c r="C10" s="18"/>
    </row>
    <row r="11" spans="1:5" ht="22.5" customHeight="1" x14ac:dyDescent="0.25">
      <c r="A11" s="2" t="s">
        <v>7</v>
      </c>
      <c r="B11" s="3" t="s">
        <v>53</v>
      </c>
      <c r="C11" s="11">
        <f>+C12+C13+C16+C17+C18+C19</f>
        <v>22039800.319724541</v>
      </c>
      <c r="E11" s="118"/>
    </row>
    <row r="12" spans="1:5" ht="24.75" customHeight="1" x14ac:dyDescent="0.25">
      <c r="A12" s="4">
        <v>1</v>
      </c>
      <c r="B12" s="5" t="s">
        <v>54</v>
      </c>
      <c r="C12" s="19">
        <f>+'[1]30'!$E$11</f>
        <v>13528034.5</v>
      </c>
    </row>
    <row r="13" spans="1:5" ht="24.75" customHeight="1" x14ac:dyDescent="0.25">
      <c r="A13" s="4">
        <v>2</v>
      </c>
      <c r="B13" s="5" t="s">
        <v>12</v>
      </c>
      <c r="C13" s="18">
        <f>+C14+C15</f>
        <v>5614606</v>
      </c>
    </row>
    <row r="14" spans="1:5" ht="24.75" customHeight="1" x14ac:dyDescent="0.25">
      <c r="A14" s="4" t="s">
        <v>55</v>
      </c>
      <c r="B14" s="5" t="s">
        <v>13</v>
      </c>
      <c r="C14" s="18">
        <f>+'[1]30'!$E$13</f>
        <v>0</v>
      </c>
    </row>
    <row r="15" spans="1:5" ht="24.75" customHeight="1" x14ac:dyDescent="0.25">
      <c r="A15" s="4" t="s">
        <v>55</v>
      </c>
      <c r="B15" s="5" t="s">
        <v>14</v>
      </c>
      <c r="C15" s="18">
        <f>+'[1]30'!$E$14</f>
        <v>5614606</v>
      </c>
    </row>
    <row r="16" spans="1:5" ht="24.75" customHeight="1" x14ac:dyDescent="0.25">
      <c r="A16" s="4">
        <v>3</v>
      </c>
      <c r="B16" s="5" t="s">
        <v>16</v>
      </c>
      <c r="C16" s="18">
        <f>+'[1]30'!$E$15</f>
        <v>0</v>
      </c>
    </row>
    <row r="17" spans="1:3" ht="24.75" customHeight="1" x14ac:dyDescent="0.25">
      <c r="A17" s="4">
        <v>4</v>
      </c>
      <c r="B17" s="5" t="str">
        <f>+'[1]30'!$B$16</f>
        <v>Nguồn vượt thu tiền sử dụng đất năm 2019</v>
      </c>
      <c r="C17" s="18">
        <f>+'[1]30'!$E$16</f>
        <v>2200000</v>
      </c>
    </row>
    <row r="18" spans="1:3" ht="24.75" customHeight="1" x14ac:dyDescent="0.25">
      <c r="A18" s="4">
        <v>5</v>
      </c>
      <c r="B18" s="5" t="s">
        <v>20</v>
      </c>
      <c r="C18" s="18">
        <f>+'[1]30'!$E$17</f>
        <v>691759.81972453999</v>
      </c>
    </row>
    <row r="19" spans="1:3" ht="24.75" customHeight="1" x14ac:dyDescent="0.25">
      <c r="A19" s="4"/>
      <c r="B19" s="5" t="s">
        <v>467</v>
      </c>
      <c r="C19" s="18">
        <f>+'[1]30'!$E$18</f>
        <v>5400</v>
      </c>
    </row>
    <row r="20" spans="1:3" ht="23.25" customHeight="1" x14ac:dyDescent="0.25">
      <c r="A20" s="2" t="s">
        <v>11</v>
      </c>
      <c r="B20" s="3" t="s">
        <v>56</v>
      </c>
      <c r="C20" s="11">
        <f>+C21+C22+C25</f>
        <v>22039800.186323825</v>
      </c>
    </row>
    <row r="21" spans="1:3" ht="23.25" customHeight="1" x14ac:dyDescent="0.25">
      <c r="A21" s="4">
        <v>1</v>
      </c>
      <c r="B21" s="5" t="s">
        <v>57</v>
      </c>
      <c r="C21" s="18">
        <f>+'[1]30'!$E$20</f>
        <v>16761951.9</v>
      </c>
    </row>
    <row r="22" spans="1:3" ht="23.25" customHeight="1" x14ac:dyDescent="0.25">
      <c r="A22" s="4">
        <v>2</v>
      </c>
      <c r="B22" s="5" t="s">
        <v>58</v>
      </c>
      <c r="C22" s="18">
        <f>+C23+C24</f>
        <v>5277848.2863238249</v>
      </c>
    </row>
    <row r="23" spans="1:3" ht="23.25" customHeight="1" x14ac:dyDescent="0.25">
      <c r="A23" s="4" t="s">
        <v>59</v>
      </c>
      <c r="B23" s="5" t="s">
        <v>60</v>
      </c>
      <c r="C23" s="18">
        <f>+'[1]30'!$E$22</f>
        <v>3965943</v>
      </c>
    </row>
    <row r="24" spans="1:3" ht="23.25" customHeight="1" x14ac:dyDescent="0.25">
      <c r="A24" s="4" t="s">
        <v>59</v>
      </c>
      <c r="B24" s="5" t="s">
        <v>61</v>
      </c>
      <c r="C24" s="18">
        <f>+'[1]30'!$E$23</f>
        <v>1311905.2863238254</v>
      </c>
    </row>
    <row r="25" spans="1:3" ht="23.25" customHeight="1" x14ac:dyDescent="0.25">
      <c r="A25" s="4">
        <v>3</v>
      </c>
      <c r="B25" s="5" t="s">
        <v>62</v>
      </c>
      <c r="C25" s="18"/>
    </row>
    <row r="26" spans="1:3" ht="32.25" customHeight="1" x14ac:dyDescent="0.25">
      <c r="A26" s="2" t="s">
        <v>21</v>
      </c>
      <c r="B26" s="3" t="s">
        <v>63</v>
      </c>
      <c r="C26" s="11"/>
    </row>
    <row r="27" spans="1:3" ht="23.25" customHeight="1" x14ac:dyDescent="0.25">
      <c r="A27" s="2" t="s">
        <v>7</v>
      </c>
      <c r="B27" s="3" t="s">
        <v>53</v>
      </c>
      <c r="C27" s="11">
        <f>+C28+C29+C32+C33</f>
        <v>11947281.748400144</v>
      </c>
    </row>
    <row r="28" spans="1:3" ht="23.25" customHeight="1" x14ac:dyDescent="0.25">
      <c r="A28" s="4">
        <v>1</v>
      </c>
      <c r="B28" s="5" t="s">
        <v>64</v>
      </c>
      <c r="C28" s="18">
        <f>+'[1]30'!$E$28</f>
        <v>5954565.5</v>
      </c>
    </row>
    <row r="29" spans="1:3" ht="23.25" customHeight="1" x14ac:dyDescent="0.25">
      <c r="A29" s="4">
        <v>2</v>
      </c>
      <c r="B29" s="5" t="s">
        <v>65</v>
      </c>
      <c r="C29" s="18">
        <f>+C30+C31</f>
        <v>5277848.0681246836</v>
      </c>
    </row>
    <row r="30" spans="1:3" ht="23.25" customHeight="1" x14ac:dyDescent="0.25">
      <c r="A30" s="4" t="s">
        <v>66</v>
      </c>
      <c r="B30" s="5" t="s">
        <v>13</v>
      </c>
      <c r="C30" s="18">
        <f>+'[1]30'!$E$30</f>
        <v>3965942.7818008577</v>
      </c>
    </row>
    <row r="31" spans="1:3" ht="23.25" customHeight="1" x14ac:dyDescent="0.25">
      <c r="A31" s="4" t="s">
        <v>66</v>
      </c>
      <c r="B31" s="5" t="s">
        <v>14</v>
      </c>
      <c r="C31" s="18">
        <f>+'[1]30'!$E$31</f>
        <v>1311905.2863238254</v>
      </c>
    </row>
    <row r="32" spans="1:3" ht="23.25" customHeight="1" x14ac:dyDescent="0.25">
      <c r="A32" s="4">
        <v>3</v>
      </c>
      <c r="B32" s="5" t="s">
        <v>18</v>
      </c>
      <c r="C32" s="18">
        <f>+'[1]30'!$E$32</f>
        <v>0</v>
      </c>
    </row>
    <row r="33" spans="1:3" ht="23.25" customHeight="1" x14ac:dyDescent="0.25">
      <c r="A33" s="4">
        <v>4</v>
      </c>
      <c r="B33" s="5" t="s">
        <v>20</v>
      </c>
      <c r="C33" s="18">
        <f>+'[1]30'!$E$33</f>
        <v>714868.18027546001</v>
      </c>
    </row>
    <row r="34" spans="1:3" ht="23.25" customHeight="1" x14ac:dyDescent="0.25">
      <c r="A34" s="2" t="s">
        <v>11</v>
      </c>
      <c r="B34" s="3" t="s">
        <v>56</v>
      </c>
      <c r="C34" s="11">
        <f>+C35+C36+C39</f>
        <v>11947281.748400144</v>
      </c>
    </row>
    <row r="35" spans="1:3" ht="23.25" customHeight="1" x14ac:dyDescent="0.25">
      <c r="A35" s="4">
        <v>1</v>
      </c>
      <c r="B35" s="5" t="s">
        <v>361</v>
      </c>
      <c r="C35" s="18">
        <f>+'[1]30'!$E$35</f>
        <v>11947281.748400144</v>
      </c>
    </row>
    <row r="36" spans="1:3" ht="23.25" customHeight="1" x14ac:dyDescent="0.25">
      <c r="A36" s="4">
        <v>2</v>
      </c>
      <c r="B36" s="5" t="s">
        <v>362</v>
      </c>
      <c r="C36" s="18"/>
    </row>
    <row r="37" spans="1:3" ht="23.25" customHeight="1" x14ac:dyDescent="0.25">
      <c r="A37" s="4" t="s">
        <v>66</v>
      </c>
      <c r="B37" s="5" t="s">
        <v>13</v>
      </c>
      <c r="C37" s="18"/>
    </row>
    <row r="38" spans="1:3" ht="23.25" customHeight="1" x14ac:dyDescent="0.25">
      <c r="A38" s="4" t="s">
        <v>66</v>
      </c>
      <c r="B38" s="5" t="s">
        <v>14</v>
      </c>
      <c r="C38" s="18"/>
    </row>
    <row r="39" spans="1:3" ht="23.25" customHeight="1" x14ac:dyDescent="0.25">
      <c r="A39" s="4">
        <v>3</v>
      </c>
      <c r="B39" s="5" t="s">
        <v>62</v>
      </c>
      <c r="C39" s="18"/>
    </row>
  </sheetData>
  <mergeCells count="4">
    <mergeCell ref="A1:B1"/>
    <mergeCell ref="A2:B2"/>
    <mergeCell ref="A4:C4"/>
    <mergeCell ref="A5:C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activeCell="H18" sqref="H18"/>
    </sheetView>
  </sheetViews>
  <sheetFormatPr defaultRowHeight="15" x14ac:dyDescent="0.25"/>
  <cols>
    <col min="1" max="1" width="5.5703125" customWidth="1"/>
    <col min="2" max="2" width="51.28515625" customWidth="1"/>
    <col min="3" max="3" width="17.28515625" customWidth="1"/>
    <col min="4" max="4" width="15.42578125" customWidth="1"/>
    <col min="5" max="5" width="9.140625" hidden="1" customWidth="1"/>
  </cols>
  <sheetData>
    <row r="1" spans="1:6" s="114" customFormat="1" ht="21" customHeight="1" x14ac:dyDescent="0.25">
      <c r="A1" s="34" t="s">
        <v>45</v>
      </c>
      <c r="B1" s="34"/>
      <c r="C1" s="258" t="s">
        <v>67</v>
      </c>
      <c r="D1" s="258"/>
    </row>
    <row r="2" spans="1:6" s="114" customFormat="1" ht="17.25" customHeight="1" x14ac:dyDescent="0.25">
      <c r="A2" s="32" t="s">
        <v>46</v>
      </c>
      <c r="B2" s="32"/>
      <c r="C2" s="115"/>
      <c r="D2" s="115"/>
    </row>
    <row r="3" spans="1:6" x14ac:dyDescent="0.25">
      <c r="A3" s="21"/>
      <c r="B3" s="21"/>
      <c r="C3" s="22"/>
      <c r="D3" s="22"/>
    </row>
    <row r="4" spans="1:6" ht="28.5" customHeight="1" x14ac:dyDescent="0.25">
      <c r="A4" s="249" t="s">
        <v>468</v>
      </c>
      <c r="B4" s="249"/>
      <c r="C4" s="249"/>
      <c r="D4" s="249"/>
    </row>
    <row r="5" spans="1:6" x14ac:dyDescent="0.25">
      <c r="A5" s="259" t="s">
        <v>469</v>
      </c>
      <c r="B5" s="259"/>
      <c r="C5" s="259"/>
      <c r="D5" s="259"/>
    </row>
    <row r="6" spans="1:6" x14ac:dyDescent="0.25">
      <c r="A6" s="16"/>
      <c r="B6" s="16"/>
      <c r="C6" s="16"/>
      <c r="D6" s="16"/>
    </row>
    <row r="7" spans="1:6" x14ac:dyDescent="0.25">
      <c r="A7" s="16"/>
      <c r="B7" s="16"/>
      <c r="C7" s="16"/>
      <c r="D7" s="16"/>
    </row>
    <row r="8" spans="1:6" x14ac:dyDescent="0.25">
      <c r="A8" s="1"/>
      <c r="B8" s="1"/>
      <c r="C8" s="260" t="s">
        <v>68</v>
      </c>
      <c r="D8" s="260"/>
    </row>
    <row r="9" spans="1:6" x14ac:dyDescent="0.25">
      <c r="A9" s="261" t="s">
        <v>2</v>
      </c>
      <c r="B9" s="261" t="s">
        <v>3</v>
      </c>
      <c r="C9" s="262" t="s">
        <v>4</v>
      </c>
      <c r="D9" s="262"/>
      <c r="E9" s="257" t="s">
        <v>111</v>
      </c>
    </row>
    <row r="10" spans="1:6" ht="28.5" x14ac:dyDescent="0.25">
      <c r="A10" s="261"/>
      <c r="B10" s="261"/>
      <c r="C10" s="11" t="s">
        <v>69</v>
      </c>
      <c r="D10" s="23" t="s">
        <v>70</v>
      </c>
      <c r="E10" s="257"/>
    </row>
    <row r="11" spans="1:6" ht="18" customHeight="1" x14ac:dyDescent="0.25">
      <c r="A11" s="4"/>
      <c r="B11" s="3" t="s">
        <v>71</v>
      </c>
      <c r="C11" s="11">
        <f>+C12+C59+C60+C67</f>
        <v>47443700</v>
      </c>
      <c r="D11" s="11">
        <f>+D12+D59+D60+D67</f>
        <v>19482600</v>
      </c>
      <c r="E11" s="30"/>
      <c r="F11" s="208"/>
    </row>
    <row r="12" spans="1:6" x14ac:dyDescent="0.25">
      <c r="A12" s="2" t="s">
        <v>7</v>
      </c>
      <c r="B12" s="3" t="s">
        <v>72</v>
      </c>
      <c r="C12" s="11">
        <f>+C13+C18+C23+C30+C35+C36+C39+C40+C45+C46+C47+C48+C49+C50+C51+C54+C57+C58</f>
        <v>34193700</v>
      </c>
      <c r="D12" s="11">
        <f>+D13+D18+D23+D30+D35+D36+D39+D40+D45+D46+D47+D48+D49+D50+D51+D54+D57+D58</f>
        <v>19482600</v>
      </c>
      <c r="E12" s="30"/>
    </row>
    <row r="13" spans="1:6" x14ac:dyDescent="0.25">
      <c r="A13" s="24">
        <v>1</v>
      </c>
      <c r="B13" s="25" t="s">
        <v>73</v>
      </c>
      <c r="C13" s="26">
        <f>SUM(C14:C17)</f>
        <v>2050000</v>
      </c>
      <c r="D13" s="26">
        <f>SUM(D14:D17)</f>
        <v>1088050</v>
      </c>
      <c r="E13" s="31"/>
    </row>
    <row r="14" spans="1:6" x14ac:dyDescent="0.25">
      <c r="A14" s="27" t="s">
        <v>55</v>
      </c>
      <c r="B14" s="5" t="s">
        <v>74</v>
      </c>
      <c r="C14" s="18">
        <f>+'[1]16'!$F$13</f>
        <v>1152000</v>
      </c>
      <c r="D14" s="28">
        <f>+C14*E14</f>
        <v>541440</v>
      </c>
      <c r="E14" s="30">
        <v>0.47</v>
      </c>
    </row>
    <row r="15" spans="1:6" x14ac:dyDescent="0.25">
      <c r="A15" s="27" t="s">
        <v>55</v>
      </c>
      <c r="B15" s="5" t="s">
        <v>75</v>
      </c>
      <c r="C15" s="18">
        <f>+'[1]16'!$F$14</f>
        <v>0</v>
      </c>
      <c r="D15" s="28">
        <f t="shared" ref="D15:D17" si="0">+C15*E15</f>
        <v>0</v>
      </c>
      <c r="E15" s="30">
        <v>0.47</v>
      </c>
    </row>
    <row r="16" spans="1:6" x14ac:dyDescent="0.25">
      <c r="A16" s="27" t="s">
        <v>55</v>
      </c>
      <c r="B16" s="5" t="s">
        <v>76</v>
      </c>
      <c r="C16" s="18">
        <f>+'[1]16'!$F$15</f>
        <v>663000</v>
      </c>
      <c r="D16" s="28">
        <f t="shared" si="0"/>
        <v>311610</v>
      </c>
      <c r="E16" s="30">
        <v>0.47</v>
      </c>
    </row>
    <row r="17" spans="1:5" x14ac:dyDescent="0.25">
      <c r="A17" s="27" t="s">
        <v>55</v>
      </c>
      <c r="B17" s="5" t="s">
        <v>77</v>
      </c>
      <c r="C17" s="18">
        <f>+'[1]16'!$F$16</f>
        <v>235000</v>
      </c>
      <c r="D17" s="28">
        <f t="shared" si="0"/>
        <v>235000</v>
      </c>
      <c r="E17" s="30">
        <v>1</v>
      </c>
    </row>
    <row r="18" spans="1:5" x14ac:dyDescent="0.25">
      <c r="A18" s="24">
        <v>2</v>
      </c>
      <c r="B18" s="25" t="s">
        <v>78</v>
      </c>
      <c r="C18" s="26">
        <f>SUM(C19:C22)</f>
        <v>2050000</v>
      </c>
      <c r="D18" s="26">
        <f>SUM(D19:D22)</f>
        <v>1012790</v>
      </c>
      <c r="E18" s="31"/>
    </row>
    <row r="19" spans="1:5" x14ac:dyDescent="0.25">
      <c r="A19" s="27" t="s">
        <v>55</v>
      </c>
      <c r="B19" s="5" t="s">
        <v>74</v>
      </c>
      <c r="C19" s="18">
        <f>+'[1]16'!$F$18</f>
        <v>751000</v>
      </c>
      <c r="D19" s="28">
        <f>+C19*E19</f>
        <v>352970</v>
      </c>
      <c r="E19" s="30">
        <v>0.47</v>
      </c>
    </row>
    <row r="20" spans="1:5" x14ac:dyDescent="0.25">
      <c r="A20" s="27" t="s">
        <v>55</v>
      </c>
      <c r="B20" s="5" t="s">
        <v>75</v>
      </c>
      <c r="C20" s="18">
        <f>+'[1]16'!$F$19</f>
        <v>726000</v>
      </c>
      <c r="D20" s="28">
        <f t="shared" ref="D20:D22" si="1">+C20*E20</f>
        <v>341220</v>
      </c>
      <c r="E20" s="30">
        <v>0.47</v>
      </c>
    </row>
    <row r="21" spans="1:5" x14ac:dyDescent="0.25">
      <c r="A21" s="27" t="s">
        <v>55</v>
      </c>
      <c r="B21" s="5" t="s">
        <v>76</v>
      </c>
      <c r="C21" s="18">
        <f>+'[1]16'!$F$20</f>
        <v>480000</v>
      </c>
      <c r="D21" s="28">
        <f t="shared" si="1"/>
        <v>225600</v>
      </c>
      <c r="E21" s="30">
        <v>0.47</v>
      </c>
    </row>
    <row r="22" spans="1:5" x14ac:dyDescent="0.25">
      <c r="A22" s="27" t="s">
        <v>55</v>
      </c>
      <c r="B22" s="5" t="s">
        <v>77</v>
      </c>
      <c r="C22" s="18">
        <f>+'[1]16'!$F$21</f>
        <v>93000</v>
      </c>
      <c r="D22" s="28">
        <f t="shared" si="1"/>
        <v>93000</v>
      </c>
      <c r="E22" s="30">
        <v>1</v>
      </c>
    </row>
    <row r="23" spans="1:5" ht="30" x14ac:dyDescent="0.25">
      <c r="A23" s="24">
        <v>3</v>
      </c>
      <c r="B23" s="25" t="s">
        <v>79</v>
      </c>
      <c r="C23" s="26">
        <f>SUM(C24:C29)</f>
        <v>11059000</v>
      </c>
      <c r="D23" s="26">
        <f>SUM(D24:D29)</f>
        <v>4956920</v>
      </c>
      <c r="E23" s="31"/>
    </row>
    <row r="24" spans="1:5" x14ac:dyDescent="0.25">
      <c r="A24" s="27" t="s">
        <v>55</v>
      </c>
      <c r="B24" s="5" t="s">
        <v>74</v>
      </c>
      <c r="C24" s="18">
        <f>+'[1]16'!$F$23</f>
        <v>3200000</v>
      </c>
      <c r="D24" s="28">
        <f>+C24*E24</f>
        <v>1504000</v>
      </c>
      <c r="E24" s="30">
        <v>0.47</v>
      </c>
    </row>
    <row r="25" spans="1:5" x14ac:dyDescent="0.25">
      <c r="A25" s="27" t="s">
        <v>55</v>
      </c>
      <c r="B25" s="5" t="s">
        <v>75</v>
      </c>
      <c r="C25" s="18">
        <f>+'[1]16'!$F$24</f>
        <v>450000</v>
      </c>
      <c r="D25" s="28">
        <f>+(C25-C26)*E25</f>
        <v>89770</v>
      </c>
      <c r="E25" s="30">
        <v>0.47</v>
      </c>
    </row>
    <row r="26" spans="1:5" hidden="1" x14ac:dyDescent="0.25">
      <c r="A26" s="27"/>
      <c r="B26" s="5" t="str">
        <f>+'[1]16'!$B$25</f>
        <v>Thu từ hàng hóa dịch vụ nhập khẩu bán ra trong nước</v>
      </c>
      <c r="C26" s="18">
        <f>+'[1]16'!$F$25</f>
        <v>259000</v>
      </c>
      <c r="D26" s="28"/>
      <c r="E26" s="30"/>
    </row>
    <row r="27" spans="1:5" x14ac:dyDescent="0.25">
      <c r="A27" s="27" t="s">
        <v>55</v>
      </c>
      <c r="B27" s="5" t="s">
        <v>76</v>
      </c>
      <c r="C27" s="18">
        <f>+'[1]16'!$F$26</f>
        <v>7145000</v>
      </c>
      <c r="D27" s="28">
        <f t="shared" ref="D27:D29" si="2">+C27*E27</f>
        <v>3358150</v>
      </c>
      <c r="E27" s="30">
        <v>0.47</v>
      </c>
    </row>
    <row r="28" spans="1:5" x14ac:dyDescent="0.25">
      <c r="A28" s="27" t="s">
        <v>55</v>
      </c>
      <c r="B28" s="5" t="s">
        <v>77</v>
      </c>
      <c r="C28" s="18">
        <f>+'[1]16'!$F$27</f>
        <v>5000</v>
      </c>
      <c r="D28" s="28">
        <f t="shared" si="2"/>
        <v>5000</v>
      </c>
      <c r="E28" s="30">
        <v>1</v>
      </c>
    </row>
    <row r="29" spans="1:5" x14ac:dyDescent="0.25">
      <c r="A29" s="27" t="s">
        <v>55</v>
      </c>
      <c r="B29" s="5" t="s">
        <v>80</v>
      </c>
      <c r="C29" s="18"/>
      <c r="D29" s="28">
        <f t="shared" si="2"/>
        <v>0</v>
      </c>
      <c r="E29" s="30">
        <v>1</v>
      </c>
    </row>
    <row r="30" spans="1:5" x14ac:dyDescent="0.25">
      <c r="A30" s="24">
        <v>4</v>
      </c>
      <c r="B30" s="25" t="s">
        <v>81</v>
      </c>
      <c r="C30" s="26">
        <f>SUM(C31:C34)</f>
        <v>4950000</v>
      </c>
      <c r="D30" s="26">
        <f>SUM(D31:D34)</f>
        <v>2382150</v>
      </c>
      <c r="E30" s="31"/>
    </row>
    <row r="31" spans="1:5" x14ac:dyDescent="0.25">
      <c r="A31" s="27" t="s">
        <v>55</v>
      </c>
      <c r="B31" s="5" t="s">
        <v>74</v>
      </c>
      <c r="C31" s="18">
        <f>+'[1]16'!$F$29</f>
        <v>3263000</v>
      </c>
      <c r="D31" s="28">
        <f>+C31*E31</f>
        <v>1533610</v>
      </c>
      <c r="E31" s="30">
        <v>0.47</v>
      </c>
    </row>
    <row r="32" spans="1:5" x14ac:dyDescent="0.25">
      <c r="A32" s="27" t="s">
        <v>55</v>
      </c>
      <c r="B32" s="5" t="s">
        <v>75</v>
      </c>
      <c r="C32" s="18">
        <f>+'[1]16'!$F$30</f>
        <v>32000</v>
      </c>
      <c r="D32" s="28">
        <f t="shared" ref="D32:D34" si="3">+C32*E32</f>
        <v>15040</v>
      </c>
      <c r="E32" s="30">
        <v>0.47</v>
      </c>
    </row>
    <row r="33" spans="1:5" x14ac:dyDescent="0.25">
      <c r="A33" s="27" t="s">
        <v>55</v>
      </c>
      <c r="B33" s="5" t="s">
        <v>76</v>
      </c>
      <c r="C33" s="18">
        <f>+'[1]16'!$F$31</f>
        <v>1550000</v>
      </c>
      <c r="D33" s="28">
        <f t="shared" si="3"/>
        <v>728500</v>
      </c>
      <c r="E33" s="30">
        <v>0.47</v>
      </c>
    </row>
    <row r="34" spans="1:5" x14ac:dyDescent="0.25">
      <c r="A34" s="27" t="s">
        <v>55</v>
      </c>
      <c r="B34" s="5" t="s">
        <v>77</v>
      </c>
      <c r="C34" s="18">
        <f>+'[1]16'!$F$32</f>
        <v>105000</v>
      </c>
      <c r="D34" s="28">
        <f t="shared" si="3"/>
        <v>105000</v>
      </c>
      <c r="E34" s="30">
        <v>1</v>
      </c>
    </row>
    <row r="35" spans="1:5" x14ac:dyDescent="0.25">
      <c r="A35" s="24">
        <v>5</v>
      </c>
      <c r="B35" s="25" t="s">
        <v>82</v>
      </c>
      <c r="C35" s="26">
        <f>+'[1]16'!$F$33</f>
        <v>5400000</v>
      </c>
      <c r="D35" s="29">
        <f>+C35*E35</f>
        <v>2538000</v>
      </c>
      <c r="E35" s="31">
        <v>0.47</v>
      </c>
    </row>
    <row r="36" spans="1:5" x14ac:dyDescent="0.25">
      <c r="A36" s="24">
        <v>6</v>
      </c>
      <c r="B36" s="25" t="s">
        <v>83</v>
      </c>
      <c r="C36" s="26">
        <f>+C37+C38</f>
        <v>825000</v>
      </c>
      <c r="D36" s="29">
        <f>+D37+D38</f>
        <v>144290</v>
      </c>
      <c r="E36" s="31"/>
    </row>
    <row r="37" spans="1:5" s="207" customFormat="1" ht="30" x14ac:dyDescent="0.25">
      <c r="A37" s="4" t="s">
        <v>55</v>
      </c>
      <c r="B37" s="5" t="s">
        <v>84</v>
      </c>
      <c r="C37" s="18">
        <f>+'[1]16'!$F$37</f>
        <v>307000</v>
      </c>
      <c r="D37" s="28">
        <f>+C37*E37</f>
        <v>144290</v>
      </c>
      <c r="E37" s="30">
        <v>0.47</v>
      </c>
    </row>
    <row r="38" spans="1:5" s="207" customFormat="1" x14ac:dyDescent="0.25">
      <c r="A38" s="4" t="s">
        <v>55</v>
      </c>
      <c r="B38" s="5" t="s">
        <v>85</v>
      </c>
      <c r="C38" s="18">
        <f>+'[1]16'!$F$36</f>
        <v>518000</v>
      </c>
      <c r="D38" s="28"/>
      <c r="E38" s="30"/>
    </row>
    <row r="39" spans="1:5" x14ac:dyDescent="0.25">
      <c r="A39" s="24">
        <v>7</v>
      </c>
      <c r="B39" s="25" t="s">
        <v>86</v>
      </c>
      <c r="C39" s="26">
        <f>+'[1]16'!$F$34</f>
        <v>1300000</v>
      </c>
      <c r="D39" s="29">
        <f>+C39*E39</f>
        <v>1300000</v>
      </c>
      <c r="E39" s="31">
        <v>1</v>
      </c>
    </row>
    <row r="40" spans="1:5" x14ac:dyDescent="0.25">
      <c r="A40" s="24">
        <v>8</v>
      </c>
      <c r="B40" s="25" t="s">
        <v>87</v>
      </c>
      <c r="C40" s="26">
        <f>+'[1]16'!$F$38</f>
        <v>586700</v>
      </c>
      <c r="D40" s="29">
        <f>+D41+D42</f>
        <v>393000</v>
      </c>
      <c r="E40" s="31"/>
    </row>
    <row r="41" spans="1:5" s="207" customFormat="1" x14ac:dyDescent="0.25">
      <c r="A41" s="4" t="s">
        <v>55</v>
      </c>
      <c r="B41" s="5" t="s">
        <v>88</v>
      </c>
      <c r="C41" s="18">
        <f>+'[1]16'!$F$39</f>
        <v>193700</v>
      </c>
      <c r="D41" s="28"/>
      <c r="E41" s="30"/>
    </row>
    <row r="42" spans="1:5" s="207" customFormat="1" x14ac:dyDescent="0.25">
      <c r="A42" s="4" t="s">
        <v>55</v>
      </c>
      <c r="B42" s="5" t="s">
        <v>89</v>
      </c>
      <c r="C42" s="18">
        <f>+'[1]16'!$F$40</f>
        <v>393000</v>
      </c>
      <c r="D42" s="28">
        <f>+C42*E42</f>
        <v>393000</v>
      </c>
      <c r="E42" s="30">
        <v>1</v>
      </c>
    </row>
    <row r="43" spans="1:5" s="207" customFormat="1" x14ac:dyDescent="0.25">
      <c r="A43" s="4" t="s">
        <v>55</v>
      </c>
      <c r="B43" s="5" t="s">
        <v>90</v>
      </c>
      <c r="C43" s="18"/>
      <c r="D43" s="28"/>
      <c r="E43" s="30"/>
    </row>
    <row r="44" spans="1:5" s="207" customFormat="1" x14ac:dyDescent="0.25">
      <c r="A44" s="4" t="s">
        <v>55</v>
      </c>
      <c r="B44" s="5" t="s">
        <v>91</v>
      </c>
      <c r="C44" s="18"/>
      <c r="D44" s="28"/>
      <c r="E44" s="30"/>
    </row>
    <row r="45" spans="1:5" x14ac:dyDescent="0.25">
      <c r="A45" s="24">
        <v>9</v>
      </c>
      <c r="B45" s="25" t="s">
        <v>92</v>
      </c>
      <c r="C45" s="26">
        <f>+'[1]16'!$F$42</f>
        <v>62000</v>
      </c>
      <c r="D45" s="29">
        <f>+C45*E45</f>
        <v>62000</v>
      </c>
      <c r="E45" s="31">
        <v>1</v>
      </c>
    </row>
    <row r="46" spans="1:5" x14ac:dyDescent="0.25">
      <c r="A46" s="24">
        <v>10</v>
      </c>
      <c r="B46" s="25" t="s">
        <v>93</v>
      </c>
      <c r="C46" s="26"/>
      <c r="D46" s="29"/>
      <c r="E46" s="31">
        <v>1</v>
      </c>
    </row>
    <row r="47" spans="1:5" x14ac:dyDescent="0.25">
      <c r="A47" s="24">
        <v>11</v>
      </c>
      <c r="B47" s="25" t="s">
        <v>94</v>
      </c>
      <c r="C47" s="26">
        <f>+'[1]16'!$F$43</f>
        <v>1000000</v>
      </c>
      <c r="D47" s="29">
        <f t="shared" ref="D47:D50" si="4">+C47*E47</f>
        <v>1000000</v>
      </c>
      <c r="E47" s="31">
        <v>1</v>
      </c>
    </row>
    <row r="48" spans="1:5" x14ac:dyDescent="0.25">
      <c r="A48" s="24">
        <v>12</v>
      </c>
      <c r="B48" s="25" t="s">
        <v>95</v>
      </c>
      <c r="C48" s="26">
        <f>+'[1]16'!$F$45</f>
        <v>2000000</v>
      </c>
      <c r="D48" s="29">
        <f t="shared" si="4"/>
        <v>2000000</v>
      </c>
      <c r="E48" s="31">
        <v>1</v>
      </c>
    </row>
    <row r="49" spans="1:5" ht="30" x14ac:dyDescent="0.25">
      <c r="A49" s="24">
        <v>13</v>
      </c>
      <c r="B49" s="25" t="s">
        <v>96</v>
      </c>
      <c r="C49" s="26">
        <f>+'[1]16'!$F$51</f>
        <v>0</v>
      </c>
      <c r="D49" s="29">
        <f t="shared" si="4"/>
        <v>0</v>
      </c>
      <c r="E49" s="31">
        <v>1</v>
      </c>
    </row>
    <row r="50" spans="1:5" x14ac:dyDescent="0.25">
      <c r="A50" s="24">
        <v>14</v>
      </c>
      <c r="B50" s="25" t="s">
        <v>97</v>
      </c>
      <c r="C50" s="26">
        <f>+'[1]16'!$F$57</f>
        <v>1620000</v>
      </c>
      <c r="D50" s="29">
        <f t="shared" si="4"/>
        <v>1620000</v>
      </c>
      <c r="E50" s="31">
        <v>1</v>
      </c>
    </row>
    <row r="51" spans="1:5" x14ac:dyDescent="0.25">
      <c r="A51" s="24">
        <v>15</v>
      </c>
      <c r="B51" s="25" t="s">
        <v>98</v>
      </c>
      <c r="C51" s="26">
        <f>+'[1]16'!$F$54</f>
        <v>140000</v>
      </c>
      <c r="D51" s="29">
        <f>+D52+D53</f>
        <v>134400</v>
      </c>
      <c r="E51" s="31"/>
    </row>
    <row r="52" spans="1:5" s="207" customFormat="1" hidden="1" x14ac:dyDescent="0.25">
      <c r="A52" s="4"/>
      <c r="B52" s="5" t="str">
        <f>+'[1]16'!$B$55</f>
        <v>Giấy phép do Trung ương cấp</v>
      </c>
      <c r="C52" s="18">
        <f>+'[1]16'!$F$55</f>
        <v>8000</v>
      </c>
      <c r="D52" s="28">
        <f>+C52*E52</f>
        <v>2400</v>
      </c>
      <c r="E52" s="30">
        <v>0.3</v>
      </c>
    </row>
    <row r="53" spans="1:5" s="207" customFormat="1" hidden="1" x14ac:dyDescent="0.25">
      <c r="A53" s="4"/>
      <c r="B53" s="5" t="str">
        <f>+'[1]16'!$B$56</f>
        <v>Giấy phép do Địa phương cấp</v>
      </c>
      <c r="C53" s="18">
        <f>+'[1]16'!$F$56</f>
        <v>132000</v>
      </c>
      <c r="D53" s="28">
        <f>+C53*E53</f>
        <v>132000</v>
      </c>
      <c r="E53" s="30">
        <v>1</v>
      </c>
    </row>
    <row r="54" spans="1:5" x14ac:dyDescent="0.25">
      <c r="A54" s="24">
        <v>16</v>
      </c>
      <c r="B54" s="25" t="s">
        <v>99</v>
      </c>
      <c r="C54" s="26">
        <f>+'[1]16'!$F$48</f>
        <v>800000</v>
      </c>
      <c r="D54" s="29">
        <f>+D55+D56</f>
        <v>500000</v>
      </c>
      <c r="E54" s="31"/>
    </row>
    <row r="55" spans="1:5" x14ac:dyDescent="0.25">
      <c r="A55" s="24"/>
      <c r="B55" s="25" t="str">
        <f>+'[1]16'!$B$49</f>
        <v>Thu khác ngân sách địa phương ương</v>
      </c>
      <c r="C55" s="26">
        <f>+'[1]16'!$F$49</f>
        <v>500000</v>
      </c>
      <c r="D55" s="29">
        <f>+C55*E55</f>
        <v>500000</v>
      </c>
      <c r="E55" s="31">
        <v>1</v>
      </c>
    </row>
    <row r="56" spans="1:5" x14ac:dyDescent="0.25">
      <c r="A56" s="24"/>
      <c r="B56" s="25" t="str">
        <f>+'[1]16'!$B$50</f>
        <v>Thu khác ngân sách trung ương</v>
      </c>
      <c r="C56" s="26">
        <f>+'[1]16'!$F$50</f>
        <v>300000</v>
      </c>
      <c r="D56" s="29"/>
      <c r="E56" s="31"/>
    </row>
    <row r="57" spans="1:5" x14ac:dyDescent="0.25">
      <c r="A57" s="24">
        <v>17</v>
      </c>
      <c r="B57" s="25" t="s">
        <v>100</v>
      </c>
      <c r="C57" s="26">
        <f>+'[1]16'!$F$47</f>
        <v>1000</v>
      </c>
      <c r="D57" s="29">
        <f>+'[3]16'!$G$47</f>
        <v>1000</v>
      </c>
      <c r="E57" s="31">
        <v>1</v>
      </c>
    </row>
    <row r="58" spans="1:5" ht="45" x14ac:dyDescent="0.25">
      <c r="A58" s="24">
        <v>18</v>
      </c>
      <c r="B58" s="25" t="s">
        <v>101</v>
      </c>
      <c r="C58" s="26">
        <f>+'[1]16'!$F$52</f>
        <v>350000</v>
      </c>
      <c r="D58" s="29">
        <f>+C58*E58</f>
        <v>350000</v>
      </c>
      <c r="E58" s="31">
        <v>1</v>
      </c>
    </row>
    <row r="59" spans="1:5" x14ac:dyDescent="0.25">
      <c r="A59" s="2" t="s">
        <v>11</v>
      </c>
      <c r="B59" s="3" t="s">
        <v>102</v>
      </c>
      <c r="C59" s="18">
        <f>+[4]Sheet1!$E$53</f>
        <v>0</v>
      </c>
      <c r="D59" s="28"/>
      <c r="E59" s="30"/>
    </row>
    <row r="60" spans="1:5" x14ac:dyDescent="0.25">
      <c r="A60" s="2" t="s">
        <v>15</v>
      </c>
      <c r="B60" s="3" t="s">
        <v>103</v>
      </c>
      <c r="C60" s="11">
        <f>SUM(C61:C66)</f>
        <v>13250000</v>
      </c>
      <c r="D60" s="11"/>
      <c r="E60" s="30"/>
    </row>
    <row r="61" spans="1:5" x14ac:dyDescent="0.25">
      <c r="A61" s="4">
        <v>1</v>
      </c>
      <c r="B61" s="5" t="s">
        <v>104</v>
      </c>
      <c r="C61" s="14">
        <f>+'[1]16'!$F$67</f>
        <v>11450000</v>
      </c>
      <c r="D61" s="28"/>
      <c r="E61" s="30"/>
    </row>
    <row r="62" spans="1:5" x14ac:dyDescent="0.25">
      <c r="A62" s="4">
        <v>2</v>
      </c>
      <c r="B62" s="5" t="s">
        <v>105</v>
      </c>
      <c r="C62" s="18">
        <f>+'[1]16'!$F$63</f>
        <v>88000</v>
      </c>
      <c r="D62" s="28"/>
      <c r="E62" s="30"/>
    </row>
    <row r="63" spans="1:5" x14ac:dyDescent="0.25">
      <c r="A63" s="4">
        <v>3</v>
      </c>
      <c r="B63" s="5" t="s">
        <v>106</v>
      </c>
      <c r="C63" s="18">
        <f>+'[1]16'!$F$64</f>
        <v>1640000</v>
      </c>
      <c r="D63" s="28"/>
      <c r="E63" s="30"/>
    </row>
    <row r="64" spans="1:5" x14ac:dyDescent="0.25">
      <c r="A64" s="4">
        <v>4</v>
      </c>
      <c r="B64" s="5" t="s">
        <v>107</v>
      </c>
      <c r="C64" s="18">
        <f>+'[1]16'!$F$65</f>
        <v>12000</v>
      </c>
      <c r="D64" s="28"/>
      <c r="E64" s="30"/>
    </row>
    <row r="65" spans="1:5" x14ac:dyDescent="0.25">
      <c r="A65" s="4">
        <v>5</v>
      </c>
      <c r="B65" s="5" t="s">
        <v>108</v>
      </c>
      <c r="C65" s="18">
        <f>+'[1]16'!$F$66</f>
        <v>60000</v>
      </c>
      <c r="D65" s="28"/>
      <c r="E65" s="30"/>
    </row>
    <row r="66" spans="1:5" x14ac:dyDescent="0.25">
      <c r="A66" s="4">
        <v>6</v>
      </c>
      <c r="B66" s="5" t="s">
        <v>109</v>
      </c>
      <c r="D66" s="28"/>
      <c r="E66" s="30"/>
    </row>
    <row r="67" spans="1:5" x14ac:dyDescent="0.25">
      <c r="A67" s="2" t="s">
        <v>17</v>
      </c>
      <c r="B67" s="3" t="s">
        <v>110</v>
      </c>
      <c r="C67" s="18"/>
      <c r="D67" s="28"/>
      <c r="E67" s="30"/>
    </row>
  </sheetData>
  <mergeCells count="8">
    <mergeCell ref="E9:E10"/>
    <mergeCell ref="C1:D1"/>
    <mergeCell ref="A4:D4"/>
    <mergeCell ref="A5:D5"/>
    <mergeCell ref="C8:D8"/>
    <mergeCell ref="A9:A10"/>
    <mergeCell ref="B9:B10"/>
    <mergeCell ref="C9:D9"/>
  </mergeCells>
  <printOptions horizontalCentered="1"/>
  <pageMargins left="0.2" right="0.2"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E33" sqref="E33"/>
    </sheetView>
  </sheetViews>
  <sheetFormatPr defaultRowHeight="15" x14ac:dyDescent="0.25"/>
  <cols>
    <col min="1" max="1" width="5.5703125" customWidth="1"/>
    <col min="2" max="2" width="44.28515625" customWidth="1"/>
    <col min="3" max="3" width="18.140625" customWidth="1"/>
    <col min="4" max="4" width="15.140625" customWidth="1"/>
    <col min="5" max="5" width="14.85546875" customWidth="1"/>
  </cols>
  <sheetData>
    <row r="1" spans="1:5" s="33" customFormat="1" ht="15.75" x14ac:dyDescent="0.25">
      <c r="A1" s="263" t="s">
        <v>112</v>
      </c>
      <c r="B1" s="263"/>
      <c r="C1" s="37"/>
      <c r="D1" s="258" t="s">
        <v>113</v>
      </c>
      <c r="E1" s="258"/>
    </row>
    <row r="2" spans="1:5" s="33" customFormat="1" ht="15.75" x14ac:dyDescent="0.25">
      <c r="A2" s="264" t="s">
        <v>114</v>
      </c>
      <c r="B2" s="264"/>
      <c r="C2" s="37"/>
      <c r="D2" s="37"/>
      <c r="E2" s="37"/>
    </row>
    <row r="3" spans="1:5" x14ac:dyDescent="0.25">
      <c r="A3" s="40"/>
      <c r="B3" s="40"/>
      <c r="C3" s="14"/>
      <c r="D3" s="14"/>
      <c r="E3" s="14"/>
    </row>
    <row r="4" spans="1:5" s="99" customFormat="1" ht="39.75" customHeight="1" x14ac:dyDescent="0.3">
      <c r="A4" s="265" t="s">
        <v>470</v>
      </c>
      <c r="B4" s="266"/>
      <c r="C4" s="266"/>
      <c r="D4" s="266"/>
      <c r="E4" s="266"/>
    </row>
    <row r="5" spans="1:5" ht="15.75" x14ac:dyDescent="0.25">
      <c r="A5" s="250" t="s">
        <v>471</v>
      </c>
      <c r="B5" s="250"/>
      <c r="C5" s="250"/>
      <c r="D5" s="250"/>
      <c r="E5" s="250"/>
    </row>
    <row r="6" spans="1:5" x14ac:dyDescent="0.25">
      <c r="A6" s="16"/>
      <c r="B6" s="16"/>
      <c r="C6" s="16"/>
      <c r="D6" s="16"/>
      <c r="E6" s="16"/>
    </row>
    <row r="7" spans="1:5" x14ac:dyDescent="0.25">
      <c r="A7" s="16"/>
      <c r="B7" s="16"/>
      <c r="C7" s="16"/>
      <c r="D7" s="16"/>
      <c r="E7" s="16"/>
    </row>
    <row r="8" spans="1:5" ht="15.75" x14ac:dyDescent="0.25">
      <c r="A8" s="1"/>
      <c r="B8" s="1"/>
      <c r="C8" s="14"/>
      <c r="D8" s="14"/>
      <c r="E8" s="104" t="s">
        <v>1</v>
      </c>
    </row>
    <row r="9" spans="1:5" x14ac:dyDescent="0.25">
      <c r="A9" s="261" t="s">
        <v>2</v>
      </c>
      <c r="B9" s="261" t="s">
        <v>3</v>
      </c>
      <c r="C9" s="262" t="s">
        <v>115</v>
      </c>
      <c r="D9" s="262" t="s">
        <v>116</v>
      </c>
      <c r="E9" s="262"/>
    </row>
    <row r="10" spans="1:5" x14ac:dyDescent="0.25">
      <c r="A10" s="261"/>
      <c r="B10" s="261"/>
      <c r="C10" s="262"/>
      <c r="D10" s="262" t="s">
        <v>52</v>
      </c>
      <c r="E10" s="262" t="s">
        <v>117</v>
      </c>
    </row>
    <row r="11" spans="1:5" x14ac:dyDescent="0.25">
      <c r="A11" s="261"/>
      <c r="B11" s="261"/>
      <c r="C11" s="262"/>
      <c r="D11" s="262"/>
      <c r="E11" s="262"/>
    </row>
    <row r="12" spans="1:5" ht="27" customHeight="1" x14ac:dyDescent="0.25">
      <c r="A12" s="2"/>
      <c r="B12" s="3" t="s">
        <v>118</v>
      </c>
      <c r="C12" s="12">
        <f>+D12+E12</f>
        <v>23545251</v>
      </c>
      <c r="D12" s="12">
        <f>+D13+D33+D38</f>
        <v>11597969</v>
      </c>
      <c r="E12" s="12">
        <f>+E13+E33+E38</f>
        <v>11947282</v>
      </c>
    </row>
    <row r="13" spans="1:5" ht="27" customHeight="1" x14ac:dyDescent="0.25">
      <c r="A13" s="2" t="s">
        <v>5</v>
      </c>
      <c r="B13" s="3" t="s">
        <v>119</v>
      </c>
      <c r="C13" s="12">
        <f>+D13+E13</f>
        <v>23545251</v>
      </c>
      <c r="D13" s="12">
        <f>+D14+D25+D29+D30+D31+D32</f>
        <v>11597969</v>
      </c>
      <c r="E13" s="12">
        <f>+E14+E25+E29+E30+E31+E32</f>
        <v>11947282</v>
      </c>
    </row>
    <row r="14" spans="1:5" ht="27" customHeight="1" x14ac:dyDescent="0.25">
      <c r="A14" s="2" t="s">
        <v>7</v>
      </c>
      <c r="B14" s="3" t="s">
        <v>25</v>
      </c>
      <c r="C14" s="12">
        <f>+D14+E14</f>
        <v>9071600</v>
      </c>
      <c r="D14" s="12">
        <f>+'[1]33'!$D$10</f>
        <v>5830100</v>
      </c>
      <c r="E14" s="12">
        <f>+'[1]33'!$E$10</f>
        <v>3241500</v>
      </c>
    </row>
    <row r="15" spans="1:5" ht="25.5" customHeight="1" x14ac:dyDescent="0.25">
      <c r="A15" s="4">
        <v>1</v>
      </c>
      <c r="B15" s="5" t="s">
        <v>472</v>
      </c>
      <c r="C15" s="13">
        <f>+D15+E15</f>
        <v>3246200</v>
      </c>
      <c r="D15" s="13">
        <f>+'[1]33'!$D$11</f>
        <v>1887700</v>
      </c>
      <c r="E15" s="13">
        <f>+'[1]33'!$E$11</f>
        <v>1358500</v>
      </c>
    </row>
    <row r="16" spans="1:5" ht="24" customHeight="1" x14ac:dyDescent="0.25">
      <c r="A16" s="4"/>
      <c r="B16" s="5" t="s">
        <v>121</v>
      </c>
      <c r="C16" s="13">
        <f t="shared" ref="C16:C21" si="0">+D16+E16</f>
        <v>0</v>
      </c>
      <c r="D16" s="13"/>
      <c r="E16" s="13"/>
    </row>
    <row r="17" spans="1:5" ht="23.25" customHeight="1" x14ac:dyDescent="0.25">
      <c r="A17" s="4" t="s">
        <v>55</v>
      </c>
      <c r="B17" s="25" t="s">
        <v>122</v>
      </c>
      <c r="C17" s="13">
        <f t="shared" si="0"/>
        <v>0</v>
      </c>
      <c r="D17" s="13"/>
      <c r="E17" s="13"/>
    </row>
    <row r="18" spans="1:5" ht="21.75" customHeight="1" x14ac:dyDescent="0.25">
      <c r="A18" s="4" t="s">
        <v>55</v>
      </c>
      <c r="B18" s="25" t="s">
        <v>123</v>
      </c>
      <c r="C18" s="13">
        <f t="shared" si="0"/>
        <v>0</v>
      </c>
      <c r="D18" s="13"/>
      <c r="E18" s="13"/>
    </row>
    <row r="19" spans="1:5" ht="20.25" customHeight="1" x14ac:dyDescent="0.25">
      <c r="A19" s="4"/>
      <c r="B19" s="5" t="s">
        <v>124</v>
      </c>
      <c r="C19" s="13"/>
      <c r="D19" s="13"/>
      <c r="E19" s="13"/>
    </row>
    <row r="20" spans="1:5" ht="21.75" customHeight="1" x14ac:dyDescent="0.25">
      <c r="A20" s="4" t="s">
        <v>55</v>
      </c>
      <c r="B20" s="25" t="s">
        <v>125</v>
      </c>
      <c r="C20" s="13">
        <f t="shared" si="0"/>
        <v>4200000</v>
      </c>
      <c r="D20" s="13">
        <f>+'[1]33'!$D$13</f>
        <v>3000000</v>
      </c>
      <c r="E20" s="13">
        <f>+'[1]33'!$E$13</f>
        <v>1200000</v>
      </c>
    </row>
    <row r="21" spans="1:5" ht="21" customHeight="1" x14ac:dyDescent="0.25">
      <c r="A21" s="4" t="s">
        <v>55</v>
      </c>
      <c r="B21" s="25" t="s">
        <v>126</v>
      </c>
      <c r="C21" s="13">
        <f t="shared" si="0"/>
        <v>1620000</v>
      </c>
      <c r="D21" s="13">
        <f>+'[1]33'!$D$15</f>
        <v>937000</v>
      </c>
      <c r="E21" s="13">
        <f>+'[1]33'!$E$15</f>
        <v>683000</v>
      </c>
    </row>
    <row r="22" spans="1:5" ht="64.5" customHeight="1" x14ac:dyDescent="0.25">
      <c r="A22" s="4">
        <v>2</v>
      </c>
      <c r="B22" s="5" t="s">
        <v>127</v>
      </c>
      <c r="C22" s="13"/>
      <c r="D22" s="13"/>
      <c r="E22" s="13"/>
    </row>
    <row r="23" spans="1:5" ht="21.75" customHeight="1" x14ac:dyDescent="0.25">
      <c r="A23" s="4">
        <v>3</v>
      </c>
      <c r="B23" s="5" t="s">
        <v>128</v>
      </c>
      <c r="C23" s="13"/>
      <c r="D23" s="13"/>
      <c r="E23" s="13"/>
    </row>
    <row r="24" spans="1:5" ht="24" customHeight="1" x14ac:dyDescent="0.25">
      <c r="A24" s="4">
        <v>4</v>
      </c>
      <c r="B24" s="5" t="s">
        <v>129</v>
      </c>
      <c r="C24" s="13">
        <f>+D24+E24</f>
        <v>5400</v>
      </c>
      <c r="D24" s="13">
        <f>+'[1]33'!$D$17</f>
        <v>5400</v>
      </c>
      <c r="E24" s="13"/>
    </row>
    <row r="25" spans="1:5" ht="21.75" customHeight="1" x14ac:dyDescent="0.25">
      <c r="A25" s="2" t="s">
        <v>11</v>
      </c>
      <c r="B25" s="3" t="s">
        <v>26</v>
      </c>
      <c r="C25" s="12">
        <f t="shared" ref="C25:C32" si="1">+D25+E25</f>
        <v>13865490</v>
      </c>
      <c r="D25" s="12">
        <f>+'[1]33'!$D$19</f>
        <v>5603993</v>
      </c>
      <c r="E25" s="12">
        <f>+'[1]33'!$E$19</f>
        <v>8261497</v>
      </c>
    </row>
    <row r="26" spans="1:5" ht="18" customHeight="1" x14ac:dyDescent="0.25">
      <c r="A26" s="4"/>
      <c r="B26" s="25" t="s">
        <v>130</v>
      </c>
      <c r="C26" s="13">
        <f t="shared" si="1"/>
        <v>0</v>
      </c>
      <c r="D26" s="13"/>
      <c r="E26" s="13"/>
    </row>
    <row r="27" spans="1:5" ht="24" customHeight="1" x14ac:dyDescent="0.25">
      <c r="A27" s="4">
        <v>1</v>
      </c>
      <c r="B27" s="25" t="s">
        <v>122</v>
      </c>
      <c r="C27" s="38">
        <f t="shared" si="1"/>
        <v>5448312</v>
      </c>
      <c r="D27" s="38">
        <f>+'[1]33'!$D$21</f>
        <v>1418382</v>
      </c>
      <c r="E27" s="38">
        <f>+'[1]33'!$E$21</f>
        <v>4029930</v>
      </c>
    </row>
    <row r="28" spans="1:5" ht="21" customHeight="1" x14ac:dyDescent="0.25">
      <c r="A28" s="4">
        <v>2</v>
      </c>
      <c r="B28" s="25" t="s">
        <v>123</v>
      </c>
      <c r="C28" s="38">
        <f t="shared" si="1"/>
        <v>114231</v>
      </c>
      <c r="D28" s="38">
        <f>+'[1]33'!$D$23</f>
        <v>114231</v>
      </c>
      <c r="E28" s="38"/>
    </row>
    <row r="29" spans="1:5" ht="29.25" customHeight="1" x14ac:dyDescent="0.25">
      <c r="A29" s="2" t="s">
        <v>15</v>
      </c>
      <c r="B29" s="3" t="s">
        <v>27</v>
      </c>
      <c r="C29" s="12">
        <f t="shared" si="1"/>
        <v>6200</v>
      </c>
      <c r="D29" s="12">
        <f>+'[1]33'!$D$35</f>
        <v>6200</v>
      </c>
      <c r="E29" s="12"/>
    </row>
    <row r="30" spans="1:5" ht="21.75" customHeight="1" x14ac:dyDescent="0.25">
      <c r="A30" s="2" t="s">
        <v>17</v>
      </c>
      <c r="B30" s="3" t="s">
        <v>28</v>
      </c>
      <c r="C30" s="12">
        <f t="shared" si="1"/>
        <v>2910</v>
      </c>
      <c r="D30" s="12">
        <f>+'[1]33'!$D$34</f>
        <v>2910</v>
      </c>
      <c r="E30" s="12"/>
    </row>
    <row r="31" spans="1:5" ht="21" customHeight="1" x14ac:dyDescent="0.25">
      <c r="A31" s="2" t="s">
        <v>19</v>
      </c>
      <c r="B31" s="3" t="s">
        <v>29</v>
      </c>
      <c r="C31" s="12">
        <f t="shared" si="1"/>
        <v>450000</v>
      </c>
      <c r="D31" s="12">
        <f>+'[1]33'!$D$33</f>
        <v>154766</v>
      </c>
      <c r="E31" s="12">
        <f>+'[1]33'!$E$33</f>
        <v>295234</v>
      </c>
    </row>
    <row r="32" spans="1:5" ht="21.75" customHeight="1" x14ac:dyDescent="0.25">
      <c r="A32" s="2" t="s">
        <v>48</v>
      </c>
      <c r="B32" s="3" t="s">
        <v>30</v>
      </c>
      <c r="C32" s="12">
        <f t="shared" si="1"/>
        <v>149051</v>
      </c>
      <c r="D32" s="39">
        <f>+'[1]33'!$D$32</f>
        <v>0</v>
      </c>
      <c r="E32" s="39">
        <f>+'[1]33'!$E$32</f>
        <v>149051</v>
      </c>
    </row>
    <row r="33" spans="1:5" ht="27" customHeight="1" x14ac:dyDescent="0.25">
      <c r="A33" s="2" t="s">
        <v>21</v>
      </c>
      <c r="B33" s="3" t="s">
        <v>131</v>
      </c>
      <c r="C33" s="12">
        <f>+D33+E33</f>
        <v>0</v>
      </c>
      <c r="D33" s="12">
        <f>+D34+D36</f>
        <v>0</v>
      </c>
      <c r="E33" s="12">
        <f>+E34+E36</f>
        <v>0</v>
      </c>
    </row>
    <row r="34" spans="1:5" ht="27" customHeight="1" x14ac:dyDescent="0.25">
      <c r="A34" s="2" t="s">
        <v>7</v>
      </c>
      <c r="B34" s="3" t="s">
        <v>32</v>
      </c>
      <c r="C34" s="12">
        <f t="shared" ref="C34:C37" si="2">+D34+E34</f>
        <v>0</v>
      </c>
      <c r="D34" s="13">
        <v>0</v>
      </c>
      <c r="E34" s="13"/>
    </row>
    <row r="35" spans="1:5" ht="27" customHeight="1" x14ac:dyDescent="0.25">
      <c r="A35" s="2"/>
      <c r="B35" s="5" t="s">
        <v>132</v>
      </c>
      <c r="C35" s="12">
        <f t="shared" si="2"/>
        <v>0</v>
      </c>
      <c r="D35" s="13"/>
      <c r="E35" s="13"/>
    </row>
    <row r="36" spans="1:5" ht="27" customHeight="1" x14ac:dyDescent="0.25">
      <c r="A36" s="2" t="s">
        <v>11</v>
      </c>
      <c r="B36" s="3" t="s">
        <v>33</v>
      </c>
      <c r="C36" s="12">
        <f t="shared" si="2"/>
        <v>0</v>
      </c>
      <c r="D36" s="12"/>
      <c r="E36" s="13"/>
    </row>
    <row r="37" spans="1:5" ht="27" customHeight="1" x14ac:dyDescent="0.25">
      <c r="A37" s="2"/>
      <c r="B37" s="5" t="s">
        <v>133</v>
      </c>
      <c r="C37" s="12">
        <f t="shared" si="2"/>
        <v>0</v>
      </c>
      <c r="D37" s="13"/>
      <c r="E37" s="13"/>
    </row>
    <row r="38" spans="1:5" ht="27" customHeight="1" x14ac:dyDescent="0.25">
      <c r="A38" s="2" t="s">
        <v>34</v>
      </c>
      <c r="B38" s="3" t="s">
        <v>134</v>
      </c>
      <c r="C38" s="13">
        <f>+D38+E38</f>
        <v>0</v>
      </c>
      <c r="D38" s="13">
        <v>0</v>
      </c>
      <c r="E38" s="13">
        <v>0</v>
      </c>
    </row>
  </sheetData>
  <mergeCells count="11">
    <mergeCell ref="E10:E11"/>
    <mergeCell ref="A1:B1"/>
    <mergeCell ref="D1:E1"/>
    <mergeCell ref="A2:B2"/>
    <mergeCell ref="A4:E4"/>
    <mergeCell ref="A5:E5"/>
    <mergeCell ref="A9:A11"/>
    <mergeCell ref="B9:B11"/>
    <mergeCell ref="C9:C11"/>
    <mergeCell ref="D9:E9"/>
    <mergeCell ref="D10:D11"/>
  </mergeCells>
  <printOptions horizontalCentered="1"/>
  <pageMargins left="0.2" right="0.2"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7" workbookViewId="0">
      <selection activeCell="C12" sqref="C12"/>
    </sheetView>
  </sheetViews>
  <sheetFormatPr defaultRowHeight="15" x14ac:dyDescent="0.25"/>
  <cols>
    <col min="1" max="1" width="4.7109375" customWidth="1"/>
    <col min="2" max="2" width="63.5703125" customWidth="1"/>
    <col min="3" max="3" width="21.42578125" customWidth="1"/>
  </cols>
  <sheetData>
    <row r="1" spans="1:3" x14ac:dyDescent="0.25">
      <c r="A1" s="267" t="s">
        <v>45</v>
      </c>
      <c r="B1" s="267"/>
      <c r="C1" s="8" t="s">
        <v>135</v>
      </c>
    </row>
    <row r="2" spans="1:3" x14ac:dyDescent="0.25">
      <c r="A2" s="268" t="s">
        <v>136</v>
      </c>
      <c r="B2" s="268"/>
      <c r="C2" s="14"/>
    </row>
    <row r="3" spans="1:3" x14ac:dyDescent="0.25">
      <c r="A3" s="42"/>
      <c r="B3" s="42"/>
      <c r="C3" s="14"/>
    </row>
    <row r="4" spans="1:3" ht="39.75" customHeight="1" x14ac:dyDescent="0.25">
      <c r="A4" s="269" t="s">
        <v>473</v>
      </c>
      <c r="B4" s="249"/>
      <c r="C4" s="249"/>
    </row>
    <row r="5" spans="1:3" ht="15.75" x14ac:dyDescent="0.25">
      <c r="A5" s="250" t="s">
        <v>474</v>
      </c>
      <c r="B5" s="250"/>
      <c r="C5" s="250"/>
    </row>
    <row r="6" spans="1:3" x14ac:dyDescent="0.25">
      <c r="A6" s="16"/>
      <c r="B6" s="16"/>
      <c r="C6" s="16"/>
    </row>
    <row r="7" spans="1:3" x14ac:dyDescent="0.25">
      <c r="A7" s="16"/>
      <c r="B7" s="16"/>
      <c r="C7" s="16"/>
    </row>
    <row r="8" spans="1:3" ht="15.75" x14ac:dyDescent="0.25">
      <c r="A8" s="1"/>
      <c r="B8" s="1"/>
      <c r="C8" s="104" t="s">
        <v>1</v>
      </c>
    </row>
    <row r="9" spans="1:3" ht="28.5" x14ac:dyDescent="0.25">
      <c r="A9" s="2" t="s">
        <v>2</v>
      </c>
      <c r="B9" s="2" t="s">
        <v>3</v>
      </c>
      <c r="C9" s="11" t="s">
        <v>4</v>
      </c>
    </row>
    <row r="10" spans="1:3" ht="24.75" customHeight="1" x14ac:dyDescent="0.25">
      <c r="A10" s="2"/>
      <c r="B10" s="2" t="s">
        <v>22</v>
      </c>
      <c r="C10" s="11">
        <f>+C11+C12+C46</f>
        <v>16875817.068124682</v>
      </c>
    </row>
    <row r="11" spans="1:3" ht="24.75" customHeight="1" x14ac:dyDescent="0.25">
      <c r="A11" s="2" t="s">
        <v>5</v>
      </c>
      <c r="B11" s="3" t="s">
        <v>137</v>
      </c>
      <c r="C11" s="11">
        <f>+'[1]39'!$N$21</f>
        <v>5277848.0681246826</v>
      </c>
    </row>
    <row r="12" spans="1:3" ht="21" customHeight="1" x14ac:dyDescent="0.25">
      <c r="A12" s="2" t="s">
        <v>21</v>
      </c>
      <c r="B12" s="3" t="s">
        <v>138</v>
      </c>
      <c r="C12" s="41">
        <f>+C14+C30+C42+C43+C44+C45</f>
        <v>11597969</v>
      </c>
    </row>
    <row r="13" spans="1:3" ht="19.5" customHeight="1" x14ac:dyDescent="0.25">
      <c r="A13" s="4"/>
      <c r="B13" s="5" t="s">
        <v>130</v>
      </c>
      <c r="C13" s="18"/>
    </row>
    <row r="14" spans="1:3" ht="20.25" customHeight="1" x14ac:dyDescent="0.25">
      <c r="A14" s="2" t="s">
        <v>7</v>
      </c>
      <c r="B14" s="3" t="s">
        <v>25</v>
      </c>
      <c r="C14" s="11">
        <f>++++'[1]33'!$D$10</f>
        <v>5830100</v>
      </c>
    </row>
    <row r="15" spans="1:3" ht="24.75" hidden="1" customHeight="1" x14ac:dyDescent="0.25">
      <c r="A15" s="4">
        <v>1</v>
      </c>
      <c r="B15" s="5" t="s">
        <v>120</v>
      </c>
      <c r="C15" s="18"/>
    </row>
    <row r="16" spans="1:3" ht="24.75" hidden="1" customHeight="1" x14ac:dyDescent="0.25">
      <c r="A16" s="4"/>
      <c r="B16" s="25" t="s">
        <v>130</v>
      </c>
      <c r="C16" s="18"/>
    </row>
    <row r="17" spans="1:3" ht="24.75" hidden="1" customHeight="1" x14ac:dyDescent="0.25">
      <c r="A17" s="4">
        <v>1.1000000000000001</v>
      </c>
      <c r="B17" s="5" t="s">
        <v>122</v>
      </c>
      <c r="C17" s="18"/>
    </row>
    <row r="18" spans="1:3" ht="24.75" hidden="1" customHeight="1" x14ac:dyDescent="0.25">
      <c r="A18" s="4">
        <v>1.2</v>
      </c>
      <c r="B18" s="5" t="s">
        <v>123</v>
      </c>
      <c r="C18" s="18"/>
    </row>
    <row r="19" spans="1:3" ht="24.75" hidden="1" customHeight="1" x14ac:dyDescent="0.25">
      <c r="A19" s="4">
        <v>1.3</v>
      </c>
      <c r="B19" s="5" t="s">
        <v>139</v>
      </c>
      <c r="C19" s="18"/>
    </row>
    <row r="20" spans="1:3" ht="24.75" hidden="1" customHeight="1" x14ac:dyDescent="0.25">
      <c r="A20" s="4">
        <v>1.4</v>
      </c>
      <c r="B20" s="5" t="s">
        <v>140</v>
      </c>
      <c r="C20" s="18"/>
    </row>
    <row r="21" spans="1:3" ht="24.75" hidden="1" customHeight="1" x14ac:dyDescent="0.25">
      <c r="A21" s="4">
        <v>1.5</v>
      </c>
      <c r="B21" s="5" t="s">
        <v>141</v>
      </c>
      <c r="C21" s="18"/>
    </row>
    <row r="22" spans="1:3" ht="24.75" hidden="1" customHeight="1" x14ac:dyDescent="0.25">
      <c r="A22" s="4">
        <v>1.6</v>
      </c>
      <c r="B22" s="5" t="s">
        <v>142</v>
      </c>
      <c r="C22" s="18"/>
    </row>
    <row r="23" spans="1:3" ht="24.75" hidden="1" customHeight="1" x14ac:dyDescent="0.25">
      <c r="A23" s="4">
        <v>1.7</v>
      </c>
      <c r="B23" s="5" t="s">
        <v>143</v>
      </c>
      <c r="C23" s="18"/>
    </row>
    <row r="24" spans="1:3" ht="24.75" hidden="1" customHeight="1" x14ac:dyDescent="0.25">
      <c r="A24" s="4">
        <v>1.8</v>
      </c>
      <c r="B24" s="5" t="s">
        <v>144</v>
      </c>
      <c r="C24" s="18"/>
    </row>
    <row r="25" spans="1:3" ht="24.75" hidden="1" customHeight="1" x14ac:dyDescent="0.25">
      <c r="A25" s="4">
        <v>1.9</v>
      </c>
      <c r="B25" s="5" t="s">
        <v>145</v>
      </c>
      <c r="C25" s="18"/>
    </row>
    <row r="26" spans="1:3" ht="24.75" hidden="1" customHeight="1" x14ac:dyDescent="0.25">
      <c r="A26" s="4">
        <v>1.1000000000000001</v>
      </c>
      <c r="B26" s="5" t="s">
        <v>146</v>
      </c>
      <c r="C26" s="18"/>
    </row>
    <row r="27" spans="1:3" ht="30" hidden="1" customHeight="1" x14ac:dyDescent="0.25">
      <c r="A27" s="4">
        <v>2</v>
      </c>
      <c r="B27" s="5" t="s">
        <v>127</v>
      </c>
      <c r="C27" s="18"/>
    </row>
    <row r="28" spans="1:3" ht="24.75" hidden="1" customHeight="1" x14ac:dyDescent="0.25">
      <c r="A28" s="4">
        <v>3</v>
      </c>
      <c r="B28" s="5" t="s">
        <v>128</v>
      </c>
      <c r="C28" s="18"/>
    </row>
    <row r="29" spans="1:3" ht="24.75" hidden="1" customHeight="1" x14ac:dyDescent="0.25">
      <c r="A29" s="4">
        <v>4</v>
      </c>
      <c r="B29" s="5" t="s">
        <v>129</v>
      </c>
      <c r="C29" s="18"/>
    </row>
    <row r="30" spans="1:3" ht="24.75" customHeight="1" x14ac:dyDescent="0.25">
      <c r="A30" s="2" t="s">
        <v>11</v>
      </c>
      <c r="B30" s="3" t="s">
        <v>26</v>
      </c>
      <c r="C30" s="11">
        <f>+'[1]33'!$D$19</f>
        <v>5603993</v>
      </c>
    </row>
    <row r="31" spans="1:3" ht="21" customHeight="1" x14ac:dyDescent="0.25">
      <c r="A31" s="4"/>
      <c r="B31" s="25" t="s">
        <v>130</v>
      </c>
      <c r="C31" s="18"/>
    </row>
    <row r="32" spans="1:3" ht="18" customHeight="1" x14ac:dyDescent="0.25">
      <c r="A32" s="4">
        <v>1</v>
      </c>
      <c r="B32" s="5" t="s">
        <v>122</v>
      </c>
      <c r="C32" s="116">
        <f>+'[1]33'!$D$21</f>
        <v>1418382</v>
      </c>
    </row>
    <row r="33" spans="1:3" ht="18" customHeight="1" x14ac:dyDescent="0.25">
      <c r="A33" s="4">
        <v>2</v>
      </c>
      <c r="B33" s="5" t="s">
        <v>123</v>
      </c>
      <c r="C33" s="116">
        <f>+'[1]33'!$D$23</f>
        <v>114231</v>
      </c>
    </row>
    <row r="34" spans="1:3" ht="18" customHeight="1" x14ac:dyDescent="0.25">
      <c r="A34" s="4">
        <v>3</v>
      </c>
      <c r="B34" s="5" t="s">
        <v>139</v>
      </c>
      <c r="C34" s="116">
        <f>+'[1]33'!$D$22</f>
        <v>1228724</v>
      </c>
    </row>
    <row r="35" spans="1:3" ht="18" customHeight="1" x14ac:dyDescent="0.25">
      <c r="A35" s="4">
        <v>4</v>
      </c>
      <c r="B35" s="5" t="s">
        <v>140</v>
      </c>
      <c r="C35" s="116">
        <f>+'[1]33'!$D$24</f>
        <v>91014</v>
      </c>
    </row>
    <row r="36" spans="1:3" ht="18" customHeight="1" x14ac:dyDescent="0.25">
      <c r="A36" s="4">
        <v>5</v>
      </c>
      <c r="B36" s="5" t="s">
        <v>141</v>
      </c>
      <c r="C36" s="116">
        <f>+'[1]33'!$D$26</f>
        <v>0</v>
      </c>
    </row>
    <row r="37" spans="1:3" ht="18" customHeight="1" x14ac:dyDescent="0.25">
      <c r="A37" s="4">
        <v>6</v>
      </c>
      <c r="B37" s="5" t="s">
        <v>142</v>
      </c>
      <c r="C37" s="116">
        <f>+'[1]33'!$D$25</f>
        <v>135162</v>
      </c>
    </row>
    <row r="38" spans="1:3" ht="18" customHeight="1" x14ac:dyDescent="0.25">
      <c r="A38" s="4">
        <v>7</v>
      </c>
      <c r="B38" s="5" t="s">
        <v>143</v>
      </c>
      <c r="C38" s="116">
        <f>+'[1]33'!$D$29</f>
        <v>179465</v>
      </c>
    </row>
    <row r="39" spans="1:3" ht="18" customHeight="1" x14ac:dyDescent="0.25">
      <c r="A39" s="4">
        <v>8</v>
      </c>
      <c r="B39" s="5" t="s">
        <v>144</v>
      </c>
      <c r="C39" s="116">
        <f>+'[1]33'!$D$28</f>
        <v>821098</v>
      </c>
    </row>
    <row r="40" spans="1:3" ht="18" customHeight="1" x14ac:dyDescent="0.25">
      <c r="A40" s="4">
        <v>9</v>
      </c>
      <c r="B40" s="5" t="s">
        <v>145</v>
      </c>
      <c r="C40" s="116">
        <f>+'[1]33'!$D$30</f>
        <v>764533</v>
      </c>
    </row>
    <row r="41" spans="1:3" ht="18" customHeight="1" x14ac:dyDescent="0.25">
      <c r="A41" s="4">
        <v>10</v>
      </c>
      <c r="B41" s="5" t="s">
        <v>146</v>
      </c>
      <c r="C41" s="116">
        <f>+'[1]33'!$D$27</f>
        <v>405756</v>
      </c>
    </row>
    <row r="42" spans="1:3" ht="21" customHeight="1" x14ac:dyDescent="0.25">
      <c r="A42" s="2" t="s">
        <v>15</v>
      </c>
      <c r="B42" s="3" t="s">
        <v>27</v>
      </c>
      <c r="C42" s="107">
        <f>+'[1]33'!$D$35</f>
        <v>6200</v>
      </c>
    </row>
    <row r="43" spans="1:3" ht="21" customHeight="1" x14ac:dyDescent="0.25">
      <c r="A43" s="2" t="s">
        <v>17</v>
      </c>
      <c r="B43" s="3" t="s">
        <v>28</v>
      </c>
      <c r="C43" s="107">
        <f>+'[1]33'!$D$34</f>
        <v>2910</v>
      </c>
    </row>
    <row r="44" spans="1:3" ht="21" customHeight="1" x14ac:dyDescent="0.25">
      <c r="A44" s="2" t="s">
        <v>19</v>
      </c>
      <c r="B44" s="3" t="s">
        <v>147</v>
      </c>
      <c r="C44" s="107">
        <f>+'[1]33'!$D$33</f>
        <v>154766</v>
      </c>
    </row>
    <row r="45" spans="1:3" ht="21" customHeight="1" x14ac:dyDescent="0.25">
      <c r="A45" s="2" t="s">
        <v>48</v>
      </c>
      <c r="B45" s="3" t="s">
        <v>148</v>
      </c>
      <c r="C45" s="107">
        <f>+'[1]33'!$D$32</f>
        <v>0</v>
      </c>
    </row>
    <row r="46" spans="1:3" ht="24.75" customHeight="1" x14ac:dyDescent="0.25">
      <c r="A46" s="2" t="s">
        <v>34</v>
      </c>
      <c r="B46" s="3" t="s">
        <v>134</v>
      </c>
      <c r="C46" s="13">
        <v>0</v>
      </c>
    </row>
  </sheetData>
  <mergeCells count="4">
    <mergeCell ref="A1:B1"/>
    <mergeCell ref="A2:B2"/>
    <mergeCell ref="A4:C4"/>
    <mergeCell ref="A5:C5"/>
  </mergeCells>
  <printOptions horizontalCentered="1"/>
  <pageMargins left="0.2" right="0.2"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view="pageLayout" topLeftCell="A76" zoomScaleNormal="100" workbookViewId="0">
      <selection activeCell="L10" sqref="L10"/>
    </sheetView>
  </sheetViews>
  <sheetFormatPr defaultRowHeight="15" x14ac:dyDescent="0.25"/>
  <cols>
    <col min="1" max="1" width="4.7109375" customWidth="1"/>
    <col min="2" max="2" width="29.85546875" customWidth="1"/>
    <col min="3" max="3" width="12.42578125" customWidth="1"/>
    <col min="4" max="4" width="12.140625" customWidth="1"/>
    <col min="5" max="5" width="11.42578125" customWidth="1"/>
    <col min="6" max="6" width="8.7109375" customWidth="1"/>
    <col min="7" max="7" width="7.140625" customWidth="1"/>
    <col min="8" max="8" width="9.28515625" customWidth="1"/>
    <col min="9" max="9" width="10.140625" customWidth="1"/>
    <col min="10" max="10" width="11" customWidth="1"/>
    <col min="11" max="11" width="11.28515625" customWidth="1"/>
    <col min="12" max="12" width="11" customWidth="1"/>
    <col min="13" max="13" width="11.28515625" customWidth="1"/>
  </cols>
  <sheetData>
    <row r="1" spans="1:13" s="33" customFormat="1" ht="15.75" x14ac:dyDescent="0.25">
      <c r="A1" s="263" t="s">
        <v>149</v>
      </c>
      <c r="B1" s="263"/>
      <c r="C1" s="101"/>
      <c r="D1" s="37"/>
      <c r="E1" s="101"/>
      <c r="F1" s="37"/>
      <c r="G1" s="37"/>
      <c r="H1" s="37"/>
      <c r="I1" s="258" t="s">
        <v>150</v>
      </c>
      <c r="J1" s="258"/>
      <c r="K1" s="258"/>
      <c r="L1" s="258"/>
      <c r="M1" s="258"/>
    </row>
    <row r="2" spans="1:13" s="33" customFormat="1" ht="15.75" x14ac:dyDescent="0.25">
      <c r="A2" s="264" t="s">
        <v>114</v>
      </c>
      <c r="B2" s="264"/>
      <c r="C2" s="101"/>
      <c r="D2" s="37"/>
      <c r="E2" s="101"/>
      <c r="F2" s="37"/>
      <c r="G2" s="37"/>
      <c r="H2" s="37"/>
      <c r="I2" s="37"/>
      <c r="J2" s="37"/>
      <c r="K2" s="37"/>
      <c r="L2" s="37"/>
      <c r="M2" s="37"/>
    </row>
    <row r="3" spans="1:13" x14ac:dyDescent="0.25">
      <c r="A3" s="40"/>
      <c r="B3" s="40"/>
      <c r="C3" s="1"/>
      <c r="D3" s="14"/>
      <c r="E3" s="1"/>
      <c r="F3" s="14"/>
      <c r="G3" s="14"/>
      <c r="H3" s="14"/>
      <c r="I3" s="14"/>
      <c r="J3" s="14"/>
      <c r="K3" s="14"/>
      <c r="L3" s="14"/>
      <c r="M3" s="14"/>
    </row>
    <row r="4" spans="1:13" ht="35.25" customHeight="1" x14ac:dyDescent="0.25">
      <c r="A4" s="269" t="s">
        <v>481</v>
      </c>
      <c r="B4" s="249"/>
      <c r="C4" s="249"/>
      <c r="D4" s="249"/>
      <c r="E4" s="249"/>
      <c r="F4" s="249"/>
      <c r="G4" s="249"/>
      <c r="H4" s="249"/>
      <c r="I4" s="249"/>
      <c r="J4" s="249"/>
      <c r="K4" s="249"/>
      <c r="L4" s="249"/>
      <c r="M4" s="249"/>
    </row>
    <row r="5" spans="1:13" ht="15.75" x14ac:dyDescent="0.25">
      <c r="A5" s="250" t="s">
        <v>482</v>
      </c>
      <c r="B5" s="250"/>
      <c r="C5" s="250"/>
      <c r="D5" s="250"/>
      <c r="E5" s="250"/>
      <c r="F5" s="250"/>
      <c r="G5" s="250"/>
      <c r="H5" s="250"/>
      <c r="I5" s="250"/>
      <c r="J5" s="250"/>
      <c r="K5" s="250"/>
      <c r="L5" s="250"/>
      <c r="M5" s="250"/>
    </row>
    <row r="6" spans="1:13" x14ac:dyDescent="0.25">
      <c r="A6" s="16"/>
      <c r="B6" s="16"/>
      <c r="C6" s="16"/>
      <c r="D6" s="16"/>
      <c r="E6" s="16"/>
      <c r="F6" s="16"/>
      <c r="G6" s="16"/>
      <c r="H6" s="16"/>
      <c r="I6" s="16"/>
      <c r="J6" s="16"/>
      <c r="K6" s="16"/>
      <c r="L6" s="16"/>
      <c r="M6" s="16"/>
    </row>
    <row r="7" spans="1:13" x14ac:dyDescent="0.25">
      <c r="A7" s="16"/>
      <c r="B7" s="16"/>
      <c r="C7" s="16"/>
      <c r="D7" s="16"/>
      <c r="E7" s="16"/>
      <c r="F7" s="16"/>
      <c r="G7" s="16"/>
      <c r="H7" s="16"/>
      <c r="I7" s="16"/>
      <c r="J7" s="16"/>
      <c r="K7" s="16"/>
      <c r="L7" s="16"/>
      <c r="M7" s="16"/>
    </row>
    <row r="8" spans="1:13" x14ac:dyDescent="0.25">
      <c r="A8" s="1"/>
      <c r="B8" s="1"/>
      <c r="C8" s="1"/>
      <c r="D8" s="14"/>
      <c r="E8" s="1"/>
      <c r="F8" s="14"/>
      <c r="G8" s="14"/>
      <c r="H8" s="14"/>
      <c r="I8" s="270" t="s">
        <v>1</v>
      </c>
      <c r="J8" s="270"/>
      <c r="K8" s="270"/>
      <c r="L8" s="270"/>
      <c r="M8" s="270"/>
    </row>
    <row r="9" spans="1:13" ht="29.25" customHeight="1" x14ac:dyDescent="0.25">
      <c r="A9" s="261" t="s">
        <v>2</v>
      </c>
      <c r="B9" s="261" t="s">
        <v>151</v>
      </c>
      <c r="C9" s="261" t="s">
        <v>152</v>
      </c>
      <c r="D9" s="262" t="s">
        <v>153</v>
      </c>
      <c r="E9" s="261" t="s">
        <v>154</v>
      </c>
      <c r="F9" s="262" t="s">
        <v>155</v>
      </c>
      <c r="G9" s="262" t="s">
        <v>28</v>
      </c>
      <c r="H9" s="262" t="s">
        <v>156</v>
      </c>
      <c r="I9" s="262" t="s">
        <v>30</v>
      </c>
      <c r="J9" s="262" t="s">
        <v>157</v>
      </c>
      <c r="K9" s="262"/>
      <c r="L9" s="262"/>
      <c r="M9" s="262" t="s">
        <v>158</v>
      </c>
    </row>
    <row r="10" spans="1:13" ht="71.25" customHeight="1" x14ac:dyDescent="0.25">
      <c r="A10" s="261"/>
      <c r="B10" s="261"/>
      <c r="C10" s="261"/>
      <c r="D10" s="262"/>
      <c r="E10" s="261"/>
      <c r="F10" s="262"/>
      <c r="G10" s="262"/>
      <c r="H10" s="262"/>
      <c r="I10" s="262"/>
      <c r="J10" s="11" t="s">
        <v>159</v>
      </c>
      <c r="K10" s="11" t="s">
        <v>160</v>
      </c>
      <c r="L10" s="11" t="s">
        <v>161</v>
      </c>
      <c r="M10" s="262"/>
    </row>
    <row r="11" spans="1:13" x14ac:dyDescent="0.25">
      <c r="A11" s="4" t="s">
        <v>5</v>
      </c>
      <c r="B11" s="4" t="s">
        <v>21</v>
      </c>
      <c r="C11" s="4">
        <v>1</v>
      </c>
      <c r="D11" s="18">
        <v>2</v>
      </c>
      <c r="E11" s="4">
        <v>3</v>
      </c>
      <c r="F11" s="18">
        <v>4</v>
      </c>
      <c r="G11" s="18">
        <v>5</v>
      </c>
      <c r="H11" s="18">
        <v>6</v>
      </c>
      <c r="I11" s="18">
        <v>7</v>
      </c>
      <c r="J11" s="18">
        <v>8</v>
      </c>
      <c r="K11" s="18">
        <v>9</v>
      </c>
      <c r="L11" s="18">
        <v>10</v>
      </c>
      <c r="M11" s="18">
        <v>8</v>
      </c>
    </row>
    <row r="12" spans="1:13" ht="20.25" customHeight="1" x14ac:dyDescent="0.25">
      <c r="A12" s="2"/>
      <c r="B12" s="2" t="s">
        <v>159</v>
      </c>
      <c r="C12" s="43">
        <f>+E12+D12+F12+G12+H12+I12+J12+M12</f>
        <v>16875816.668124683</v>
      </c>
      <c r="D12" s="11">
        <f>D13</f>
        <v>5830100</v>
      </c>
      <c r="E12" s="11">
        <f>E13</f>
        <v>5603992.5999999996</v>
      </c>
      <c r="F12" s="11">
        <f>SUM(F13:F77)</f>
        <v>6200</v>
      </c>
      <c r="G12" s="11">
        <f>SUM(G13:G77)</f>
        <v>2910</v>
      </c>
      <c r="H12" s="11">
        <f>SUM(H13:H77)</f>
        <v>154766</v>
      </c>
      <c r="I12" s="11">
        <f>SUM(I13:I77)</f>
        <v>0</v>
      </c>
      <c r="J12" s="11">
        <f>+K12+L12</f>
        <v>0</v>
      </c>
      <c r="K12" s="11">
        <f>SUM(K13:K78)</f>
        <v>0</v>
      </c>
      <c r="L12" s="11">
        <f>SUM(L13:L77)</f>
        <v>0</v>
      </c>
      <c r="M12" s="11">
        <f>SUM(M13:M77)</f>
        <v>5277848.0681246826</v>
      </c>
    </row>
    <row r="13" spans="1:13" ht="20.25" customHeight="1" x14ac:dyDescent="0.25">
      <c r="A13" s="2" t="s">
        <v>7</v>
      </c>
      <c r="B13" s="3" t="s">
        <v>162</v>
      </c>
      <c r="C13" s="43">
        <f>SUM(D13:M13)</f>
        <v>11434092.6</v>
      </c>
      <c r="D13" s="11">
        <f>+'DT-2021-N-B50-TT343-75'!C14</f>
        <v>5830100</v>
      </c>
      <c r="E13" s="43">
        <f>SUM(E14:E71)</f>
        <v>5603992.5999999996</v>
      </c>
      <c r="F13" s="11"/>
      <c r="G13" s="11"/>
      <c r="H13" s="11"/>
      <c r="I13" s="11"/>
      <c r="J13" s="11"/>
      <c r="K13" s="11"/>
      <c r="L13" s="11"/>
      <c r="M13" s="11"/>
    </row>
    <row r="14" spans="1:13" ht="20.25" customHeight="1" x14ac:dyDescent="0.25">
      <c r="A14" s="113">
        <v>1</v>
      </c>
      <c r="B14" s="112" t="s">
        <v>163</v>
      </c>
      <c r="C14" s="44"/>
      <c r="D14" s="18"/>
      <c r="E14" s="209">
        <v>17567</v>
      </c>
      <c r="F14" s="11"/>
      <c r="G14" s="11"/>
      <c r="H14" s="11"/>
      <c r="I14" s="11"/>
      <c r="J14" s="11"/>
      <c r="K14" s="11"/>
      <c r="L14" s="11"/>
      <c r="M14" s="11"/>
    </row>
    <row r="15" spans="1:13" ht="20.25" customHeight="1" x14ac:dyDescent="0.25">
      <c r="A15" s="113">
        <v>2</v>
      </c>
      <c r="B15" s="112" t="s">
        <v>164</v>
      </c>
      <c r="C15" s="44"/>
      <c r="D15" s="18"/>
      <c r="E15" s="209">
        <v>61121</v>
      </c>
      <c r="F15" s="11"/>
      <c r="G15" s="11"/>
      <c r="H15" s="11"/>
      <c r="I15" s="11"/>
      <c r="J15" s="11"/>
      <c r="K15" s="11"/>
      <c r="L15" s="11"/>
      <c r="M15" s="11"/>
    </row>
    <row r="16" spans="1:13" ht="20.25" customHeight="1" x14ac:dyDescent="0.25">
      <c r="A16" s="113">
        <v>3</v>
      </c>
      <c r="B16" s="112" t="s">
        <v>165</v>
      </c>
      <c r="C16" s="44"/>
      <c r="D16" s="18"/>
      <c r="E16" s="209">
        <v>22274</v>
      </c>
      <c r="F16" s="11"/>
      <c r="G16" s="11"/>
      <c r="H16" s="11"/>
      <c r="I16" s="11"/>
      <c r="J16" s="11"/>
      <c r="K16" s="11"/>
      <c r="L16" s="11"/>
      <c r="M16" s="11"/>
    </row>
    <row r="17" spans="1:13" ht="20.25" customHeight="1" x14ac:dyDescent="0.25">
      <c r="A17" s="113">
        <v>4</v>
      </c>
      <c r="B17" s="112" t="s">
        <v>166</v>
      </c>
      <c r="C17" s="44"/>
      <c r="D17" s="18"/>
      <c r="E17" s="209">
        <v>15980</v>
      </c>
      <c r="F17" s="11"/>
      <c r="G17" s="11"/>
      <c r="H17" s="11"/>
      <c r="I17" s="11"/>
      <c r="J17" s="11"/>
      <c r="K17" s="11"/>
      <c r="L17" s="11"/>
      <c r="M17" s="11"/>
    </row>
    <row r="18" spans="1:13" ht="20.25" customHeight="1" x14ac:dyDescent="0.25">
      <c r="A18" s="113">
        <v>5</v>
      </c>
      <c r="B18" s="112" t="s">
        <v>167</v>
      </c>
      <c r="C18" s="44"/>
      <c r="D18" s="18"/>
      <c r="E18" s="209">
        <v>180133</v>
      </c>
      <c r="F18" s="11"/>
      <c r="G18" s="11"/>
      <c r="H18" s="11"/>
      <c r="I18" s="11"/>
      <c r="J18" s="11"/>
      <c r="K18" s="11"/>
      <c r="L18" s="11"/>
      <c r="M18" s="11"/>
    </row>
    <row r="19" spans="1:13" ht="20.25" customHeight="1" x14ac:dyDescent="0.25">
      <c r="A19" s="113">
        <v>6</v>
      </c>
      <c r="B19" s="112" t="s">
        <v>168</v>
      </c>
      <c r="C19" s="44"/>
      <c r="D19" s="18"/>
      <c r="E19" s="209">
        <v>12656</v>
      </c>
      <c r="F19" s="11"/>
      <c r="G19" s="11"/>
      <c r="H19" s="11"/>
      <c r="I19" s="11"/>
      <c r="J19" s="11"/>
      <c r="K19" s="11"/>
      <c r="L19" s="11"/>
      <c r="M19" s="11"/>
    </row>
    <row r="20" spans="1:13" ht="20.25" customHeight="1" x14ac:dyDescent="0.25">
      <c r="A20" s="113">
        <v>7</v>
      </c>
      <c r="B20" s="112" t="s">
        <v>169</v>
      </c>
      <c r="C20" s="44"/>
      <c r="D20" s="18"/>
      <c r="E20" s="209">
        <v>46425</v>
      </c>
      <c r="F20" s="11"/>
      <c r="G20" s="11"/>
      <c r="H20" s="11"/>
      <c r="I20" s="11"/>
      <c r="J20" s="11"/>
      <c r="K20" s="11"/>
      <c r="L20" s="11"/>
      <c r="M20" s="11"/>
    </row>
    <row r="21" spans="1:13" ht="20.25" customHeight="1" x14ac:dyDescent="0.25">
      <c r="A21" s="113">
        <v>8</v>
      </c>
      <c r="B21" s="112" t="s">
        <v>170</v>
      </c>
      <c r="C21" s="44"/>
      <c r="D21" s="18"/>
      <c r="E21" s="209">
        <v>90184</v>
      </c>
      <c r="F21" s="11"/>
      <c r="G21" s="11"/>
      <c r="H21" s="11"/>
      <c r="I21" s="11"/>
      <c r="J21" s="11"/>
      <c r="K21" s="11"/>
      <c r="L21" s="11"/>
      <c r="M21" s="11"/>
    </row>
    <row r="22" spans="1:13" ht="20.25" customHeight="1" x14ac:dyDescent="0.25">
      <c r="A22" s="113">
        <v>9</v>
      </c>
      <c r="B22" s="112" t="s">
        <v>171</v>
      </c>
      <c r="C22" s="44"/>
      <c r="D22" s="18"/>
      <c r="E22" s="209">
        <v>44224</v>
      </c>
      <c r="F22" s="11"/>
      <c r="G22" s="11"/>
      <c r="H22" s="11"/>
      <c r="I22" s="11"/>
      <c r="J22" s="11"/>
      <c r="K22" s="11"/>
      <c r="L22" s="11"/>
      <c r="M22" s="11"/>
    </row>
    <row r="23" spans="1:13" ht="20.25" customHeight="1" x14ac:dyDescent="0.25">
      <c r="A23" s="113">
        <v>10</v>
      </c>
      <c r="B23" s="112" t="s">
        <v>172</v>
      </c>
      <c r="C23" s="44"/>
      <c r="D23" s="18"/>
      <c r="E23" s="209">
        <v>164812</v>
      </c>
      <c r="F23" s="11"/>
      <c r="G23" s="11"/>
      <c r="H23" s="11"/>
      <c r="I23" s="11"/>
      <c r="J23" s="11"/>
      <c r="K23" s="11"/>
      <c r="L23" s="11"/>
      <c r="M23" s="11"/>
    </row>
    <row r="24" spans="1:13" ht="20.25" customHeight="1" x14ac:dyDescent="0.25">
      <c r="A24" s="113">
        <v>11</v>
      </c>
      <c r="B24" s="112" t="s">
        <v>173</v>
      </c>
      <c r="C24" s="44"/>
      <c r="D24" s="18"/>
      <c r="E24" s="209">
        <v>24004</v>
      </c>
      <c r="F24" s="11"/>
      <c r="G24" s="11"/>
      <c r="H24" s="11"/>
      <c r="I24" s="11"/>
      <c r="J24" s="11"/>
      <c r="K24" s="11"/>
      <c r="L24" s="11"/>
      <c r="M24" s="11"/>
    </row>
    <row r="25" spans="1:13" ht="20.25" customHeight="1" x14ac:dyDescent="0.25">
      <c r="A25" s="113">
        <v>12</v>
      </c>
      <c r="B25" s="112" t="s">
        <v>174</v>
      </c>
      <c r="C25" s="44"/>
      <c r="D25" s="18"/>
      <c r="E25" s="209">
        <v>184418</v>
      </c>
      <c r="F25" s="11"/>
      <c r="G25" s="11"/>
      <c r="H25" s="11"/>
      <c r="I25" s="11"/>
      <c r="J25" s="11"/>
      <c r="K25" s="11"/>
      <c r="L25" s="11"/>
      <c r="M25" s="11"/>
    </row>
    <row r="26" spans="1:13" ht="20.25" customHeight="1" x14ac:dyDescent="0.25">
      <c r="A26" s="113">
        <v>13</v>
      </c>
      <c r="B26" s="112" t="s">
        <v>175</v>
      </c>
      <c r="C26" s="44"/>
      <c r="D26" s="26"/>
      <c r="E26" s="209">
        <v>470955</v>
      </c>
      <c r="F26" s="45"/>
      <c r="G26" s="45"/>
      <c r="H26" s="45"/>
      <c r="I26" s="45"/>
      <c r="J26" s="45"/>
      <c r="K26" s="45"/>
      <c r="L26" s="45"/>
      <c r="M26" s="45"/>
    </row>
    <row r="27" spans="1:13" ht="20.25" customHeight="1" x14ac:dyDescent="0.25">
      <c r="A27" s="113">
        <v>14</v>
      </c>
      <c r="B27" s="112" t="s">
        <v>176</v>
      </c>
      <c r="C27" s="44"/>
      <c r="D27" s="18"/>
      <c r="E27" s="209">
        <v>863444</v>
      </c>
      <c r="F27" s="11"/>
      <c r="G27" s="11"/>
      <c r="H27" s="11"/>
      <c r="I27" s="11"/>
      <c r="J27" s="11"/>
      <c r="K27" s="11"/>
      <c r="L27" s="11"/>
      <c r="M27" s="11"/>
    </row>
    <row r="28" spans="1:13" ht="20.25" customHeight="1" x14ac:dyDescent="0.25">
      <c r="A28" s="113">
        <v>15</v>
      </c>
      <c r="B28" s="112" t="s">
        <v>177</v>
      </c>
      <c r="C28" s="44"/>
      <c r="D28" s="18"/>
      <c r="E28" s="209">
        <v>280140</v>
      </c>
      <c r="F28" s="11"/>
      <c r="G28" s="11"/>
      <c r="H28" s="11"/>
      <c r="I28" s="11"/>
      <c r="J28" s="11"/>
      <c r="K28" s="11"/>
      <c r="L28" s="11"/>
      <c r="M28" s="11"/>
    </row>
    <row r="29" spans="1:13" ht="20.25" customHeight="1" x14ac:dyDescent="0.25">
      <c r="A29" s="113">
        <v>16</v>
      </c>
      <c r="B29" s="112" t="s">
        <v>178</v>
      </c>
      <c r="C29" s="44"/>
      <c r="D29" s="26"/>
      <c r="E29" s="209">
        <v>75836</v>
      </c>
      <c r="F29" s="45"/>
      <c r="G29" s="45"/>
      <c r="H29" s="45"/>
      <c r="I29" s="45"/>
      <c r="J29" s="45"/>
      <c r="K29" s="45"/>
      <c r="L29" s="45"/>
      <c r="M29" s="45"/>
    </row>
    <row r="30" spans="1:13" ht="20.25" customHeight="1" x14ac:dyDescent="0.25">
      <c r="A30" s="113">
        <v>17</v>
      </c>
      <c r="B30" s="112" t="s">
        <v>179</v>
      </c>
      <c r="C30" s="44"/>
      <c r="D30" s="26"/>
      <c r="E30" s="209">
        <v>376088</v>
      </c>
      <c r="F30" s="45"/>
      <c r="G30" s="45"/>
      <c r="H30" s="45"/>
      <c r="I30" s="45"/>
      <c r="J30" s="45"/>
      <c r="K30" s="45"/>
      <c r="L30" s="45"/>
      <c r="M30" s="45"/>
    </row>
    <row r="31" spans="1:13" ht="20.25" customHeight="1" x14ac:dyDescent="0.25">
      <c r="A31" s="113">
        <v>18</v>
      </c>
      <c r="B31" s="112" t="s">
        <v>180</v>
      </c>
      <c r="C31" s="44"/>
      <c r="D31" s="26"/>
      <c r="E31" s="209">
        <v>840434</v>
      </c>
      <c r="F31" s="45"/>
      <c r="G31" s="45"/>
      <c r="H31" s="45"/>
      <c r="I31" s="45"/>
      <c r="J31" s="45"/>
      <c r="K31" s="45"/>
      <c r="L31" s="45"/>
      <c r="M31" s="45"/>
    </row>
    <row r="32" spans="1:13" ht="20.25" customHeight="1" x14ac:dyDescent="0.25">
      <c r="A32" s="113">
        <v>19</v>
      </c>
      <c r="B32" s="112" t="s">
        <v>483</v>
      </c>
      <c r="C32" s="44"/>
      <c r="D32" s="18"/>
      <c r="E32" s="209">
        <v>306394</v>
      </c>
      <c r="F32" s="11"/>
      <c r="G32" s="11"/>
      <c r="H32" s="11"/>
      <c r="I32" s="11"/>
      <c r="J32" s="11"/>
      <c r="K32" s="11"/>
      <c r="L32" s="11"/>
      <c r="M32" s="11"/>
    </row>
    <row r="33" spans="1:13" ht="20.25" customHeight="1" x14ac:dyDescent="0.25">
      <c r="A33" s="113">
        <v>20</v>
      </c>
      <c r="B33" s="112" t="s">
        <v>181</v>
      </c>
      <c r="C33" s="44"/>
      <c r="D33" s="18"/>
      <c r="E33" s="209">
        <v>8307</v>
      </c>
      <c r="F33" s="11"/>
      <c r="G33" s="11"/>
      <c r="H33" s="11"/>
      <c r="I33" s="11"/>
      <c r="J33" s="11"/>
      <c r="K33" s="11"/>
      <c r="L33" s="11"/>
      <c r="M33" s="11"/>
    </row>
    <row r="34" spans="1:13" ht="20.25" customHeight="1" x14ac:dyDescent="0.25">
      <c r="A34" s="113">
        <v>21</v>
      </c>
      <c r="B34" s="112" t="s">
        <v>182</v>
      </c>
      <c r="C34" s="44"/>
      <c r="D34" s="18"/>
      <c r="E34" s="209">
        <v>100190</v>
      </c>
      <c r="F34" s="11"/>
      <c r="G34" s="11"/>
      <c r="H34" s="11"/>
      <c r="I34" s="11"/>
      <c r="J34" s="11"/>
      <c r="K34" s="11"/>
      <c r="L34" s="11"/>
      <c r="M34" s="11"/>
    </row>
    <row r="35" spans="1:13" ht="20.25" customHeight="1" x14ac:dyDescent="0.25">
      <c r="A35" s="113">
        <v>22</v>
      </c>
      <c r="B35" s="112" t="s">
        <v>183</v>
      </c>
      <c r="C35" s="44"/>
      <c r="D35" s="18"/>
      <c r="E35" s="209">
        <v>81830</v>
      </c>
      <c r="F35" s="11"/>
      <c r="G35" s="11"/>
      <c r="H35" s="11"/>
      <c r="I35" s="11"/>
      <c r="J35" s="11"/>
      <c r="K35" s="11"/>
      <c r="L35" s="11"/>
      <c r="M35" s="11"/>
    </row>
    <row r="36" spans="1:13" ht="20.25" customHeight="1" x14ac:dyDescent="0.25">
      <c r="A36" s="113">
        <v>23</v>
      </c>
      <c r="B36" s="112" t="s">
        <v>184</v>
      </c>
      <c r="C36" s="44"/>
      <c r="D36" s="18"/>
      <c r="E36" s="209">
        <v>48090</v>
      </c>
      <c r="F36" s="11"/>
      <c r="G36" s="11"/>
      <c r="H36" s="11"/>
      <c r="I36" s="11"/>
      <c r="J36" s="11"/>
      <c r="K36" s="11"/>
      <c r="L36" s="11"/>
      <c r="M36" s="11"/>
    </row>
    <row r="37" spans="1:13" ht="20.25" customHeight="1" x14ac:dyDescent="0.25">
      <c r="A37" s="113">
        <v>24</v>
      </c>
      <c r="B37" s="112" t="s">
        <v>185</v>
      </c>
      <c r="C37" s="44"/>
      <c r="D37" s="18"/>
      <c r="E37" s="209">
        <v>26605</v>
      </c>
      <c r="F37" s="11"/>
      <c r="G37" s="11"/>
      <c r="H37" s="11"/>
      <c r="I37" s="11"/>
      <c r="J37" s="11"/>
      <c r="K37" s="11"/>
      <c r="L37" s="11"/>
      <c r="M37" s="11"/>
    </row>
    <row r="38" spans="1:13" ht="20.25" customHeight="1" x14ac:dyDescent="0.25">
      <c r="A38" s="113">
        <v>25</v>
      </c>
      <c r="B38" s="112" t="s">
        <v>186</v>
      </c>
      <c r="C38" s="44"/>
      <c r="D38" s="18"/>
      <c r="E38" s="209">
        <v>0</v>
      </c>
      <c r="F38" s="11"/>
      <c r="G38" s="11"/>
      <c r="H38" s="11"/>
      <c r="I38" s="11"/>
      <c r="J38" s="11"/>
      <c r="K38" s="11"/>
      <c r="L38" s="11"/>
      <c r="M38" s="11"/>
    </row>
    <row r="39" spans="1:13" ht="20.25" customHeight="1" x14ac:dyDescent="0.25">
      <c r="A39" s="113">
        <v>26</v>
      </c>
      <c r="B39" s="112" t="s">
        <v>187</v>
      </c>
      <c r="C39" s="44"/>
      <c r="D39" s="18"/>
      <c r="E39" s="209">
        <v>21450</v>
      </c>
      <c r="F39" s="11"/>
      <c r="G39" s="11"/>
      <c r="H39" s="11"/>
      <c r="I39" s="11"/>
      <c r="J39" s="11"/>
      <c r="K39" s="11"/>
      <c r="L39" s="11"/>
      <c r="M39" s="11"/>
    </row>
    <row r="40" spans="1:13" ht="30.75" customHeight="1" x14ac:dyDescent="0.25">
      <c r="A40" s="113">
        <v>27</v>
      </c>
      <c r="B40" s="112" t="s">
        <v>363</v>
      </c>
      <c r="C40" s="44"/>
      <c r="D40" s="18"/>
      <c r="E40" s="209">
        <v>55913</v>
      </c>
      <c r="F40" s="11"/>
      <c r="G40" s="11"/>
      <c r="H40" s="11"/>
      <c r="I40" s="11"/>
      <c r="J40" s="11"/>
      <c r="K40" s="11"/>
      <c r="L40" s="11"/>
      <c r="M40" s="11"/>
    </row>
    <row r="41" spans="1:13" ht="30" x14ac:dyDescent="0.25">
      <c r="A41" s="113">
        <v>28</v>
      </c>
      <c r="B41" s="46" t="s">
        <v>188</v>
      </c>
      <c r="C41" s="44"/>
      <c r="D41" s="18"/>
      <c r="E41" s="209">
        <v>38783</v>
      </c>
      <c r="F41" s="11"/>
      <c r="G41" s="11"/>
      <c r="H41" s="11"/>
      <c r="I41" s="11"/>
      <c r="J41" s="11"/>
      <c r="K41" s="11"/>
      <c r="L41" s="11"/>
      <c r="M41" s="11"/>
    </row>
    <row r="42" spans="1:13" ht="31.5" customHeight="1" x14ac:dyDescent="0.25">
      <c r="A42" s="113">
        <v>29</v>
      </c>
      <c r="B42" s="112" t="s">
        <v>189</v>
      </c>
      <c r="C42" s="44"/>
      <c r="D42" s="18"/>
      <c r="E42" s="209">
        <v>25407</v>
      </c>
      <c r="F42" s="11"/>
      <c r="G42" s="11"/>
      <c r="H42" s="11"/>
      <c r="I42" s="11"/>
      <c r="J42" s="11"/>
      <c r="K42" s="11"/>
      <c r="L42" s="11"/>
      <c r="M42" s="11"/>
    </row>
    <row r="43" spans="1:13" ht="20.25" customHeight="1" x14ac:dyDescent="0.25">
      <c r="A43" s="113">
        <v>30</v>
      </c>
      <c r="B43" s="112" t="s">
        <v>190</v>
      </c>
      <c r="C43" s="44"/>
      <c r="D43" s="18"/>
      <c r="E43" s="209">
        <v>14610</v>
      </c>
      <c r="F43" s="11"/>
      <c r="G43" s="11"/>
      <c r="H43" s="11"/>
      <c r="I43" s="11"/>
      <c r="J43" s="11"/>
      <c r="K43" s="11"/>
      <c r="L43" s="11"/>
      <c r="M43" s="11"/>
    </row>
    <row r="44" spans="1:13" ht="20.25" customHeight="1" x14ac:dyDescent="0.25">
      <c r="A44" s="113">
        <v>31</v>
      </c>
      <c r="B44" s="112" t="s">
        <v>191</v>
      </c>
      <c r="C44" s="44"/>
      <c r="D44" s="18"/>
      <c r="E44" s="209">
        <v>117000</v>
      </c>
      <c r="F44" s="11"/>
      <c r="G44" s="11"/>
      <c r="H44" s="11"/>
      <c r="I44" s="11"/>
      <c r="J44" s="11"/>
      <c r="K44" s="11"/>
      <c r="L44" s="11"/>
      <c r="M44" s="11"/>
    </row>
    <row r="45" spans="1:13" ht="20.25" customHeight="1" x14ac:dyDescent="0.25">
      <c r="A45" s="113">
        <v>32</v>
      </c>
      <c r="B45" s="112" t="s">
        <v>192</v>
      </c>
      <c r="C45" s="44"/>
      <c r="D45" s="18"/>
      <c r="E45" s="209">
        <v>3846</v>
      </c>
      <c r="F45" s="11"/>
      <c r="G45" s="11"/>
      <c r="H45" s="11"/>
      <c r="I45" s="11"/>
      <c r="J45" s="11"/>
      <c r="K45" s="11"/>
      <c r="L45" s="11"/>
      <c r="M45" s="11"/>
    </row>
    <row r="46" spans="1:13" ht="20.25" customHeight="1" x14ac:dyDescent="0.25">
      <c r="A46" s="113">
        <v>33</v>
      </c>
      <c r="B46" s="112" t="s">
        <v>193</v>
      </c>
      <c r="C46" s="44"/>
      <c r="D46" s="18"/>
      <c r="E46" s="209">
        <v>1315</v>
      </c>
      <c r="F46" s="11"/>
      <c r="G46" s="11"/>
      <c r="H46" s="11"/>
      <c r="I46" s="11"/>
      <c r="J46" s="11"/>
      <c r="K46" s="11"/>
      <c r="L46" s="11"/>
      <c r="M46" s="11"/>
    </row>
    <row r="47" spans="1:13" ht="20.25" customHeight="1" x14ac:dyDescent="0.25">
      <c r="A47" s="113">
        <v>34</v>
      </c>
      <c r="B47" s="112" t="s">
        <v>194</v>
      </c>
      <c r="C47" s="44"/>
      <c r="D47" s="18"/>
      <c r="E47" s="209">
        <v>2653</v>
      </c>
      <c r="F47" s="11"/>
      <c r="G47" s="11"/>
      <c r="H47" s="11"/>
      <c r="I47" s="11"/>
      <c r="J47" s="11"/>
      <c r="K47" s="11"/>
      <c r="L47" s="11"/>
      <c r="M47" s="11"/>
    </row>
    <row r="48" spans="1:13" ht="20.25" customHeight="1" x14ac:dyDescent="0.25">
      <c r="A48" s="113">
        <v>35</v>
      </c>
      <c r="B48" s="112" t="s">
        <v>195</v>
      </c>
      <c r="C48" s="44"/>
      <c r="D48" s="18"/>
      <c r="E48" s="209">
        <v>1062</v>
      </c>
      <c r="F48" s="11"/>
      <c r="G48" s="11"/>
      <c r="H48" s="11"/>
      <c r="I48" s="11"/>
      <c r="J48" s="11"/>
      <c r="K48" s="11"/>
      <c r="L48" s="11"/>
      <c r="M48" s="11"/>
    </row>
    <row r="49" spans="1:13" ht="26.25" customHeight="1" x14ac:dyDescent="0.25">
      <c r="A49" s="113">
        <v>36</v>
      </c>
      <c r="B49" s="112" t="s">
        <v>196</v>
      </c>
      <c r="C49" s="44"/>
      <c r="D49" s="18"/>
      <c r="E49" s="209">
        <v>1216</v>
      </c>
      <c r="F49" s="11"/>
      <c r="G49" s="11"/>
      <c r="H49" s="11"/>
      <c r="I49" s="11"/>
      <c r="J49" s="11"/>
      <c r="K49" s="11"/>
      <c r="L49" s="11"/>
      <c r="M49" s="11"/>
    </row>
    <row r="50" spans="1:13" ht="30" x14ac:dyDescent="0.25">
      <c r="A50" s="113">
        <v>37</v>
      </c>
      <c r="B50" s="112" t="s">
        <v>197</v>
      </c>
      <c r="C50" s="44"/>
      <c r="D50" s="18"/>
      <c r="E50" s="209">
        <v>1676</v>
      </c>
      <c r="F50" s="11"/>
      <c r="G50" s="11"/>
      <c r="H50" s="11"/>
      <c r="I50" s="11"/>
      <c r="J50" s="11"/>
      <c r="K50" s="11"/>
      <c r="L50" s="11"/>
      <c r="M50" s="11"/>
    </row>
    <row r="51" spans="1:13" ht="20.25" customHeight="1" x14ac:dyDescent="0.25">
      <c r="A51" s="113">
        <v>38</v>
      </c>
      <c r="B51" s="112" t="s">
        <v>199</v>
      </c>
      <c r="C51" s="44"/>
      <c r="D51" s="26"/>
      <c r="E51" s="209">
        <v>11121</v>
      </c>
      <c r="F51" s="45"/>
      <c r="G51" s="45"/>
      <c r="H51" s="45"/>
      <c r="I51" s="45"/>
      <c r="J51" s="45"/>
      <c r="K51" s="45"/>
      <c r="L51" s="45"/>
      <c r="M51" s="45"/>
    </row>
    <row r="52" spans="1:13" ht="20.25" customHeight="1" x14ac:dyDescent="0.25">
      <c r="A52" s="113">
        <v>39</v>
      </c>
      <c r="B52" s="112" t="s">
        <v>200</v>
      </c>
      <c r="C52" s="44"/>
      <c r="D52" s="26"/>
      <c r="E52" s="209">
        <v>18638</v>
      </c>
      <c r="F52" s="45"/>
      <c r="G52" s="45"/>
      <c r="H52" s="45"/>
      <c r="I52" s="45"/>
      <c r="J52" s="45"/>
      <c r="K52" s="45"/>
      <c r="L52" s="45"/>
      <c r="M52" s="45"/>
    </row>
    <row r="53" spans="1:13" ht="20.25" customHeight="1" x14ac:dyDescent="0.25">
      <c r="A53" s="113">
        <v>40</v>
      </c>
      <c r="B53" s="112" t="s">
        <v>201</v>
      </c>
      <c r="C53" s="44"/>
      <c r="D53" s="18"/>
      <c r="E53" s="209">
        <v>8753</v>
      </c>
      <c r="F53" s="11"/>
      <c r="G53" s="11"/>
      <c r="H53" s="11"/>
      <c r="I53" s="11"/>
      <c r="J53" s="11"/>
      <c r="K53" s="11"/>
      <c r="L53" s="11"/>
      <c r="M53" s="11"/>
    </row>
    <row r="54" spans="1:13" ht="24" customHeight="1" x14ac:dyDescent="0.25">
      <c r="A54" s="113">
        <v>41</v>
      </c>
      <c r="B54" s="112" t="s">
        <v>202</v>
      </c>
      <c r="C54" s="44"/>
      <c r="D54" s="18"/>
      <c r="E54" s="209">
        <v>19951</v>
      </c>
      <c r="F54" s="11"/>
      <c r="G54" s="11"/>
      <c r="H54" s="11"/>
      <c r="I54" s="11"/>
      <c r="J54" s="11"/>
      <c r="K54" s="11"/>
      <c r="L54" s="11"/>
      <c r="M54" s="11"/>
    </row>
    <row r="55" spans="1:13" ht="20.25" customHeight="1" x14ac:dyDescent="0.25">
      <c r="A55" s="113">
        <v>42</v>
      </c>
      <c r="B55" s="112" t="s">
        <v>203</v>
      </c>
      <c r="C55" s="44"/>
      <c r="D55" s="18"/>
      <c r="E55" s="209">
        <v>4282</v>
      </c>
      <c r="F55" s="11"/>
      <c r="G55" s="11"/>
      <c r="H55" s="11"/>
      <c r="I55" s="11"/>
      <c r="J55" s="11"/>
      <c r="K55" s="11"/>
      <c r="L55" s="11"/>
      <c r="M55" s="11"/>
    </row>
    <row r="56" spans="1:13" ht="20.25" customHeight="1" x14ac:dyDescent="0.25">
      <c r="A56" s="113">
        <v>43</v>
      </c>
      <c r="B56" s="112" t="s">
        <v>204</v>
      </c>
      <c r="C56" s="44"/>
      <c r="D56" s="18"/>
      <c r="E56" s="209">
        <v>519</v>
      </c>
      <c r="F56" s="11"/>
      <c r="G56" s="11"/>
      <c r="H56" s="11"/>
      <c r="I56" s="11"/>
      <c r="J56" s="11"/>
      <c r="K56" s="11"/>
      <c r="L56" s="11"/>
      <c r="M56" s="11"/>
    </row>
    <row r="57" spans="1:13" ht="20.25" customHeight="1" x14ac:dyDescent="0.25">
      <c r="A57" s="113">
        <v>44</v>
      </c>
      <c r="B57" s="112" t="s">
        <v>205</v>
      </c>
      <c r="C57" s="44"/>
      <c r="D57" s="18"/>
      <c r="E57" s="209">
        <v>4450</v>
      </c>
      <c r="F57" s="11"/>
      <c r="G57" s="11"/>
      <c r="H57" s="11"/>
      <c r="I57" s="11"/>
      <c r="J57" s="11"/>
      <c r="K57" s="11"/>
      <c r="L57" s="11"/>
      <c r="M57" s="11"/>
    </row>
    <row r="58" spans="1:13" ht="20.25" customHeight="1" x14ac:dyDescent="0.25">
      <c r="A58" s="113">
        <v>45</v>
      </c>
      <c r="B58" s="112" t="s">
        <v>206</v>
      </c>
      <c r="C58" s="44"/>
      <c r="D58" s="18"/>
      <c r="E58" s="209">
        <v>6987</v>
      </c>
      <c r="F58" s="11"/>
      <c r="G58" s="11"/>
      <c r="H58" s="11"/>
      <c r="I58" s="11"/>
      <c r="J58" s="11"/>
      <c r="K58" s="11"/>
      <c r="L58" s="11"/>
      <c r="M58" s="11"/>
    </row>
    <row r="59" spans="1:13" ht="20.25" customHeight="1" x14ac:dyDescent="0.25">
      <c r="A59" s="113">
        <v>46</v>
      </c>
      <c r="B59" s="112" t="s">
        <v>207</v>
      </c>
      <c r="C59" s="44"/>
      <c r="D59" s="18"/>
      <c r="E59" s="209">
        <v>704</v>
      </c>
      <c r="F59" s="11"/>
      <c r="G59" s="11"/>
      <c r="H59" s="11"/>
      <c r="I59" s="11"/>
      <c r="J59" s="11"/>
      <c r="K59" s="11"/>
      <c r="L59" s="11"/>
      <c r="M59" s="11"/>
    </row>
    <row r="60" spans="1:13" ht="20.25" customHeight="1" x14ac:dyDescent="0.25">
      <c r="A60" s="113">
        <v>47</v>
      </c>
      <c r="B60" s="112" t="s">
        <v>208</v>
      </c>
      <c r="C60" s="44"/>
      <c r="D60" s="18"/>
      <c r="E60" s="209">
        <v>15880</v>
      </c>
      <c r="F60" s="11"/>
      <c r="G60" s="11"/>
      <c r="H60" s="11"/>
      <c r="I60" s="11"/>
      <c r="J60" s="11"/>
      <c r="K60" s="11"/>
      <c r="L60" s="11"/>
      <c r="M60" s="11"/>
    </row>
    <row r="61" spans="1:13" ht="20.25" customHeight="1" x14ac:dyDescent="0.25">
      <c r="A61" s="113">
        <v>48</v>
      </c>
      <c r="B61" s="112" t="s">
        <v>209</v>
      </c>
      <c r="C61" s="44"/>
      <c r="D61" s="18"/>
      <c r="E61" s="209">
        <v>2339</v>
      </c>
      <c r="F61" s="11"/>
      <c r="G61" s="11"/>
      <c r="H61" s="11"/>
      <c r="I61" s="11"/>
      <c r="J61" s="11"/>
      <c r="K61" s="11"/>
      <c r="L61" s="11"/>
      <c r="M61" s="11"/>
    </row>
    <row r="62" spans="1:13" ht="20.25" customHeight="1" x14ac:dyDescent="0.25">
      <c r="A62" s="113">
        <v>49</v>
      </c>
      <c r="B62" s="112" t="s">
        <v>210</v>
      </c>
      <c r="C62" s="44"/>
      <c r="D62" s="18"/>
      <c r="E62" s="209">
        <v>2638</v>
      </c>
      <c r="F62" s="11"/>
      <c r="G62" s="11"/>
      <c r="H62" s="11"/>
      <c r="I62" s="11"/>
      <c r="J62" s="11"/>
      <c r="K62" s="11"/>
      <c r="L62" s="11"/>
      <c r="M62" s="11"/>
    </row>
    <row r="63" spans="1:13" ht="20.25" customHeight="1" x14ac:dyDescent="0.25">
      <c r="A63" s="113">
        <v>50</v>
      </c>
      <c r="B63" s="112" t="s">
        <v>211</v>
      </c>
      <c r="C63" s="44"/>
      <c r="D63" s="18"/>
      <c r="E63" s="209">
        <v>166</v>
      </c>
      <c r="F63" s="11"/>
      <c r="G63" s="11"/>
      <c r="H63" s="11"/>
      <c r="I63" s="11"/>
      <c r="J63" s="11"/>
      <c r="K63" s="11"/>
      <c r="L63" s="11"/>
      <c r="M63" s="11"/>
    </row>
    <row r="64" spans="1:13" ht="21" customHeight="1" x14ac:dyDescent="0.25">
      <c r="A64" s="113">
        <v>51</v>
      </c>
      <c r="B64" s="112" t="s">
        <v>198</v>
      </c>
      <c r="C64" s="44"/>
      <c r="D64" s="18"/>
      <c r="E64" s="209">
        <v>8579</v>
      </c>
      <c r="F64" s="11"/>
      <c r="G64" s="11"/>
      <c r="H64" s="11"/>
      <c r="I64" s="11"/>
      <c r="J64" s="11"/>
      <c r="K64" s="11"/>
      <c r="L64" s="11"/>
      <c r="M64" s="11"/>
    </row>
    <row r="65" spans="1:13" ht="30" x14ac:dyDescent="0.25">
      <c r="A65" s="113">
        <v>52</v>
      </c>
      <c r="B65" s="46" t="s">
        <v>364</v>
      </c>
      <c r="C65" s="44"/>
      <c r="D65" s="18"/>
      <c r="E65" s="209">
        <v>64500</v>
      </c>
      <c r="F65" s="11"/>
      <c r="G65" s="11"/>
      <c r="H65" s="11"/>
      <c r="I65" s="11"/>
      <c r="J65" s="11"/>
      <c r="K65" s="11"/>
      <c r="L65" s="11"/>
      <c r="M65" s="11"/>
    </row>
    <row r="66" spans="1:13" ht="30" x14ac:dyDescent="0.25">
      <c r="A66" s="113">
        <v>53</v>
      </c>
      <c r="B66" s="46" t="s">
        <v>392</v>
      </c>
      <c r="C66" s="44"/>
      <c r="D66" s="18"/>
      <c r="E66" s="209">
        <v>31566</v>
      </c>
      <c r="F66" s="11"/>
      <c r="G66" s="11"/>
      <c r="H66" s="11"/>
      <c r="I66" s="11"/>
      <c r="J66" s="11"/>
      <c r="K66" s="11"/>
      <c r="L66" s="11"/>
      <c r="M66" s="11"/>
    </row>
    <row r="67" spans="1:13" ht="30" x14ac:dyDescent="0.25">
      <c r="A67" s="113">
        <v>54</v>
      </c>
      <c r="B67" s="46" t="s">
        <v>393</v>
      </c>
      <c r="C67" s="44"/>
      <c r="D67" s="18"/>
      <c r="E67" s="209">
        <v>0</v>
      </c>
      <c r="F67" s="11"/>
      <c r="G67" s="11"/>
      <c r="H67" s="11"/>
      <c r="I67" s="11"/>
      <c r="J67" s="11"/>
      <c r="K67" s="11"/>
      <c r="L67" s="11"/>
      <c r="M67" s="11"/>
    </row>
    <row r="68" spans="1:13" ht="20.25" customHeight="1" x14ac:dyDescent="0.25">
      <c r="A68" s="113">
        <v>55</v>
      </c>
      <c r="B68" s="112" t="s">
        <v>394</v>
      </c>
      <c r="C68" s="44"/>
      <c r="D68" s="18"/>
      <c r="E68" s="209">
        <v>3772</v>
      </c>
      <c r="F68" s="11"/>
      <c r="G68" s="11"/>
      <c r="H68" s="11"/>
      <c r="I68" s="11"/>
      <c r="J68" s="11"/>
      <c r="K68" s="11"/>
      <c r="L68" s="11"/>
      <c r="M68" s="11"/>
    </row>
    <row r="69" spans="1:13" ht="29.25" customHeight="1" x14ac:dyDescent="0.25">
      <c r="A69" s="113">
        <v>56</v>
      </c>
      <c r="B69" s="46" t="s">
        <v>395</v>
      </c>
      <c r="C69" s="44"/>
      <c r="D69" s="18"/>
      <c r="E69" s="209">
        <v>7000</v>
      </c>
      <c r="F69" s="11"/>
      <c r="G69" s="11"/>
      <c r="H69" s="11"/>
      <c r="I69" s="11"/>
      <c r="J69" s="11"/>
      <c r="K69" s="11"/>
      <c r="L69" s="11"/>
      <c r="M69" s="11"/>
    </row>
    <row r="70" spans="1:13" ht="20.25" customHeight="1" x14ac:dyDescent="0.25">
      <c r="A70" s="113">
        <v>57</v>
      </c>
      <c r="B70" s="112" t="s">
        <v>212</v>
      </c>
      <c r="C70" s="44"/>
      <c r="D70" s="18"/>
      <c r="E70" s="209">
        <v>540000</v>
      </c>
      <c r="F70" s="136"/>
      <c r="G70" s="136"/>
      <c r="H70" s="136"/>
      <c r="I70" s="136"/>
      <c r="J70" s="136"/>
      <c r="K70" s="136"/>
      <c r="L70" s="136"/>
      <c r="M70" s="136"/>
    </row>
    <row r="71" spans="1:13" ht="21" customHeight="1" x14ac:dyDescent="0.25">
      <c r="A71" s="113">
        <v>58</v>
      </c>
      <c r="B71" s="112" t="s">
        <v>213</v>
      </c>
      <c r="C71" s="44"/>
      <c r="D71" s="18"/>
      <c r="E71" s="209">
        <v>225105.6</v>
      </c>
      <c r="F71" s="136"/>
      <c r="G71" s="136"/>
      <c r="H71" s="136"/>
      <c r="I71" s="136"/>
      <c r="J71" s="136"/>
      <c r="K71" s="136"/>
      <c r="L71" s="136"/>
      <c r="M71" s="136"/>
    </row>
    <row r="72" spans="1:13" ht="42.75" customHeight="1" x14ac:dyDescent="0.25">
      <c r="A72" s="2" t="s">
        <v>11</v>
      </c>
      <c r="B72" s="3" t="s">
        <v>215</v>
      </c>
      <c r="C72" s="43">
        <f t="shared" ref="C72:C77" si="0">SUM(D72:M72)</f>
        <v>6200</v>
      </c>
      <c r="D72" s="18"/>
      <c r="E72" s="2"/>
      <c r="F72" s="11">
        <f>+'[1]33'!$D$35</f>
        <v>6200</v>
      </c>
      <c r="G72" s="11"/>
      <c r="H72" s="11"/>
      <c r="I72" s="11"/>
      <c r="J72" s="11"/>
      <c r="K72" s="11"/>
      <c r="L72" s="11"/>
      <c r="M72" s="11"/>
    </row>
    <row r="73" spans="1:13" ht="30" customHeight="1" x14ac:dyDescent="0.25">
      <c r="A73" s="2" t="s">
        <v>15</v>
      </c>
      <c r="B73" s="3" t="s">
        <v>216</v>
      </c>
      <c r="C73" s="43">
        <f t="shared" si="0"/>
        <v>2910</v>
      </c>
      <c r="D73" s="18"/>
      <c r="E73" s="2"/>
      <c r="F73" s="11"/>
      <c r="G73" s="11">
        <f>+'[1]33'!$D$34</f>
        <v>2910</v>
      </c>
      <c r="H73" s="11"/>
      <c r="I73" s="11"/>
      <c r="J73" s="11"/>
      <c r="K73" s="11"/>
      <c r="L73" s="11"/>
      <c r="M73" s="11"/>
    </row>
    <row r="74" spans="1:13" ht="29.25" customHeight="1" x14ac:dyDescent="0.25">
      <c r="A74" s="2" t="s">
        <v>17</v>
      </c>
      <c r="B74" s="3" t="s">
        <v>217</v>
      </c>
      <c r="C74" s="43">
        <f t="shared" si="0"/>
        <v>154766</v>
      </c>
      <c r="D74" s="18"/>
      <c r="E74" s="2"/>
      <c r="F74" s="11"/>
      <c r="G74" s="11"/>
      <c r="H74" s="11">
        <f>+'[1]33'!$D$33</f>
        <v>154766</v>
      </c>
      <c r="I74" s="11"/>
      <c r="J74" s="11"/>
      <c r="K74" s="11"/>
      <c r="L74" s="11"/>
      <c r="M74" s="11"/>
    </row>
    <row r="75" spans="1:13" ht="31.5" customHeight="1" x14ac:dyDescent="0.25">
      <c r="A75" s="2" t="s">
        <v>19</v>
      </c>
      <c r="B75" s="3" t="s">
        <v>218</v>
      </c>
      <c r="C75" s="43">
        <f t="shared" si="0"/>
        <v>0</v>
      </c>
      <c r="D75" s="18"/>
      <c r="E75" s="2"/>
      <c r="F75" s="11"/>
      <c r="G75" s="11"/>
      <c r="H75" s="11"/>
      <c r="I75" s="11">
        <f>+'[1]33'!$D$32</f>
        <v>0</v>
      </c>
      <c r="J75" s="11"/>
      <c r="K75" s="11"/>
      <c r="L75" s="11"/>
      <c r="M75" s="11"/>
    </row>
    <row r="76" spans="1:13" ht="47.25" customHeight="1" x14ac:dyDescent="0.25">
      <c r="A76" s="2" t="s">
        <v>48</v>
      </c>
      <c r="B76" s="3" t="s">
        <v>219</v>
      </c>
      <c r="C76" s="43">
        <f t="shared" si="0"/>
        <v>5277848.0681246826</v>
      </c>
      <c r="D76" s="18"/>
      <c r="E76" s="2"/>
      <c r="F76" s="11"/>
      <c r="G76" s="11"/>
      <c r="H76" s="11"/>
      <c r="I76" s="11"/>
      <c r="J76" s="11"/>
      <c r="K76" s="11"/>
      <c r="L76" s="11"/>
      <c r="M76" s="11">
        <f>+'DT-2021-N-B50-TT343-75'!C11</f>
        <v>5277848.0681246826</v>
      </c>
    </row>
    <row r="77" spans="1:13" ht="39.75" customHeight="1" x14ac:dyDescent="0.25">
      <c r="A77" s="2" t="s">
        <v>220</v>
      </c>
      <c r="B77" s="3" t="s">
        <v>221</v>
      </c>
      <c r="C77" s="43">
        <f t="shared" si="0"/>
        <v>0</v>
      </c>
      <c r="D77" s="18"/>
      <c r="E77" s="2"/>
      <c r="F77" s="11"/>
      <c r="G77" s="11"/>
      <c r="H77" s="11"/>
      <c r="I77" s="11"/>
      <c r="J77" s="11"/>
      <c r="K77" s="11"/>
      <c r="L77" s="11"/>
      <c r="M77" s="11"/>
    </row>
    <row r="78" spans="1:13" ht="37.5" customHeight="1" x14ac:dyDescent="0.25">
      <c r="A78" s="135" t="s">
        <v>397</v>
      </c>
      <c r="B78" s="3" t="s">
        <v>396</v>
      </c>
      <c r="C78" s="43"/>
      <c r="D78" s="18"/>
      <c r="E78" s="135"/>
      <c r="F78" s="136"/>
      <c r="G78" s="136"/>
      <c r="H78" s="136"/>
      <c r="I78" s="136"/>
      <c r="J78" s="136"/>
      <c r="K78" s="136"/>
      <c r="L78" s="136"/>
      <c r="M78" s="136"/>
    </row>
  </sheetData>
  <mergeCells count="17">
    <mergeCell ref="A1:B1"/>
    <mergeCell ref="I1:M1"/>
    <mergeCell ref="A2:B2"/>
    <mergeCell ref="A4:M4"/>
    <mergeCell ref="A5:M5"/>
    <mergeCell ref="I8:M8"/>
    <mergeCell ref="A9:A10"/>
    <mergeCell ref="B9:B10"/>
    <mergeCell ref="C9:C10"/>
    <mergeCell ref="D9:D10"/>
    <mergeCell ref="E9:E10"/>
    <mergeCell ref="G9:G10"/>
    <mergeCell ref="H9:H10"/>
    <mergeCell ref="I9:I10"/>
    <mergeCell ref="J9:L9"/>
    <mergeCell ref="M9:M10"/>
    <mergeCell ref="F9:F10"/>
  </mergeCells>
  <printOptions horizontalCentered="1"/>
  <pageMargins left="0" right="0" top="0.75" bottom="0.5" header="0.3" footer="0.3"/>
  <pageSetup paperSize="9" scale="95" orientation="landscape" r:id="rId1"/>
  <headerFooter>
    <oddHeader>&amp;C&amp;P/&amp;N</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0"/>
  <sheetViews>
    <sheetView topLeftCell="A7" zoomScaleNormal="100" workbookViewId="0">
      <selection activeCell="N7" sqref="N7"/>
    </sheetView>
  </sheetViews>
  <sheetFormatPr defaultRowHeight="12.75" x14ac:dyDescent="0.2"/>
  <cols>
    <col min="1" max="1" width="6" style="227" customWidth="1"/>
    <col min="2" max="2" width="35.85546875" style="226" customWidth="1"/>
    <col min="3" max="3" width="10.42578125" style="223" customWidth="1"/>
    <col min="4" max="4" width="9.42578125" style="228" hidden="1" customWidth="1"/>
    <col min="5" max="8" width="9.42578125" style="228" bestFit="1" customWidth="1"/>
    <col min="9" max="9" width="11.42578125" style="228" bestFit="1" customWidth="1"/>
    <col min="10" max="10" width="9.42578125" style="228" bestFit="1" customWidth="1"/>
    <col min="11" max="11" width="10.5703125" style="228" bestFit="1" customWidth="1"/>
    <col min="12" max="12" width="9.42578125" style="228" bestFit="1" customWidth="1"/>
    <col min="13" max="13" width="10.7109375" style="228" bestFit="1" customWidth="1"/>
    <col min="14" max="14" width="10.85546875" style="232" customWidth="1"/>
    <col min="15" max="16384" width="9.140625" style="223"/>
  </cols>
  <sheetData>
    <row r="1" spans="1:15" x14ac:dyDescent="0.2">
      <c r="A1" s="271" t="s">
        <v>149</v>
      </c>
      <c r="B1" s="271"/>
      <c r="C1" s="47"/>
      <c r="D1" s="47"/>
      <c r="E1" s="47"/>
      <c r="F1" s="47"/>
      <c r="G1" s="47"/>
      <c r="H1" s="47"/>
      <c r="I1" s="47"/>
      <c r="J1" s="47"/>
      <c r="K1" s="272" t="s">
        <v>222</v>
      </c>
      <c r="L1" s="272"/>
      <c r="M1" s="272"/>
      <c r="N1" s="47"/>
    </row>
    <row r="2" spans="1:15" x14ac:dyDescent="0.2">
      <c r="A2" s="273" t="s">
        <v>114</v>
      </c>
      <c r="B2" s="273"/>
      <c r="C2" s="48"/>
      <c r="D2" s="48"/>
      <c r="E2" s="48"/>
      <c r="F2" s="48"/>
      <c r="G2" s="48"/>
      <c r="H2" s="48"/>
      <c r="I2" s="48"/>
      <c r="J2" s="48"/>
      <c r="K2" s="48"/>
      <c r="L2" s="48"/>
      <c r="M2" s="48"/>
      <c r="N2" s="48"/>
    </row>
    <row r="3" spans="1:15" x14ac:dyDescent="0.2">
      <c r="A3" s="49"/>
      <c r="B3" s="49"/>
      <c r="C3" s="48"/>
      <c r="D3" s="48"/>
      <c r="E3" s="48"/>
      <c r="F3" s="48"/>
      <c r="G3" s="48"/>
      <c r="H3" s="48"/>
      <c r="I3" s="48"/>
      <c r="J3" s="48"/>
      <c r="K3" s="48"/>
      <c r="L3" s="48"/>
      <c r="M3" s="48"/>
      <c r="N3" s="48"/>
    </row>
    <row r="4" spans="1:15" x14ac:dyDescent="0.2">
      <c r="A4" s="274" t="s">
        <v>484</v>
      </c>
      <c r="B4" s="274"/>
      <c r="C4" s="274"/>
      <c r="D4" s="274"/>
      <c r="E4" s="274"/>
      <c r="F4" s="274"/>
      <c r="G4" s="274"/>
      <c r="H4" s="274"/>
      <c r="I4" s="274"/>
      <c r="J4" s="274"/>
      <c r="K4" s="274"/>
      <c r="L4" s="274"/>
      <c r="M4" s="274"/>
      <c r="N4" s="274"/>
    </row>
    <row r="5" spans="1:15" x14ac:dyDescent="0.2">
      <c r="A5" s="275" t="s">
        <v>485</v>
      </c>
      <c r="B5" s="275"/>
      <c r="C5" s="275"/>
      <c r="D5" s="275"/>
      <c r="E5" s="275"/>
      <c r="F5" s="275"/>
      <c r="G5" s="275"/>
      <c r="H5" s="275"/>
      <c r="I5" s="275"/>
      <c r="J5" s="275"/>
      <c r="K5" s="275"/>
      <c r="L5" s="275"/>
      <c r="M5" s="275"/>
      <c r="N5" s="275"/>
    </row>
    <row r="6" spans="1:15" x14ac:dyDescent="0.2">
      <c r="A6" s="211"/>
      <c r="B6" s="211"/>
      <c r="C6" s="211"/>
      <c r="D6" s="211"/>
      <c r="E6" s="211"/>
      <c r="F6" s="211"/>
      <c r="G6" s="211"/>
      <c r="H6" s="211"/>
      <c r="I6" s="211"/>
      <c r="J6" s="211"/>
      <c r="K6" s="211"/>
      <c r="L6" s="211"/>
      <c r="M6" s="211"/>
      <c r="N6" s="217"/>
    </row>
    <row r="7" spans="1:15" x14ac:dyDescent="0.2">
      <c r="A7" s="211"/>
      <c r="B7" s="211"/>
      <c r="C7" s="211"/>
      <c r="D7" s="211"/>
      <c r="E7" s="211"/>
      <c r="F7" s="211"/>
      <c r="G7" s="211"/>
      <c r="H7" s="211"/>
      <c r="I7" s="211"/>
      <c r="J7" s="211"/>
      <c r="K7" s="211"/>
      <c r="L7" s="211"/>
      <c r="M7" s="211"/>
      <c r="N7" s="217"/>
    </row>
    <row r="8" spans="1:15" x14ac:dyDescent="0.2">
      <c r="A8" s="49"/>
      <c r="B8" s="50"/>
      <c r="C8" s="47"/>
      <c r="D8" s="47"/>
      <c r="E8" s="47"/>
      <c r="F8" s="47"/>
      <c r="G8" s="47"/>
      <c r="H8" s="47"/>
      <c r="I8" s="47"/>
      <c r="J8" s="47"/>
      <c r="K8" s="47"/>
      <c r="L8" s="47"/>
      <c r="M8" s="217" t="s">
        <v>1</v>
      </c>
      <c r="N8" s="47"/>
    </row>
    <row r="9" spans="1:15" ht="23.25" customHeight="1" x14ac:dyDescent="0.2">
      <c r="A9" s="276" t="s">
        <v>2</v>
      </c>
      <c r="B9" s="276" t="s">
        <v>151</v>
      </c>
      <c r="C9" s="277" t="s">
        <v>159</v>
      </c>
      <c r="D9" s="277" t="s">
        <v>223</v>
      </c>
      <c r="E9" s="277"/>
      <c r="F9" s="277"/>
      <c r="G9" s="277"/>
      <c r="H9" s="277"/>
      <c r="I9" s="277"/>
      <c r="J9" s="277"/>
      <c r="K9" s="277"/>
      <c r="L9" s="277"/>
      <c r="M9" s="277"/>
      <c r="N9" s="277"/>
    </row>
    <row r="10" spans="1:15" ht="28.5" customHeight="1" x14ac:dyDescent="0.2">
      <c r="A10" s="276"/>
      <c r="B10" s="276"/>
      <c r="C10" s="277"/>
      <c r="D10" s="277" t="s">
        <v>224</v>
      </c>
      <c r="E10" s="277" t="s">
        <v>225</v>
      </c>
      <c r="F10" s="277" t="s">
        <v>226</v>
      </c>
      <c r="G10" s="277" t="s">
        <v>227</v>
      </c>
      <c r="H10" s="277" t="s">
        <v>228</v>
      </c>
      <c r="I10" s="277" t="s">
        <v>463</v>
      </c>
      <c r="J10" s="277" t="s">
        <v>231</v>
      </c>
      <c r="K10" s="277"/>
      <c r="L10" s="277"/>
      <c r="M10" s="277" t="s">
        <v>232</v>
      </c>
      <c r="N10" s="278" t="s">
        <v>391</v>
      </c>
    </row>
    <row r="11" spans="1:15" ht="84.75" customHeight="1" x14ac:dyDescent="0.2">
      <c r="A11" s="276"/>
      <c r="B11" s="276"/>
      <c r="C11" s="277"/>
      <c r="D11" s="277"/>
      <c r="E11" s="277"/>
      <c r="F11" s="277"/>
      <c r="G11" s="277"/>
      <c r="H11" s="277"/>
      <c r="I11" s="277"/>
      <c r="J11" s="213" t="s">
        <v>233</v>
      </c>
      <c r="K11" s="213" t="s">
        <v>234</v>
      </c>
      <c r="L11" s="213" t="s">
        <v>235</v>
      </c>
      <c r="M11" s="277"/>
      <c r="N11" s="278"/>
    </row>
    <row r="12" spans="1:15" ht="21.75" customHeight="1" x14ac:dyDescent="0.2">
      <c r="A12" s="212" t="s">
        <v>5</v>
      </c>
      <c r="B12" s="51" t="s">
        <v>21</v>
      </c>
      <c r="C12" s="144">
        <v>1</v>
      </c>
      <c r="D12" s="144">
        <v>2</v>
      </c>
      <c r="E12" s="144">
        <v>2</v>
      </c>
      <c r="F12" s="144">
        <v>3</v>
      </c>
      <c r="G12" s="144">
        <v>4</v>
      </c>
      <c r="H12" s="144">
        <v>5</v>
      </c>
      <c r="I12" s="144">
        <v>6</v>
      </c>
      <c r="J12" s="144">
        <v>7</v>
      </c>
      <c r="K12" s="144">
        <v>8</v>
      </c>
      <c r="L12" s="144">
        <v>9</v>
      </c>
      <c r="M12" s="144">
        <v>10</v>
      </c>
      <c r="N12" s="144">
        <v>11</v>
      </c>
    </row>
    <row r="13" spans="1:15" ht="24.75" customHeight="1" x14ac:dyDescent="0.2">
      <c r="A13" s="212"/>
      <c r="B13" s="212" t="s">
        <v>159</v>
      </c>
      <c r="C13" s="213">
        <f>SUM(D13:N13)</f>
        <v>5104240</v>
      </c>
      <c r="D13" s="213"/>
      <c r="E13" s="213">
        <f>+E14+E42+E44+E48+E50+E52+E54+E56+E58+E63+E65+E67+E69+E71+E60</f>
        <v>9700</v>
      </c>
      <c r="F13" s="213">
        <f t="shared" ref="F13:M13" si="0">+F14+F42+F44+F48+F50+F52+F54+F56+F58+F63+F65+F67+F69+F71+F60</f>
        <v>11700</v>
      </c>
      <c r="G13" s="213">
        <f t="shared" si="0"/>
        <v>296182</v>
      </c>
      <c r="H13" s="213">
        <f t="shared" si="0"/>
        <v>57000</v>
      </c>
      <c r="I13" s="213">
        <f t="shared" si="0"/>
        <v>234718</v>
      </c>
      <c r="J13" s="213">
        <f t="shared" si="0"/>
        <v>336700</v>
      </c>
      <c r="K13" s="213">
        <f t="shared" si="0"/>
        <v>135000</v>
      </c>
      <c r="L13" s="213">
        <f t="shared" si="0"/>
        <v>202250</v>
      </c>
      <c r="M13" s="213">
        <f t="shared" si="0"/>
        <v>27000</v>
      </c>
      <c r="N13" s="213">
        <f>+N14+N42+N44+N48+N50+N52+N54+N56+N58+N63+N65+N67+N69+N71+N60+N73+N74+N75+N76+N77+N78+N79+N80</f>
        <v>3793990</v>
      </c>
    </row>
    <row r="14" spans="1:15" ht="21" customHeight="1" x14ac:dyDescent="0.2">
      <c r="A14" s="212">
        <v>1</v>
      </c>
      <c r="B14" s="61" t="s">
        <v>245</v>
      </c>
      <c r="C14" s="213">
        <f>SUM(D14:N14)</f>
        <v>882350</v>
      </c>
      <c r="D14" s="58">
        <f t="shared" ref="D14:N14" si="1">SUM(D15:D41)</f>
        <v>0</v>
      </c>
      <c r="E14" s="58">
        <f t="shared" si="1"/>
        <v>3500</v>
      </c>
      <c r="F14" s="58">
        <f t="shared" si="1"/>
        <v>0</v>
      </c>
      <c r="G14" s="58">
        <f t="shared" si="1"/>
        <v>38182</v>
      </c>
      <c r="H14" s="58">
        <f t="shared" si="1"/>
        <v>25000</v>
      </c>
      <c r="I14" s="58">
        <f t="shared" si="1"/>
        <v>210718</v>
      </c>
      <c r="J14" s="58">
        <f t="shared" si="1"/>
        <v>336700</v>
      </c>
      <c r="K14" s="58">
        <f t="shared" si="1"/>
        <v>66000</v>
      </c>
      <c r="L14" s="58">
        <f t="shared" si="1"/>
        <v>202250</v>
      </c>
      <c r="M14" s="58">
        <f t="shared" si="1"/>
        <v>0</v>
      </c>
      <c r="N14" s="58">
        <f t="shared" si="1"/>
        <v>0</v>
      </c>
    </row>
    <row r="15" spans="1:15" ht="43.5" hidden="1" customHeight="1" x14ac:dyDescent="0.2">
      <c r="A15" s="53"/>
      <c r="B15" s="218" t="str">
        <f>+'[5]2,NSTT'!$C$15</f>
        <v>Đường Sông Nhạn - Dầu Giây (từ Hương lộ 10 đến ĐT769), kể cả Bồi thường giải phóng mặt bằng do huyện Thống Nhất thực hiện)</v>
      </c>
      <c r="C15" s="144"/>
      <c r="D15" s="55"/>
      <c r="E15" s="55"/>
      <c r="F15" s="55"/>
      <c r="G15" s="55"/>
      <c r="H15" s="55"/>
      <c r="I15" s="55"/>
      <c r="J15" s="55">
        <f>+'[5]2,NSTT'!$CG$15</f>
        <v>5000</v>
      </c>
      <c r="K15" s="55"/>
      <c r="L15" s="55"/>
      <c r="M15" s="55"/>
      <c r="N15" s="55"/>
      <c r="O15" s="223" t="s">
        <v>488</v>
      </c>
    </row>
    <row r="16" spans="1:15" ht="41.25" hidden="1" customHeight="1" x14ac:dyDescent="0.2">
      <c r="A16" s="53"/>
      <c r="B16" s="219" t="str">
        <f>+'[5]2,NSTT'!$C$18</f>
        <v>Dự án Kè sông Vàm Mương - Long Tàu đoạn qua khu vực ấp 2, xã Phước Khánh, huyện Nhơn Trạch (kể cả bồi thường giải phóng mặt bằng)</v>
      </c>
      <c r="C16" s="144"/>
      <c r="D16" s="55"/>
      <c r="E16" s="55"/>
      <c r="F16" s="55"/>
      <c r="G16" s="55"/>
      <c r="H16" s="55"/>
      <c r="I16" s="55"/>
      <c r="J16" s="55">
        <f>+'[5]2,NSTT'!$CG$18</f>
        <v>13200</v>
      </c>
      <c r="K16" s="55"/>
      <c r="L16" s="55"/>
      <c r="M16" s="55"/>
      <c r="N16" s="55"/>
      <c r="O16" s="223" t="s">
        <v>488</v>
      </c>
    </row>
    <row r="17" spans="1:15" ht="44.25" hidden="1" customHeight="1" x14ac:dyDescent="0.2">
      <c r="A17" s="53"/>
      <c r="B17" s="219" t="str">
        <f>+'[5]2,NSTT'!$C$20</f>
        <v>Dự án đầu tư Xây dựng cầu Thanh Sơn, huyện Định Quán (kể cả chi phí BTGPMB do UBND huyện Định Quán làm Chủ đầu tư)</v>
      </c>
      <c r="C17" s="144"/>
      <c r="D17" s="55"/>
      <c r="E17" s="55"/>
      <c r="F17" s="55"/>
      <c r="G17" s="55"/>
      <c r="H17" s="55"/>
      <c r="I17" s="55"/>
      <c r="J17" s="55">
        <f>+'[5]2,NSTT'!$CG$20</f>
        <v>30000</v>
      </c>
      <c r="K17" s="55"/>
      <c r="L17" s="55"/>
      <c r="M17" s="55"/>
      <c r="N17" s="55"/>
      <c r="O17" s="223" t="s">
        <v>488</v>
      </c>
    </row>
    <row r="18" spans="1:15" ht="74.25" hidden="1" customHeight="1" x14ac:dyDescent="0.2">
      <c r="A18" s="53"/>
      <c r="B18" s="220" t="str">
        <f>+'[5]2,NSTT'!$C$20</f>
        <v>Dự án đầu tư Xây dựng cầu Thanh Sơn, huyện Định Quán (kể cả chi phí BTGPMB do UBND huyện Định Quán làm Chủ đầu tư)</v>
      </c>
      <c r="C18" s="144"/>
      <c r="D18" s="55"/>
      <c r="E18" s="55"/>
      <c r="F18" s="55"/>
      <c r="G18" s="55"/>
      <c r="H18" s="55"/>
      <c r="I18" s="55"/>
      <c r="J18" s="55">
        <f>+'[5]2,NSTT'!$CG$20</f>
        <v>30000</v>
      </c>
      <c r="K18" s="55"/>
      <c r="L18" s="55"/>
      <c r="M18" s="55"/>
      <c r="N18" s="55"/>
      <c r="O18" s="223" t="s">
        <v>488</v>
      </c>
    </row>
    <row r="19" spans="1:15" ht="42" hidden="1" customHeight="1" x14ac:dyDescent="0.2">
      <c r="A19" s="53"/>
      <c r="B19" s="131" t="str">
        <f>+'[5]2,NSTT'!$C$31</f>
        <v>Nâng cấp đường ĐT 763 từ Km 0+000 đến Km 8+300 vả  Km15+000 đến Km 24+000 do Ban Quản lý dự án đầu tư xây dựng tỉnh thực hiện</v>
      </c>
      <c r="C19" s="144"/>
      <c r="D19" s="55"/>
      <c r="E19" s="55"/>
      <c r="F19" s="55"/>
      <c r="G19" s="55"/>
      <c r="H19" s="55"/>
      <c r="I19" s="55"/>
      <c r="J19" s="63">
        <f>+'[5]2,NSTT'!$CH$31</f>
        <v>42000</v>
      </c>
      <c r="K19" s="55"/>
      <c r="L19" s="55"/>
      <c r="M19" s="55"/>
      <c r="N19" s="55"/>
      <c r="O19" s="223" t="s">
        <v>489</v>
      </c>
    </row>
    <row r="20" spans="1:15" ht="57" hidden="1" customHeight="1" x14ac:dyDescent="0.2">
      <c r="A20" s="53"/>
      <c r="B20" s="220" t="str">
        <f>+'[5]2,NSTT'!$C$33</f>
        <v>Nâng cấp đường ĐT 763 đoạn còn lại (gồm các đoạn từ Km8+300 đến Km15+000 và Km24+000 đến cuối tuyến), kể cả bồi thường giải phóng mặt bằng do UBND huyện Xuân Lộc và Định Quán thực hiện</v>
      </c>
      <c r="C20" s="144"/>
      <c r="D20" s="55"/>
      <c r="E20" s="55"/>
      <c r="F20" s="55"/>
      <c r="G20" s="55"/>
      <c r="H20" s="55"/>
      <c r="I20" s="55"/>
      <c r="J20" s="63">
        <f>+'[5]2,NSTT'!$CH$33</f>
        <v>20000</v>
      </c>
      <c r="K20" s="55"/>
      <c r="L20" s="55"/>
      <c r="M20" s="55"/>
      <c r="N20" s="55"/>
      <c r="O20" s="223" t="s">
        <v>489</v>
      </c>
    </row>
    <row r="21" spans="1:15" ht="32.25" hidden="1" customHeight="1" x14ac:dyDescent="0.2">
      <c r="A21" s="53"/>
      <c r="B21" s="131" t="str">
        <f>+'[5]2,NSTT'!$C$36</f>
        <v>Đường Hương lộ 2 - Đoạn 1 do Ban Quản lý dự án đầu tư xây dựng tỉnh thực hiện</v>
      </c>
      <c r="C21" s="144"/>
      <c r="D21" s="55"/>
      <c r="E21" s="55"/>
      <c r="F21" s="55"/>
      <c r="G21" s="55"/>
      <c r="H21" s="55"/>
      <c r="I21" s="55"/>
      <c r="J21" s="63">
        <f>+'[5]2,NSTT'!$CH$36</f>
        <v>40000</v>
      </c>
      <c r="K21" s="55"/>
      <c r="L21" s="55"/>
      <c r="M21" s="55"/>
      <c r="N21" s="55"/>
      <c r="O21" s="223" t="s">
        <v>489</v>
      </c>
    </row>
    <row r="22" spans="1:15" ht="30" hidden="1" customHeight="1" x14ac:dyDescent="0.2">
      <c r="A22" s="53"/>
      <c r="B22" s="132" t="str">
        <f>+'[5]2,NSTT'!$C$38</f>
        <v xml:space="preserve">Xây dựng cầu Vàm Cái Sứt trên đường Hương lộ 2 nối dài </v>
      </c>
      <c r="C22" s="144"/>
      <c r="D22" s="55"/>
      <c r="E22" s="55"/>
      <c r="F22" s="55"/>
      <c r="G22" s="55"/>
      <c r="H22" s="55"/>
      <c r="I22" s="55"/>
      <c r="J22" s="55">
        <f>+'[5]2,NSTT'!$CH$38</f>
        <v>86500</v>
      </c>
      <c r="K22" s="55"/>
      <c r="L22" s="55"/>
      <c r="M22" s="55"/>
      <c r="N22" s="55"/>
      <c r="O22" s="223" t="s">
        <v>489</v>
      </c>
    </row>
    <row r="23" spans="1:15" ht="56.25" hidden="1" customHeight="1" x14ac:dyDescent="0.2">
      <c r="A23" s="53"/>
      <c r="B23" s="132" t="str">
        <f>+'[5]2,NSTT'!$C$41</f>
        <v>Cải tạo nâng cấp đường ĐT,768 đoạn từ cầu Vượt Thủ Biên đến giao với đường ĐT,767, thị trấn Vĩnh An, huyện Vĩnh Cửu do Ban Quản lý dự án đầu tư xây dựng tỉnh thực hiện</v>
      </c>
      <c r="C23" s="144"/>
      <c r="D23" s="55"/>
      <c r="E23" s="55"/>
      <c r="F23" s="55"/>
      <c r="G23" s="55"/>
      <c r="H23" s="55"/>
      <c r="I23" s="55"/>
      <c r="J23" s="55">
        <f>+'[5]2,NSTT'!$CH$41</f>
        <v>70000</v>
      </c>
      <c r="K23" s="55"/>
      <c r="L23" s="55"/>
      <c r="M23" s="55"/>
      <c r="N23" s="55"/>
      <c r="O23" s="223" t="s">
        <v>489</v>
      </c>
    </row>
    <row r="24" spans="1:15" ht="27" customHeight="1" x14ac:dyDescent="0.2">
      <c r="A24" s="53"/>
      <c r="B24" s="59" t="str">
        <f>+'[6]2,NSTT'!$C$55</f>
        <v>Dự án tuyến thoát nước dải cây xanh (kể cả BTGPMB )</v>
      </c>
      <c r="C24" s="144"/>
      <c r="D24" s="55"/>
      <c r="E24" s="55"/>
      <c r="F24" s="55"/>
      <c r="G24" s="55"/>
      <c r="H24" s="55"/>
      <c r="I24" s="55"/>
      <c r="J24" s="55"/>
      <c r="K24" s="55"/>
      <c r="L24" s="55">
        <f>+'[6]2,NSTT'!$CG$55</f>
        <v>3000</v>
      </c>
      <c r="M24" s="55"/>
      <c r="N24" s="55"/>
      <c r="O24" s="223" t="s">
        <v>488</v>
      </c>
    </row>
    <row r="25" spans="1:15" ht="38.25" x14ac:dyDescent="0.2">
      <c r="A25" s="53"/>
      <c r="B25" s="59" t="str">
        <f>++++'[6]2,NSTT'!$C$58</f>
        <v>Chống ngập úng khu vực Suối Chùa, suối Bà Lúa, suối Cầu Quan do Ban Quản lý dự án làm chủ đầu tư</v>
      </c>
      <c r="C25" s="144"/>
      <c r="D25" s="55"/>
      <c r="E25" s="55"/>
      <c r="F25" s="55"/>
      <c r="G25" s="55"/>
      <c r="H25" s="55"/>
      <c r="I25" s="55"/>
      <c r="J25" s="55"/>
      <c r="K25" s="55"/>
      <c r="L25" s="55">
        <f>+'[6]2,NSTT'!$CG$58</f>
        <v>22500</v>
      </c>
      <c r="M25" s="55"/>
      <c r="N25" s="55"/>
      <c r="O25" s="223" t="s">
        <v>488</v>
      </c>
    </row>
    <row r="26" spans="1:15" ht="33" customHeight="1" x14ac:dyDescent="0.2">
      <c r="A26" s="53"/>
      <c r="B26" s="59" t="str">
        <f>+'[6]2,NSTT'!$C$61</f>
        <v>Tuyến thoát nước từ Khu công nghiệp I ra rạch Bà Ký, huyện Nhơn Trạch</v>
      </c>
      <c r="C26" s="144"/>
      <c r="D26" s="55"/>
      <c r="E26" s="55"/>
      <c r="F26" s="55"/>
      <c r="G26" s="55"/>
      <c r="H26" s="55"/>
      <c r="I26" s="55"/>
      <c r="J26" s="55"/>
      <c r="K26" s="55"/>
      <c r="L26" s="55">
        <f>+'[6]2,NSTT'!$CG$61</f>
        <v>6000</v>
      </c>
      <c r="M26" s="55"/>
      <c r="N26" s="55"/>
      <c r="O26" s="223" t="s">
        <v>488</v>
      </c>
    </row>
    <row r="27" spans="1:15" ht="34.5" customHeight="1" x14ac:dyDescent="0.2">
      <c r="A27" s="53"/>
      <c r="B27" s="59" t="str">
        <f>+'[6]2,NSTT'!$C$62</f>
        <v>Hệ thống thoát nước khu vực Suối nước Trong huyện Long Thành</v>
      </c>
      <c r="C27" s="144"/>
      <c r="D27" s="55"/>
      <c r="E27" s="55"/>
      <c r="F27" s="55"/>
      <c r="G27" s="55"/>
      <c r="H27" s="55"/>
      <c r="I27" s="55"/>
      <c r="J27" s="55"/>
      <c r="K27" s="55"/>
      <c r="L27" s="55">
        <f>+'[6]2,NSTT'!$CG$62</f>
        <v>135000</v>
      </c>
      <c r="M27" s="55"/>
      <c r="N27" s="55"/>
      <c r="O27" s="223" t="s">
        <v>488</v>
      </c>
    </row>
    <row r="28" spans="1:15" ht="63.75" x14ac:dyDescent="0.2">
      <c r="A28" s="53"/>
      <c r="B28" s="132" t="str">
        <f>+'[6]2,NSTT'!$C$63</f>
        <v>Hệ thống thoát nước và xử lý nước thải thành phố Biên Hòa (vốn đối ứng theo Hiệp định), trong đó đã bao gồm chi phí BTGPMB do Trung tâm phát triển quỹ đất tỉnh làm chủ đầu tư</v>
      </c>
      <c r="C28" s="144"/>
      <c r="D28" s="55"/>
      <c r="E28" s="55"/>
      <c r="F28" s="55"/>
      <c r="G28" s="55"/>
      <c r="H28" s="55"/>
      <c r="I28" s="55"/>
      <c r="J28" s="55"/>
      <c r="K28" s="55"/>
      <c r="L28" s="55">
        <f>+'[6]2,NSTT'!$CG$63</f>
        <v>14000</v>
      </c>
      <c r="M28" s="55"/>
      <c r="N28" s="55"/>
      <c r="O28" s="223" t="s">
        <v>488</v>
      </c>
    </row>
    <row r="29" spans="1:15" ht="30.75" customHeight="1" x14ac:dyDescent="0.2">
      <c r="A29" s="53"/>
      <c r="B29" s="132" t="str">
        <f>+'[6]2,NSTT'!$C$64</f>
        <v>Hệ thống cấp nước tập trung xã Phú Lợi - Phú Tân, huyện Định Quán</v>
      </c>
      <c r="C29" s="144"/>
      <c r="D29" s="55"/>
      <c r="E29" s="55"/>
      <c r="F29" s="55"/>
      <c r="G29" s="55"/>
      <c r="H29" s="55"/>
      <c r="I29" s="55"/>
      <c r="J29" s="55"/>
      <c r="K29" s="55"/>
      <c r="L29" s="55">
        <f>+'[6]2,NSTT'!$CG$64</f>
        <v>21000</v>
      </c>
      <c r="M29" s="55"/>
      <c r="N29" s="55"/>
      <c r="O29" s="223" t="s">
        <v>488</v>
      </c>
    </row>
    <row r="30" spans="1:15" ht="36.75" customHeight="1" x14ac:dyDescent="0.2">
      <c r="A30" s="53"/>
      <c r="B30" s="133" t="str">
        <f>+'[6]2,NSTT'!$C$65</f>
        <v>Nâng cấp, mở rộng hệ thống cấp nước tập trung xã Hàng Gòn, thị xã Long Khánh</v>
      </c>
      <c r="C30" s="144"/>
      <c r="D30" s="55"/>
      <c r="E30" s="55"/>
      <c r="F30" s="55"/>
      <c r="G30" s="55"/>
      <c r="H30" s="55"/>
      <c r="I30" s="55"/>
      <c r="J30" s="55"/>
      <c r="K30" s="55"/>
      <c r="L30" s="63">
        <f>+'[6]2,NSTT'!$CG$65</f>
        <v>750</v>
      </c>
      <c r="M30" s="55"/>
      <c r="N30" s="55"/>
      <c r="O30" s="223" t="s">
        <v>488</v>
      </c>
    </row>
    <row r="31" spans="1:15" ht="51" x14ac:dyDescent="0.2">
      <c r="A31" s="53"/>
      <c r="B31" s="133" t="str">
        <f>+'[6]2,NSTT'!$C$76</f>
        <v>Dự án kè gia cố bờ sông Đồng Nai; đoạn từ khu dân cư Cầu Rạch Cát phường Thống Nhất đến Nhà máy xử lý nước thải số 2 phường Tam Hiệp, thành phố Biên Hòa</v>
      </c>
      <c r="C31" s="144"/>
      <c r="D31" s="55"/>
      <c r="E31" s="55"/>
      <c r="F31" s="55"/>
      <c r="G31" s="55"/>
      <c r="H31" s="55"/>
      <c r="I31" s="55"/>
      <c r="J31" s="55"/>
      <c r="K31" s="55">
        <f>+'[6]2,NSTT'!$CG$76</f>
        <v>66000</v>
      </c>
      <c r="L31" s="63"/>
      <c r="M31" s="55"/>
      <c r="N31" s="55"/>
      <c r="O31" s="223" t="s">
        <v>488</v>
      </c>
    </row>
    <row r="32" spans="1:15" ht="18.75" customHeight="1" x14ac:dyDescent="0.2">
      <c r="A32" s="53"/>
      <c r="B32" s="65" t="str">
        <f>+'[6]3,XSKT'!$B$14</f>
        <v>Trạm Y tế P. An Bình - TP. Biên Hòa</v>
      </c>
      <c r="C32" s="144"/>
      <c r="D32" s="55"/>
      <c r="E32" s="55"/>
      <c r="F32" s="55"/>
      <c r="G32" s="55">
        <f>+'[6]3,XSKT'!$BJ$14</f>
        <v>4800</v>
      </c>
      <c r="H32" s="55"/>
      <c r="I32" s="55"/>
      <c r="J32" s="55"/>
      <c r="K32" s="55"/>
      <c r="L32" s="63"/>
      <c r="M32" s="55"/>
      <c r="N32" s="55"/>
      <c r="O32" s="223" t="s">
        <v>494</v>
      </c>
    </row>
    <row r="33" spans="1:15" ht="20.25" customHeight="1" x14ac:dyDescent="0.2">
      <c r="A33" s="53"/>
      <c r="B33" s="65" t="str">
        <f>+'[6]3,XSKT'!$B$15</f>
        <v>Trạm Y tế xã Bảo Quang - thị xã Long Khánh</v>
      </c>
      <c r="C33" s="144"/>
      <c r="D33" s="55"/>
      <c r="E33" s="55"/>
      <c r="F33" s="55"/>
      <c r="G33" s="55">
        <f>+'[6]3,XSKT'!$BJ$15</f>
        <v>3900</v>
      </c>
      <c r="H33" s="55"/>
      <c r="I33" s="55"/>
      <c r="J33" s="55"/>
      <c r="K33" s="55"/>
      <c r="L33" s="63"/>
      <c r="M33" s="55"/>
      <c r="N33" s="55"/>
      <c r="O33" s="223" t="s">
        <v>494</v>
      </c>
    </row>
    <row r="34" spans="1:15" ht="18" customHeight="1" x14ac:dyDescent="0.2">
      <c r="A34" s="53"/>
      <c r="B34" s="64" t="str">
        <f>+'[6]3,XSKT'!$B$16</f>
        <v>Trạm Y tế xã Phú Lâm - huyện Tân Phú</v>
      </c>
      <c r="C34" s="144"/>
      <c r="D34" s="55"/>
      <c r="E34" s="55"/>
      <c r="F34" s="55"/>
      <c r="G34" s="55">
        <f>+'[6]3,XSKT'!$BJ$16</f>
        <v>7850</v>
      </c>
      <c r="H34" s="55"/>
      <c r="I34" s="55"/>
      <c r="J34" s="55"/>
      <c r="K34" s="55"/>
      <c r="L34" s="63"/>
      <c r="M34" s="55"/>
      <c r="N34" s="55"/>
      <c r="O34" s="223" t="s">
        <v>494</v>
      </c>
    </row>
    <row r="35" spans="1:15" x14ac:dyDescent="0.2">
      <c r="A35" s="53"/>
      <c r="B35" s="64" t="str">
        <f>+'[6]3,XSKT'!$B$17</f>
        <v>Trạm Y tế xã Mã Đà - huyện Vĩnh Cửu</v>
      </c>
      <c r="C35" s="144"/>
      <c r="D35" s="55"/>
      <c r="E35" s="55"/>
      <c r="F35" s="55"/>
      <c r="G35" s="55">
        <f>+'[6]3,XSKT'!$BJ$17</f>
        <v>500</v>
      </c>
      <c r="H35" s="55"/>
      <c r="I35" s="55"/>
      <c r="J35" s="55"/>
      <c r="K35" s="55"/>
      <c r="L35" s="63"/>
      <c r="M35" s="55"/>
      <c r="N35" s="55"/>
      <c r="O35" s="223" t="s">
        <v>494</v>
      </c>
    </row>
    <row r="36" spans="1:15" ht="25.5" x14ac:dyDescent="0.2">
      <c r="A36" s="53"/>
      <c r="B36" s="64" t="str">
        <f>+'[6]3,XSKT'!$B$18</f>
        <v>Dự án cải tạo, nâng cấp Bệnh viện Nhi đồng Đồng Nai</v>
      </c>
      <c r="C36" s="144"/>
      <c r="D36" s="55"/>
      <c r="E36" s="55"/>
      <c r="F36" s="55"/>
      <c r="G36" s="55">
        <f>+'[6]3,XSKT'!$BJ$18</f>
        <v>10632</v>
      </c>
      <c r="H36" s="55"/>
      <c r="I36" s="55"/>
      <c r="J36" s="55"/>
      <c r="K36" s="55"/>
      <c r="L36" s="63"/>
      <c r="M36" s="55"/>
      <c r="N36" s="55"/>
      <c r="O36" s="223" t="s">
        <v>494</v>
      </c>
    </row>
    <row r="37" spans="1:15" ht="38.25" x14ac:dyDescent="0.2">
      <c r="A37" s="53"/>
      <c r="B37" s="64" t="str">
        <f>+'[6]3,XSKT'!$B$20</f>
        <v>Dự án sửa chữa, cải tạo, nâng cấp Bệnh viện Phổi tỉnh Đồng Nai (kể cả chi phí chuẩn bị đầu tư)</v>
      </c>
      <c r="C37" s="144"/>
      <c r="D37" s="55"/>
      <c r="E37" s="55"/>
      <c r="F37" s="55"/>
      <c r="G37" s="55">
        <f>+'[6]3,XSKT'!$BJ$20</f>
        <v>10500</v>
      </c>
      <c r="H37" s="55"/>
      <c r="I37" s="55"/>
      <c r="J37" s="55"/>
      <c r="K37" s="55"/>
      <c r="L37" s="63"/>
      <c r="M37" s="55"/>
      <c r="N37" s="55"/>
      <c r="O37" s="223" t="s">
        <v>494</v>
      </c>
    </row>
    <row r="38" spans="1:15" ht="18" customHeight="1" x14ac:dyDescent="0.2">
      <c r="A38" s="53"/>
      <c r="B38" s="64" t="str">
        <f>+'[6]3,XSKT'!$B$24</f>
        <v>Xây dựng Trường THPT Chu Văn An</v>
      </c>
      <c r="C38" s="144"/>
      <c r="D38" s="55"/>
      <c r="E38" s="55">
        <f>+'[6]3,XSKT'!$BJ$24</f>
        <v>3500</v>
      </c>
      <c r="F38" s="55"/>
      <c r="G38" s="55"/>
      <c r="H38" s="55"/>
      <c r="I38" s="55"/>
      <c r="J38" s="55"/>
      <c r="K38" s="55"/>
      <c r="L38" s="63"/>
      <c r="M38" s="55"/>
      <c r="N38" s="55"/>
      <c r="O38" s="223" t="s">
        <v>494</v>
      </c>
    </row>
    <row r="39" spans="1:15" ht="23.25" customHeight="1" x14ac:dyDescent="0.2">
      <c r="A39" s="53"/>
      <c r="B39" s="64" t="str">
        <f>+'[6]3,XSKT'!$B$28</f>
        <v>Dự án mở rộng, tu bổ tôn tạo di tích đền thờ Nguyễn Hữu Cảnh</v>
      </c>
      <c r="C39" s="144"/>
      <c r="D39" s="55"/>
      <c r="E39" s="55"/>
      <c r="F39" s="55"/>
      <c r="G39" s="55"/>
      <c r="H39" s="55">
        <f>+'[6]3,XSKT'!$BJ$28</f>
        <v>25000</v>
      </c>
      <c r="I39" s="55"/>
      <c r="J39" s="55"/>
      <c r="K39" s="55"/>
      <c r="L39" s="63"/>
      <c r="M39" s="55"/>
      <c r="N39" s="55"/>
      <c r="O39" s="223" t="s">
        <v>494</v>
      </c>
    </row>
    <row r="40" spans="1:15" ht="45" customHeight="1" x14ac:dyDescent="0.2">
      <c r="A40" s="53"/>
      <c r="B40" s="64" t="str">
        <f>+'[6]3,XSKT'!$B$41</f>
        <v>Dự án đầu tư Đoạn 1, 2 tuyến đường Cao Cang, huyện Định Quán (kể cả bổi thương do huyện Định Quán thực hiện)</v>
      </c>
      <c r="C40" s="144"/>
      <c r="D40" s="55"/>
      <c r="E40" s="55"/>
      <c r="F40" s="55"/>
      <c r="G40" s="55"/>
      <c r="H40" s="55"/>
      <c r="I40" s="55">
        <f>+'[6]3,XSKT'!$BJ$41</f>
        <v>155700</v>
      </c>
      <c r="J40" s="55"/>
      <c r="K40" s="55"/>
      <c r="L40" s="63"/>
      <c r="M40" s="55"/>
      <c r="N40" s="55"/>
      <c r="O40" s="223" t="s">
        <v>494</v>
      </c>
    </row>
    <row r="41" spans="1:15" ht="57" customHeight="1" x14ac:dyDescent="0.2">
      <c r="A41" s="53"/>
      <c r="B41" s="64" t="str">
        <f>+'[6]3,XSKT'!$B$42</f>
        <v>Dự án Nâng cấp Đường Tà Lài - Trà Cổ từ km1+600 đến km7+300 huyện Tân Phú và Định Quán (kể cả bồi thường so huyện Định Quán thực hiện)</v>
      </c>
      <c r="C41" s="144"/>
      <c r="D41" s="55"/>
      <c r="E41" s="55"/>
      <c r="F41" s="55"/>
      <c r="G41" s="55"/>
      <c r="H41" s="55"/>
      <c r="I41" s="55">
        <f>+'[6]3,XSKT'!$BJ$42</f>
        <v>55018</v>
      </c>
      <c r="J41" s="55"/>
      <c r="K41" s="55"/>
      <c r="L41" s="63"/>
      <c r="M41" s="55"/>
      <c r="N41" s="55"/>
    </row>
    <row r="42" spans="1:15" ht="30.75" customHeight="1" x14ac:dyDescent="0.2">
      <c r="A42" s="212">
        <v>2</v>
      </c>
      <c r="B42" s="61" t="s">
        <v>490</v>
      </c>
      <c r="C42" s="213">
        <f>SUM(D42:N42)</f>
        <v>1700</v>
      </c>
      <c r="D42" s="58">
        <f t="shared" ref="D42:N42" si="2">SUM(D43:D43)</f>
        <v>0</v>
      </c>
      <c r="E42" s="58">
        <f t="shared" si="2"/>
        <v>0</v>
      </c>
      <c r="F42" s="58">
        <f t="shared" si="2"/>
        <v>1700</v>
      </c>
      <c r="G42" s="58">
        <f t="shared" si="2"/>
        <v>0</v>
      </c>
      <c r="H42" s="58">
        <f t="shared" si="2"/>
        <v>0</v>
      </c>
      <c r="I42" s="58">
        <f t="shared" si="2"/>
        <v>0</v>
      </c>
      <c r="J42" s="58">
        <f t="shared" si="2"/>
        <v>0</v>
      </c>
      <c r="K42" s="58">
        <f t="shared" si="2"/>
        <v>0</v>
      </c>
      <c r="L42" s="58">
        <f t="shared" si="2"/>
        <v>0</v>
      </c>
      <c r="M42" s="58">
        <f t="shared" si="2"/>
        <v>0</v>
      </c>
      <c r="N42" s="58">
        <f t="shared" si="2"/>
        <v>0</v>
      </c>
    </row>
    <row r="43" spans="1:15" ht="42" customHeight="1" x14ac:dyDescent="0.2">
      <c r="A43" s="53"/>
      <c r="B43" s="221" t="str">
        <f>+'[6]2,NSTT'!$C$92</f>
        <v>Dự án nâng cấp, kết nối liên thông phần mềm giao dịch bảo đảm phục vụ công tác quản lý nhà nước</v>
      </c>
      <c r="C43" s="144"/>
      <c r="D43" s="55"/>
      <c r="E43" s="55"/>
      <c r="F43" s="55">
        <f>+'[6]2,NSTT'!$CG$92</f>
        <v>1700</v>
      </c>
      <c r="G43" s="55"/>
      <c r="H43" s="55"/>
      <c r="I43" s="55"/>
      <c r="J43" s="63"/>
      <c r="K43" s="55"/>
      <c r="L43" s="55"/>
      <c r="M43" s="55"/>
      <c r="N43" s="55"/>
      <c r="O43" s="223" t="s">
        <v>488</v>
      </c>
    </row>
    <row r="44" spans="1:15" x14ac:dyDescent="0.2">
      <c r="A44" s="212">
        <v>3</v>
      </c>
      <c r="B44" s="57" t="s">
        <v>491</v>
      </c>
      <c r="C44" s="213">
        <f>SUM(D44:N44)</f>
        <v>99000</v>
      </c>
      <c r="D44" s="58">
        <f>SUM(D45)</f>
        <v>0</v>
      </c>
      <c r="E44" s="58">
        <f t="shared" ref="E44:N44" si="3">SUM(E45)</f>
        <v>0</v>
      </c>
      <c r="F44" s="58">
        <f t="shared" si="3"/>
        <v>0</v>
      </c>
      <c r="G44" s="58">
        <f t="shared" si="3"/>
        <v>0</v>
      </c>
      <c r="H44" s="58">
        <f t="shared" si="3"/>
        <v>0</v>
      </c>
      <c r="I44" s="58">
        <f t="shared" si="3"/>
        <v>0</v>
      </c>
      <c r="J44" s="58">
        <f t="shared" si="3"/>
        <v>0</v>
      </c>
      <c r="K44" s="58">
        <f t="shared" si="3"/>
        <v>0</v>
      </c>
      <c r="L44" s="58"/>
      <c r="M44" s="58">
        <f t="shared" si="3"/>
        <v>0</v>
      </c>
      <c r="N44" s="58">
        <f t="shared" si="3"/>
        <v>99000</v>
      </c>
    </row>
    <row r="45" spans="1:15" ht="38.25" x14ac:dyDescent="0.2">
      <c r="A45" s="53"/>
      <c r="B45" s="59" t="str">
        <f>+'[6]2,NSTT'!$C$94</f>
        <v>Kinh phí lập, thẩm định, phê duyệt và công bố quy hoạch (VB 2465/UBND-KT ngày 08/3/2019)</v>
      </c>
      <c r="C45" s="144"/>
      <c r="D45" s="55"/>
      <c r="E45" s="55"/>
      <c r="F45" s="55"/>
      <c r="G45" s="55"/>
      <c r="H45" s="55"/>
      <c r="I45" s="55"/>
      <c r="J45" s="55"/>
      <c r="K45" s="55"/>
      <c r="L45" s="55"/>
      <c r="M45" s="55"/>
      <c r="N45" s="55">
        <f>+'[6]2,NSTT'!$CG$94</f>
        <v>99000</v>
      </c>
      <c r="O45" s="223" t="s">
        <v>488</v>
      </c>
    </row>
    <row r="46" spans="1:15" hidden="1" x14ac:dyDescent="0.2">
      <c r="A46" s="212">
        <v>4</v>
      </c>
      <c r="B46" s="57" t="s">
        <v>249</v>
      </c>
      <c r="C46" s="213">
        <f>SUM(D46:N46)</f>
        <v>0</v>
      </c>
      <c r="D46" s="58">
        <f>SUM(D47)</f>
        <v>0</v>
      </c>
      <c r="E46" s="58">
        <f t="shared" ref="E46:N46" si="4">SUM(E47)</f>
        <v>0</v>
      </c>
      <c r="F46" s="58">
        <f t="shared" si="4"/>
        <v>0</v>
      </c>
      <c r="G46" s="58">
        <f t="shared" si="4"/>
        <v>0</v>
      </c>
      <c r="H46" s="58">
        <f t="shared" si="4"/>
        <v>0</v>
      </c>
      <c r="I46" s="58">
        <f t="shared" si="4"/>
        <v>0</v>
      </c>
      <c r="J46" s="58">
        <f t="shared" si="4"/>
        <v>0</v>
      </c>
      <c r="K46" s="58">
        <f t="shared" si="4"/>
        <v>0</v>
      </c>
      <c r="L46" s="58"/>
      <c r="M46" s="58">
        <f t="shared" si="4"/>
        <v>0</v>
      </c>
      <c r="N46" s="58">
        <f t="shared" si="4"/>
        <v>0</v>
      </c>
    </row>
    <row r="47" spans="1:15" ht="37.5" hidden="1" customHeight="1" x14ac:dyDescent="0.2">
      <c r="A47" s="53"/>
      <c r="B47" s="132"/>
      <c r="C47" s="144"/>
      <c r="D47" s="55"/>
      <c r="E47" s="55"/>
      <c r="F47" s="55"/>
      <c r="G47" s="55"/>
      <c r="H47" s="55"/>
      <c r="I47" s="55"/>
      <c r="J47" s="55"/>
      <c r="K47" s="55"/>
      <c r="L47" s="55"/>
      <c r="M47" s="55"/>
      <c r="N47" s="55"/>
    </row>
    <row r="48" spans="1:15" x14ac:dyDescent="0.2">
      <c r="A48" s="212">
        <v>4</v>
      </c>
      <c r="B48" s="57" t="s">
        <v>175</v>
      </c>
      <c r="C48" s="213">
        <f>SUM(D48:N48)</f>
        <v>24000</v>
      </c>
      <c r="D48" s="58">
        <f t="shared" ref="D48:N48" si="5">SUM(D49:D49)</f>
        <v>0</v>
      </c>
      <c r="E48" s="58">
        <f t="shared" si="5"/>
        <v>0</v>
      </c>
      <c r="F48" s="58">
        <f t="shared" si="5"/>
        <v>0</v>
      </c>
      <c r="G48" s="58">
        <f t="shared" si="5"/>
        <v>0</v>
      </c>
      <c r="H48" s="58">
        <f t="shared" si="5"/>
        <v>0</v>
      </c>
      <c r="I48" s="58">
        <f t="shared" si="5"/>
        <v>24000</v>
      </c>
      <c r="J48" s="58">
        <f t="shared" si="5"/>
        <v>0</v>
      </c>
      <c r="K48" s="58">
        <f t="shared" si="5"/>
        <v>0</v>
      </c>
      <c r="L48" s="58">
        <f t="shared" si="5"/>
        <v>0</v>
      </c>
      <c r="M48" s="58">
        <f t="shared" si="5"/>
        <v>0</v>
      </c>
      <c r="N48" s="58">
        <f t="shared" si="5"/>
        <v>0</v>
      </c>
    </row>
    <row r="49" spans="1:15" ht="43.5" customHeight="1" x14ac:dyDescent="0.2">
      <c r="A49" s="53"/>
      <c r="B49" s="222" t="str">
        <f>+'[6]3,XSKT'!$B$44</f>
        <v>Dự án xây dựng văn phòng ổn định nơi làm việc một số đơn vị trực thuộc Sở Giao thông Vận tải (kể cả chi phí chuẩn bị đầu tư)</v>
      </c>
      <c r="C49" s="144"/>
      <c r="D49" s="55"/>
      <c r="E49" s="55"/>
      <c r="F49" s="55"/>
      <c r="G49" s="55"/>
      <c r="H49" s="55"/>
      <c r="I49" s="55">
        <f>+'[6]3,XSKT'!$BJ$44</f>
        <v>24000</v>
      </c>
      <c r="J49" s="55"/>
      <c r="K49" s="55"/>
      <c r="L49" s="55"/>
      <c r="M49" s="55"/>
      <c r="N49" s="55"/>
    </row>
    <row r="50" spans="1:15" ht="21.75" customHeight="1" x14ac:dyDescent="0.2">
      <c r="A50" s="66">
        <v>5</v>
      </c>
      <c r="B50" s="61" t="s">
        <v>250</v>
      </c>
      <c r="C50" s="58">
        <f>SUM(D50:N50)</f>
        <v>27000</v>
      </c>
      <c r="D50" s="58">
        <f t="shared" ref="D50:N50" si="6">SUM(D51:D51)</f>
        <v>0</v>
      </c>
      <c r="E50" s="58">
        <f t="shared" si="6"/>
        <v>0</v>
      </c>
      <c r="F50" s="58">
        <f t="shared" si="6"/>
        <v>0</v>
      </c>
      <c r="G50" s="58">
        <f t="shared" si="6"/>
        <v>0</v>
      </c>
      <c r="H50" s="58">
        <f t="shared" si="6"/>
        <v>0</v>
      </c>
      <c r="I50" s="58">
        <f t="shared" si="6"/>
        <v>0</v>
      </c>
      <c r="J50" s="58">
        <f t="shared" si="6"/>
        <v>0</v>
      </c>
      <c r="K50" s="58">
        <f t="shared" si="6"/>
        <v>0</v>
      </c>
      <c r="L50" s="58">
        <f t="shared" si="6"/>
        <v>0</v>
      </c>
      <c r="M50" s="58">
        <f t="shared" si="6"/>
        <v>27000</v>
      </c>
      <c r="N50" s="58">
        <f t="shared" si="6"/>
        <v>0</v>
      </c>
    </row>
    <row r="51" spans="1:15" ht="24.75" customHeight="1" x14ac:dyDescent="0.2">
      <c r="A51" s="67"/>
      <c r="B51" s="59" t="str">
        <f>+'[5]2,NSTT'!$C$49</f>
        <v>Xây dựng trụ sở làm việc Sở Lao động, thương binh và xã hội</v>
      </c>
      <c r="C51" s="55"/>
      <c r="D51" s="55"/>
      <c r="E51" s="55"/>
      <c r="F51" s="55"/>
      <c r="G51" s="55"/>
      <c r="H51" s="55"/>
      <c r="I51" s="55"/>
      <c r="J51" s="55"/>
      <c r="K51" s="55"/>
      <c r="L51" s="55"/>
      <c r="M51" s="55">
        <f>+'[5]2,NSTT'!$CG$49</f>
        <v>27000</v>
      </c>
      <c r="N51" s="55"/>
      <c r="O51" s="223" t="s">
        <v>488</v>
      </c>
    </row>
    <row r="52" spans="1:15" ht="21.75" customHeight="1" x14ac:dyDescent="0.2">
      <c r="A52" s="66">
        <v>6</v>
      </c>
      <c r="B52" s="57" t="s">
        <v>497</v>
      </c>
      <c r="C52" s="58">
        <f>SUM(D52:N52)</f>
        <v>20000</v>
      </c>
      <c r="D52" s="58">
        <f>SUM(D53)</f>
        <v>0</v>
      </c>
      <c r="E52" s="58">
        <f t="shared" ref="E52:N52" si="7">SUM(E53)</f>
        <v>0</v>
      </c>
      <c r="F52" s="58">
        <f t="shared" si="7"/>
        <v>0</v>
      </c>
      <c r="G52" s="58">
        <f t="shared" si="7"/>
        <v>0</v>
      </c>
      <c r="H52" s="58">
        <f t="shared" si="7"/>
        <v>20000</v>
      </c>
      <c r="I52" s="58">
        <f t="shared" si="7"/>
        <v>0</v>
      </c>
      <c r="J52" s="58">
        <f t="shared" si="7"/>
        <v>0</v>
      </c>
      <c r="K52" s="58">
        <f t="shared" si="7"/>
        <v>0</v>
      </c>
      <c r="L52" s="58"/>
      <c r="M52" s="58">
        <f t="shared" si="7"/>
        <v>0</v>
      </c>
      <c r="N52" s="58">
        <f t="shared" si="7"/>
        <v>0</v>
      </c>
    </row>
    <row r="53" spans="1:15" ht="56.25" customHeight="1" x14ac:dyDescent="0.2">
      <c r="A53" s="67"/>
      <c r="B53" s="132" t="str">
        <f>+'[6]3,XSKT'!$B$35</f>
        <v>Dự án đầu tư mới 01 xe truyền hình màu lưu động theo chuẩn HD cho Đài Phát thanh và Truyền hình Đồng Nai (NST tối đa 25 tỷ đồng, phần còn lại thuộc nguồn vốn của Đài)</v>
      </c>
      <c r="C53" s="55"/>
      <c r="D53" s="55"/>
      <c r="E53" s="55"/>
      <c r="F53" s="55"/>
      <c r="G53" s="55"/>
      <c r="H53" s="55">
        <f>+'[6]3,XSKT'!$BJ$35</f>
        <v>20000</v>
      </c>
      <c r="I53" s="55"/>
      <c r="J53" s="55"/>
      <c r="K53" s="55"/>
      <c r="L53" s="55"/>
      <c r="M53" s="55"/>
      <c r="N53" s="55"/>
    </row>
    <row r="54" spans="1:15" ht="28.5" customHeight="1" x14ac:dyDescent="0.2">
      <c r="A54" s="66">
        <v>7</v>
      </c>
      <c r="B54" s="61" t="s">
        <v>214</v>
      </c>
      <c r="C54" s="58">
        <f>SUM(D54:N54)</f>
        <v>42000</v>
      </c>
      <c r="D54" s="58">
        <f t="shared" ref="D54:N54" si="8">SUM(D55:D55)</f>
        <v>0</v>
      </c>
      <c r="E54" s="58">
        <f t="shared" si="8"/>
        <v>0</v>
      </c>
      <c r="F54" s="58">
        <f t="shared" si="8"/>
        <v>0</v>
      </c>
      <c r="G54" s="58">
        <f t="shared" si="8"/>
        <v>0</v>
      </c>
      <c r="H54" s="58">
        <f t="shared" si="8"/>
        <v>0</v>
      </c>
      <c r="I54" s="58">
        <f t="shared" si="8"/>
        <v>0</v>
      </c>
      <c r="J54" s="58">
        <f t="shared" si="8"/>
        <v>0</v>
      </c>
      <c r="K54" s="58">
        <f t="shared" si="8"/>
        <v>42000</v>
      </c>
      <c r="L54" s="58">
        <f t="shared" si="8"/>
        <v>0</v>
      </c>
      <c r="M54" s="58">
        <f t="shared" si="8"/>
        <v>0</v>
      </c>
      <c r="N54" s="58">
        <f t="shared" si="8"/>
        <v>0</v>
      </c>
    </row>
    <row r="55" spans="1:15" ht="38.25" x14ac:dyDescent="0.2">
      <c r="A55" s="67"/>
      <c r="B55" s="132" t="str">
        <f>+'[6]2,NSTT'!$C$71</f>
        <v>Dự án Thủy lợi phục vụ tưới vùng mía Định Quán tỉnh Đồng Nai (chưa bao gồm vốn ngân sách TW hỗ trợ) ngân sách tỉnh 138 tỷ</v>
      </c>
      <c r="C55" s="55"/>
      <c r="D55" s="55"/>
      <c r="E55" s="55"/>
      <c r="F55" s="55"/>
      <c r="G55" s="55"/>
      <c r="H55" s="55"/>
      <c r="I55" s="55"/>
      <c r="J55" s="55"/>
      <c r="K55" s="55">
        <f>+'[6]2,NSTT'!$CG$71</f>
        <v>42000</v>
      </c>
      <c r="L55" s="55"/>
      <c r="M55" s="55"/>
      <c r="N55" s="55"/>
      <c r="O55" s="223" t="s">
        <v>488</v>
      </c>
    </row>
    <row r="56" spans="1:15" ht="28.5" customHeight="1" x14ac:dyDescent="0.2">
      <c r="A56" s="66">
        <v>8</v>
      </c>
      <c r="B56" s="57" t="s">
        <v>492</v>
      </c>
      <c r="C56" s="58">
        <f>SUM(D56:N56)</f>
        <v>240000</v>
      </c>
      <c r="D56" s="58">
        <f t="shared" ref="D56:N56" si="9">SUM(D57:D57)</f>
        <v>0</v>
      </c>
      <c r="E56" s="58">
        <f t="shared" si="9"/>
        <v>0</v>
      </c>
      <c r="F56" s="58">
        <f t="shared" si="9"/>
        <v>0</v>
      </c>
      <c r="G56" s="58">
        <f t="shared" si="9"/>
        <v>240000</v>
      </c>
      <c r="H56" s="58">
        <f t="shared" si="9"/>
        <v>0</v>
      </c>
      <c r="I56" s="58">
        <f t="shared" si="9"/>
        <v>0</v>
      </c>
      <c r="J56" s="58">
        <f t="shared" si="9"/>
        <v>0</v>
      </c>
      <c r="K56" s="58">
        <f t="shared" si="9"/>
        <v>0</v>
      </c>
      <c r="L56" s="58">
        <f t="shared" si="9"/>
        <v>0</v>
      </c>
      <c r="M56" s="58">
        <f t="shared" si="9"/>
        <v>0</v>
      </c>
      <c r="N56" s="58">
        <f t="shared" si="9"/>
        <v>0</v>
      </c>
    </row>
    <row r="57" spans="1:15" ht="17.25" customHeight="1" x14ac:dyDescent="0.2">
      <c r="A57" s="67"/>
      <c r="B57" s="59" t="str">
        <f>+'[6]3,XSKT'!$B$13</f>
        <v>Khối điều trị bệnh viện Thống Nhất</v>
      </c>
      <c r="C57" s="55"/>
      <c r="D57" s="55"/>
      <c r="E57" s="55"/>
      <c r="F57" s="55"/>
      <c r="G57" s="55">
        <f>+'[6]3,XSKT'!$BJ$13</f>
        <v>240000</v>
      </c>
      <c r="H57" s="55"/>
      <c r="I57" s="55"/>
      <c r="J57" s="55"/>
      <c r="K57" s="55"/>
      <c r="L57" s="55"/>
      <c r="M57" s="55"/>
      <c r="N57" s="55"/>
      <c r="O57" s="223" t="s">
        <v>493</v>
      </c>
    </row>
    <row r="58" spans="1:15" ht="17.25" customHeight="1" x14ac:dyDescent="0.2">
      <c r="A58" s="66">
        <v>9</v>
      </c>
      <c r="B58" s="57" t="s">
        <v>495</v>
      </c>
      <c r="C58" s="58">
        <f>SUM(D58:N58)</f>
        <v>8000</v>
      </c>
      <c r="D58" s="58">
        <f>SUM(D59:D62)</f>
        <v>0</v>
      </c>
      <c r="E58" s="58">
        <f>SUM(E59:E62)</f>
        <v>0</v>
      </c>
      <c r="F58" s="58">
        <f>SUM(F59:F62)</f>
        <v>0</v>
      </c>
      <c r="G58" s="58">
        <f>SUM(G59)</f>
        <v>8000</v>
      </c>
      <c r="H58" s="58">
        <f t="shared" ref="H58:N58" si="10">SUM(H59)</f>
        <v>0</v>
      </c>
      <c r="I58" s="58">
        <f t="shared" si="10"/>
        <v>0</v>
      </c>
      <c r="J58" s="58">
        <f t="shared" si="10"/>
        <v>0</v>
      </c>
      <c r="K58" s="58">
        <f t="shared" si="10"/>
        <v>0</v>
      </c>
      <c r="L58" s="58">
        <f t="shared" si="10"/>
        <v>0</v>
      </c>
      <c r="M58" s="58">
        <f t="shared" si="10"/>
        <v>0</v>
      </c>
      <c r="N58" s="58">
        <f t="shared" si="10"/>
        <v>0</v>
      </c>
    </row>
    <row r="59" spans="1:15" ht="33" customHeight="1" x14ac:dyDescent="0.2">
      <c r="A59" s="67"/>
      <c r="B59" s="132" t="str">
        <f>+'[6]3,XSKT'!$B$21</f>
        <v>Cải tạo, nâng cấp, làm mới một số hạng mục đã xuống cấp Bệnh viện Nhi đồng Đồng Nai</v>
      </c>
      <c r="C59" s="55"/>
      <c r="D59" s="55"/>
      <c r="E59" s="55"/>
      <c r="F59" s="55"/>
      <c r="G59" s="55">
        <f>+'[6]3,XSKT'!$BJ$21</f>
        <v>8000</v>
      </c>
      <c r="H59" s="55"/>
      <c r="I59" s="55"/>
      <c r="J59" s="55"/>
      <c r="K59" s="55"/>
      <c r="L59" s="55"/>
      <c r="M59" s="55"/>
      <c r="N59" s="55"/>
      <c r="O59" s="223" t="s">
        <v>494</v>
      </c>
    </row>
    <row r="60" spans="1:15" s="224" customFormat="1" ht="24" customHeight="1" x14ac:dyDescent="0.2">
      <c r="A60" s="67">
        <v>10</v>
      </c>
      <c r="B60" s="61" t="s">
        <v>496</v>
      </c>
      <c r="C60" s="58">
        <f>SUM(E60:N60)</f>
        <v>12000</v>
      </c>
      <c r="D60" s="58"/>
      <c r="E60" s="58">
        <f>+E61+E62</f>
        <v>0</v>
      </c>
      <c r="F60" s="58">
        <f t="shared" ref="F60:N60" si="11">+F61+F62</f>
        <v>0</v>
      </c>
      <c r="G60" s="58">
        <f t="shared" si="11"/>
        <v>0</v>
      </c>
      <c r="H60" s="58">
        <f t="shared" si="11"/>
        <v>12000</v>
      </c>
      <c r="I60" s="58">
        <f t="shared" si="11"/>
        <v>0</v>
      </c>
      <c r="J60" s="58">
        <f t="shared" si="11"/>
        <v>0</v>
      </c>
      <c r="K60" s="58">
        <f t="shared" si="11"/>
        <v>0</v>
      </c>
      <c r="L60" s="58">
        <f t="shared" si="11"/>
        <v>0</v>
      </c>
      <c r="M60" s="58">
        <f t="shared" si="11"/>
        <v>0</v>
      </c>
      <c r="N60" s="58">
        <f t="shared" si="11"/>
        <v>0</v>
      </c>
    </row>
    <row r="61" spans="1:15" ht="38.25" x14ac:dyDescent="0.2">
      <c r="A61" s="67"/>
      <c r="B61" s="132" t="str">
        <f>+'[6]3,XSKT'!$B$33</f>
        <v>Xây dựng hệ thống hàng rào sân, đường dạo bộ kết hợp tập thể dục thể thao của người dân xung quanh Sân vận động tỉnh</v>
      </c>
      <c r="C61" s="55"/>
      <c r="D61" s="55"/>
      <c r="E61" s="55"/>
      <c r="F61" s="55"/>
      <c r="G61" s="55"/>
      <c r="H61" s="55">
        <f>+'[6]3,XSKT'!$BJ$33</f>
        <v>5600</v>
      </c>
      <c r="I61" s="55"/>
      <c r="J61" s="55"/>
      <c r="K61" s="55"/>
      <c r="L61" s="55"/>
      <c r="M61" s="55"/>
      <c r="N61" s="55"/>
      <c r="O61" s="223" t="s">
        <v>494</v>
      </c>
    </row>
    <row r="62" spans="1:15" ht="63.75" x14ac:dyDescent="0.2">
      <c r="A62" s="67"/>
      <c r="B62" s="132" t="str">
        <f>+'[6]3,XSKT'!$B$34</f>
        <v>Xây dựng đường dây trung thế, nâng cấp đường dây hạ thế ngầm, MCCB đảm bảo đáp ứng cho trạm biến áp 1.000KVA tại Sân vận động tỉnh hệ thống hàng rào sân, đường dạo bộ kết hợp tập thể dục thể thao</v>
      </c>
      <c r="C62" s="55"/>
      <c r="D62" s="55"/>
      <c r="E62" s="55"/>
      <c r="F62" s="55"/>
      <c r="G62" s="55"/>
      <c r="H62" s="55">
        <f>+'[6]3,XSKT'!$BJ$34</f>
        <v>6400</v>
      </c>
      <c r="I62" s="55"/>
      <c r="J62" s="55"/>
      <c r="K62" s="55"/>
      <c r="L62" s="55"/>
      <c r="M62" s="55"/>
      <c r="N62" s="55"/>
      <c r="O62" s="223" t="s">
        <v>494</v>
      </c>
    </row>
    <row r="63" spans="1:15" ht="21" customHeight="1" x14ac:dyDescent="0.2">
      <c r="A63" s="66">
        <v>11</v>
      </c>
      <c r="B63" s="57" t="s">
        <v>253</v>
      </c>
      <c r="C63" s="58">
        <f>SUM(D63:N63)</f>
        <v>10000</v>
      </c>
      <c r="D63" s="58">
        <f t="shared" ref="D63:N63" si="12">SUM(D64:D64)</f>
        <v>0</v>
      </c>
      <c r="E63" s="58">
        <f t="shared" si="12"/>
        <v>0</v>
      </c>
      <c r="F63" s="58">
        <f t="shared" si="12"/>
        <v>10000</v>
      </c>
      <c r="G63" s="58">
        <f t="shared" si="12"/>
        <v>0</v>
      </c>
      <c r="H63" s="58">
        <f t="shared" si="12"/>
        <v>0</v>
      </c>
      <c r="I63" s="58">
        <f t="shared" si="12"/>
        <v>0</v>
      </c>
      <c r="J63" s="58">
        <f t="shared" si="12"/>
        <v>0</v>
      </c>
      <c r="K63" s="58">
        <f t="shared" si="12"/>
        <v>0</v>
      </c>
      <c r="L63" s="58">
        <f t="shared" si="12"/>
        <v>0</v>
      </c>
      <c r="M63" s="58">
        <f t="shared" si="12"/>
        <v>0</v>
      </c>
      <c r="N63" s="58">
        <f t="shared" si="12"/>
        <v>0</v>
      </c>
    </row>
    <row r="64" spans="1:15" ht="28.5" customHeight="1" x14ac:dyDescent="0.2">
      <c r="A64" s="67"/>
      <c r="B64" s="54" t="str">
        <f>+'[6]2,NSTT'!$C$93</f>
        <v>Trung tâm chiếu xạ Sở khoa học Công nghệ (ngân sách tỉnh 70% khoang 130 tỷ)</v>
      </c>
      <c r="C64" s="55"/>
      <c r="D64" s="55"/>
      <c r="E64" s="55"/>
      <c r="F64" s="55">
        <f>+'[6]2,NSTT'!$CG$93</f>
        <v>10000</v>
      </c>
      <c r="G64" s="55"/>
      <c r="H64" s="55"/>
      <c r="I64" s="55"/>
      <c r="J64" s="55"/>
      <c r="K64" s="55"/>
      <c r="L64" s="55"/>
      <c r="M64" s="55"/>
      <c r="N64" s="55"/>
      <c r="O64" s="223" t="s">
        <v>488</v>
      </c>
    </row>
    <row r="65" spans="1:15" ht="23.25" customHeight="1" x14ac:dyDescent="0.2">
      <c r="A65" s="66">
        <v>12</v>
      </c>
      <c r="B65" s="57" t="s">
        <v>390</v>
      </c>
      <c r="C65" s="58">
        <f>SUM(D65:N65)</f>
        <v>10000</v>
      </c>
      <c r="D65" s="58">
        <f>SUM(D66)</f>
        <v>0</v>
      </c>
      <c r="E65" s="58">
        <f t="shared" ref="E65:N65" si="13">SUM(E66)</f>
        <v>0</v>
      </c>
      <c r="F65" s="58">
        <f t="shared" si="13"/>
        <v>0</v>
      </c>
      <c r="G65" s="58">
        <f t="shared" si="13"/>
        <v>10000</v>
      </c>
      <c r="H65" s="58">
        <f t="shared" si="13"/>
        <v>0</v>
      </c>
      <c r="I65" s="58">
        <f t="shared" si="13"/>
        <v>0</v>
      </c>
      <c r="J65" s="58">
        <f t="shared" si="13"/>
        <v>0</v>
      </c>
      <c r="K65" s="58">
        <f t="shared" si="13"/>
        <v>0</v>
      </c>
      <c r="L65" s="58">
        <f t="shared" si="13"/>
        <v>0</v>
      </c>
      <c r="M65" s="58">
        <f t="shared" si="13"/>
        <v>0</v>
      </c>
      <c r="N65" s="58">
        <f t="shared" si="13"/>
        <v>0</v>
      </c>
    </row>
    <row r="66" spans="1:15" ht="38.25" x14ac:dyDescent="0.2">
      <c r="A66" s="67"/>
      <c r="B66" s="132" t="str">
        <f>+'[6]3,XSKT'!$B$19</f>
        <v>Dự án xây dựng khu khám và thẩm mỹ Bệnh viện Da liễu Đồng Nai (kể cả chi phí chuẩn bị đầu tư)</v>
      </c>
      <c r="C66" s="55"/>
      <c r="D66" s="55"/>
      <c r="E66" s="55"/>
      <c r="F66" s="55"/>
      <c r="G66" s="55">
        <f>+'[6]3,XSKT'!$BJ$19</f>
        <v>10000</v>
      </c>
      <c r="H66" s="55"/>
      <c r="I66" s="55"/>
      <c r="J66" s="55"/>
      <c r="K66" s="55"/>
      <c r="L66" s="55"/>
      <c r="M66" s="55"/>
      <c r="N66" s="55"/>
      <c r="O66" s="223" t="s">
        <v>494</v>
      </c>
    </row>
    <row r="67" spans="1:15" ht="24" customHeight="1" x14ac:dyDescent="0.2">
      <c r="A67" s="66">
        <v>13</v>
      </c>
      <c r="B67" s="57" t="s">
        <v>255</v>
      </c>
      <c r="C67" s="58">
        <f t="shared" ref="C67:C71" si="14">SUM(D67:N67)</f>
        <v>6200</v>
      </c>
      <c r="D67" s="58">
        <f t="shared" ref="D67:N67" si="15">SUM(D68:D68)</f>
        <v>0</v>
      </c>
      <c r="E67" s="58">
        <f t="shared" si="15"/>
        <v>6200</v>
      </c>
      <c r="F67" s="58">
        <f t="shared" si="15"/>
        <v>0</v>
      </c>
      <c r="G67" s="58">
        <f t="shared" si="15"/>
        <v>0</v>
      </c>
      <c r="H67" s="58">
        <f t="shared" si="15"/>
        <v>0</v>
      </c>
      <c r="I67" s="58">
        <f t="shared" si="15"/>
        <v>0</v>
      </c>
      <c r="J67" s="58">
        <f t="shared" si="15"/>
        <v>0</v>
      </c>
      <c r="K67" s="58">
        <f t="shared" si="15"/>
        <v>0</v>
      </c>
      <c r="L67" s="58">
        <f t="shared" si="15"/>
        <v>0</v>
      </c>
      <c r="M67" s="58">
        <f t="shared" si="15"/>
        <v>0</v>
      </c>
      <c r="N67" s="58">
        <f t="shared" si="15"/>
        <v>0</v>
      </c>
    </row>
    <row r="68" spans="1:15" ht="36.75" customHeight="1" x14ac:dyDescent="0.2">
      <c r="A68" s="67"/>
      <c r="B68" s="132" t="str">
        <f>+'[6]3,XSKT'!$B$25</f>
        <v>Dự án xây dựng, cải tạo, nâng cấp đường nội bộ, vỉa hè, mương thoát nước và sân khu dạy học trường Đại học Đồng Nai</v>
      </c>
      <c r="C68" s="55"/>
      <c r="D68" s="55"/>
      <c r="E68" s="55">
        <f>+'[6]3,XSKT'!$BJ$25</f>
        <v>6200</v>
      </c>
      <c r="F68" s="55"/>
      <c r="G68" s="55"/>
      <c r="H68" s="55"/>
      <c r="I68" s="55"/>
      <c r="J68" s="55"/>
      <c r="K68" s="55"/>
      <c r="L68" s="55"/>
      <c r="M68" s="55"/>
      <c r="N68" s="55"/>
      <c r="O68" s="223" t="s">
        <v>494</v>
      </c>
    </row>
    <row r="69" spans="1:15" s="225" customFormat="1" ht="18.75" customHeight="1" x14ac:dyDescent="0.25">
      <c r="A69" s="188">
        <v>14</v>
      </c>
      <c r="B69" s="190" t="str">
        <f>+'[7]2,NSTT20'!$I$95</f>
        <v>Chi cục trồng trọt, bảo vệ thực vật và thủy lợi</v>
      </c>
      <c r="C69" s="58">
        <f t="shared" si="14"/>
        <v>10000</v>
      </c>
      <c r="D69" s="142">
        <f>SUM(D70)</f>
        <v>0</v>
      </c>
      <c r="E69" s="142">
        <f t="shared" ref="E69:N69" si="16">SUM(E70)</f>
        <v>0</v>
      </c>
      <c r="F69" s="142">
        <f t="shared" si="16"/>
        <v>0</v>
      </c>
      <c r="G69" s="142">
        <f t="shared" si="16"/>
        <v>0</v>
      </c>
      <c r="H69" s="142">
        <f t="shared" si="16"/>
        <v>0</v>
      </c>
      <c r="I69" s="142">
        <f t="shared" si="16"/>
        <v>0</v>
      </c>
      <c r="J69" s="142">
        <f t="shared" si="16"/>
        <v>0</v>
      </c>
      <c r="K69" s="142">
        <f t="shared" si="16"/>
        <v>10000</v>
      </c>
      <c r="L69" s="142">
        <f t="shared" si="16"/>
        <v>0</v>
      </c>
      <c r="M69" s="142">
        <f t="shared" si="16"/>
        <v>0</v>
      </c>
      <c r="N69" s="142">
        <f t="shared" si="16"/>
        <v>0</v>
      </c>
    </row>
    <row r="70" spans="1:15" s="226" customFormat="1" ht="25.5" x14ac:dyDescent="0.25">
      <c r="A70" s="203"/>
      <c r="B70" s="205" t="str">
        <f>+'[6]2,NSTT'!$C$80</f>
        <v>Tiêu thoát lũ xã Bình Lộc thị xã Long Khánh (kể cả bồi thường giải phóng mặt bằng)</v>
      </c>
      <c r="C70" s="55"/>
      <c r="D70" s="204"/>
      <c r="E70" s="204"/>
      <c r="F70" s="204"/>
      <c r="G70" s="204"/>
      <c r="H70" s="204"/>
      <c r="I70" s="204"/>
      <c r="J70" s="204"/>
      <c r="K70" s="204">
        <f>+'[6]2,NSTT'!$CG$80</f>
        <v>10000</v>
      </c>
      <c r="L70" s="204"/>
      <c r="M70" s="204"/>
      <c r="N70" s="142"/>
      <c r="O70" s="226" t="s">
        <v>488</v>
      </c>
    </row>
    <row r="71" spans="1:15" s="225" customFormat="1" ht="17.25" customHeight="1" x14ac:dyDescent="0.25">
      <c r="A71" s="188">
        <v>15</v>
      </c>
      <c r="B71" s="190" t="str">
        <f>+'[7]2,NSTT20'!$I$100</f>
        <v>Chi cục Kiểm lâm</v>
      </c>
      <c r="C71" s="58">
        <f t="shared" si="14"/>
        <v>17000</v>
      </c>
      <c r="D71" s="142">
        <f>SUM(D72)</f>
        <v>0</v>
      </c>
      <c r="E71" s="142">
        <f t="shared" ref="E71:N71" si="17">SUM(E72)</f>
        <v>0</v>
      </c>
      <c r="F71" s="142">
        <f t="shared" si="17"/>
        <v>0</v>
      </c>
      <c r="G71" s="142">
        <f t="shared" si="17"/>
        <v>0</v>
      </c>
      <c r="H71" s="142">
        <f t="shared" si="17"/>
        <v>0</v>
      </c>
      <c r="I71" s="142">
        <f t="shared" si="17"/>
        <v>0</v>
      </c>
      <c r="J71" s="142">
        <f t="shared" si="17"/>
        <v>0</v>
      </c>
      <c r="K71" s="142">
        <f t="shared" si="17"/>
        <v>17000</v>
      </c>
      <c r="L71" s="142">
        <f t="shared" si="17"/>
        <v>0</v>
      </c>
      <c r="M71" s="142">
        <f t="shared" si="17"/>
        <v>0</v>
      </c>
      <c r="N71" s="142">
        <f t="shared" si="17"/>
        <v>0</v>
      </c>
    </row>
    <row r="72" spans="1:15" s="226" customFormat="1" ht="51" x14ac:dyDescent="0.25">
      <c r="A72" s="203"/>
      <c r="B72" s="146" t="str">
        <f>+'[6]2,NSTT'!$C$83</f>
        <v>Dự án xây dựng một số hạng mục tiếp theo bổ sung dự án Khẩn cấp bảo tồn Voi tỉnh Đồng Nai giai đoạn 2014-2020 (kể cả chi phí chuẩn bị đầu tư)</v>
      </c>
      <c r="C72" s="55"/>
      <c r="D72" s="204"/>
      <c r="E72" s="204"/>
      <c r="F72" s="204"/>
      <c r="G72" s="204"/>
      <c r="H72" s="204"/>
      <c r="I72" s="204"/>
      <c r="J72" s="204"/>
      <c r="K72" s="204">
        <f>+'[6]2,NSTT'!$CG$83</f>
        <v>17000</v>
      </c>
      <c r="L72" s="204"/>
      <c r="M72" s="204"/>
      <c r="N72" s="142"/>
      <c r="O72" s="226" t="s">
        <v>488</v>
      </c>
    </row>
    <row r="73" spans="1:15" ht="25.5" x14ac:dyDescent="0.2">
      <c r="A73" s="203">
        <v>16</v>
      </c>
      <c r="B73" s="146" t="str">
        <f>+'[6]2,NSTT'!$C$95</f>
        <v xml:space="preserve">Bố trí vốn thanh toán cho các dự án đã quyết toán nhưng còn thiếu vốn kế hoạch </v>
      </c>
      <c r="C73" s="229"/>
      <c r="D73" s="230"/>
      <c r="E73" s="230"/>
      <c r="F73" s="230"/>
      <c r="G73" s="230"/>
      <c r="H73" s="230"/>
      <c r="I73" s="230"/>
      <c r="J73" s="230"/>
      <c r="K73" s="230"/>
      <c r="L73" s="230"/>
      <c r="M73" s="230"/>
      <c r="N73" s="231">
        <f>+'[6]2,NSTT'!$CG$95</f>
        <v>20000</v>
      </c>
      <c r="O73" s="223" t="s">
        <v>488</v>
      </c>
    </row>
    <row r="74" spans="1:15" ht="69.75" customHeight="1" x14ac:dyDescent="0.2">
      <c r="A74" s="203">
        <v>17</v>
      </c>
      <c r="B74" s="146" t="str">
        <f>+'[6]2,NSTT'!$C$96</f>
        <v>Dự phòng bố trí bổ sung các dự án do UBND tỉnh giao chỉ tiêu kế hoạch thuộc kế hoạch 2016-2020 đã dự kiến hoàn thành trong năm 2020 nhưng kéo dài sang năm 2021 và phân bổ các dự án mới giai đoạn 2021-2025</v>
      </c>
      <c r="C74" s="229"/>
      <c r="D74" s="230"/>
      <c r="E74" s="230"/>
      <c r="F74" s="230"/>
      <c r="G74" s="230"/>
      <c r="H74" s="230"/>
      <c r="I74" s="230"/>
      <c r="J74" s="230"/>
      <c r="K74" s="230"/>
      <c r="L74" s="230"/>
      <c r="M74" s="230"/>
      <c r="N74" s="231">
        <f>+'[6]2,NSTT'!$CG$96</f>
        <v>13000</v>
      </c>
      <c r="O74" s="223" t="s">
        <v>488</v>
      </c>
    </row>
    <row r="75" spans="1:15" ht="51" x14ac:dyDescent="0.2">
      <c r="A75" s="203">
        <v>18</v>
      </c>
      <c r="B75" s="146" t="str">
        <f>+'[6]2,NSTT'!$C$97</f>
        <v>Dự phòng bố trí các dự án khởi công mới, chuẩn bị đầu tư (lập dự án đầu tư và chủ trương đầu tư) chỉ thực hiện phân bổ khi đủ điều kiện và thủ tục theo quy định</v>
      </c>
      <c r="C75" s="229"/>
      <c r="D75" s="230"/>
      <c r="E75" s="230"/>
      <c r="F75" s="230"/>
      <c r="G75" s="230"/>
      <c r="H75" s="230"/>
      <c r="I75" s="230"/>
      <c r="J75" s="230"/>
      <c r="K75" s="230"/>
      <c r="L75" s="230"/>
      <c r="M75" s="230"/>
      <c r="N75" s="231">
        <f>+'[6]2,NSTT'!$CG$97+'[6]2,NSTT'!$CH$97</f>
        <v>1163290</v>
      </c>
    </row>
    <row r="76" spans="1:15" ht="21" customHeight="1" x14ac:dyDescent="0.2">
      <c r="A76" s="203">
        <v>19</v>
      </c>
      <c r="B76" s="205" t="str">
        <f>+'[6]2,NSTT'!$C$256</f>
        <v xml:space="preserve">Hỗ trợ các dự án XHHGTNT </v>
      </c>
      <c r="C76" s="229"/>
      <c r="D76" s="230"/>
      <c r="E76" s="230"/>
      <c r="F76" s="230"/>
      <c r="G76" s="230"/>
      <c r="H76" s="230"/>
      <c r="I76" s="230"/>
      <c r="J76" s="230"/>
      <c r="K76" s="230"/>
      <c r="L76" s="230"/>
      <c r="M76" s="230"/>
      <c r="N76" s="231">
        <f>+'[6]2,NSTT'!$CG$256+'[6]3,XSKT'!$BJ$90</f>
        <v>200000</v>
      </c>
    </row>
    <row r="77" spans="1:15" ht="16.5" customHeight="1" x14ac:dyDescent="0.2">
      <c r="A77" s="203">
        <v>20</v>
      </c>
      <c r="B77" s="145" t="str">
        <f>+'[6]2,NSTT'!$C$255</f>
        <v>Phân cấp cho cấp huyện giao chỉ tiêu</v>
      </c>
      <c r="C77" s="229"/>
      <c r="D77" s="230"/>
      <c r="E77" s="230"/>
      <c r="F77" s="230"/>
      <c r="G77" s="230"/>
      <c r="H77" s="230"/>
      <c r="I77" s="230"/>
      <c r="J77" s="230"/>
      <c r="K77" s="230"/>
      <c r="L77" s="230"/>
      <c r="M77" s="230"/>
      <c r="N77" s="231">
        <f>+'[6]2,NSTT'!$CG$255+'[6]3,XSKT'!$BJ$89</f>
        <v>1946000</v>
      </c>
    </row>
    <row r="78" spans="1:15" ht="21" customHeight="1" x14ac:dyDescent="0.2">
      <c r="A78" s="203">
        <v>21</v>
      </c>
      <c r="B78" s="145" t="str">
        <f>+'[6]2,NSTT'!$C$245</f>
        <v xml:space="preserve">Hỗ trợ có mục tiêu cho ngân sách cấp huyện </v>
      </c>
      <c r="C78" s="229"/>
      <c r="D78" s="230"/>
      <c r="E78" s="230"/>
      <c r="F78" s="230"/>
      <c r="G78" s="230"/>
      <c r="H78" s="230"/>
      <c r="I78" s="230"/>
      <c r="J78" s="230"/>
      <c r="K78" s="230"/>
      <c r="L78" s="230"/>
      <c r="M78" s="230"/>
      <c r="N78" s="231">
        <f>+'[6]2,NSTT'!$CG$245+'[6]3,XSKT'!$BJ$80</f>
        <v>245500</v>
      </c>
    </row>
    <row r="79" spans="1:15" ht="45.75" customHeight="1" x14ac:dyDescent="0.2">
      <c r="A79" s="203">
        <v>22</v>
      </c>
      <c r="B79" s="205" t="str">
        <f>+'[6]3,XSKT'!$B$45</f>
        <v>Bố trí vốn thanh toán sau quyết toán đối với các dự án thuộc ngành giáo dục, đào tạo; y tế; văn hóa xã hội</v>
      </c>
      <c r="C79" s="229"/>
      <c r="D79" s="230"/>
      <c r="E79" s="230"/>
      <c r="F79" s="230"/>
      <c r="G79" s="230"/>
      <c r="H79" s="230"/>
      <c r="I79" s="230"/>
      <c r="J79" s="230"/>
      <c r="K79" s="230"/>
      <c r="L79" s="230"/>
      <c r="M79" s="230"/>
      <c r="N79" s="231">
        <f>+'[6]3,XSKT'!$BJ$45</f>
        <v>10000</v>
      </c>
      <c r="O79" s="223" t="s">
        <v>494</v>
      </c>
    </row>
    <row r="80" spans="1:15" ht="57.75" customHeight="1" x14ac:dyDescent="0.2">
      <c r="A80" s="203">
        <v>23</v>
      </c>
      <c r="B80" s="205" t="str">
        <f>+'[6]3,XSKT'!$B$47</f>
        <v>Các dự án khởi công mới, chuẩn bị đầu tư (lập dự án đầu tư và chủ trương đầu tư) chỉ thực hiện phân bổ khi đủ điều kiện và thủ tục theo quy định</v>
      </c>
      <c r="C80" s="229"/>
      <c r="D80" s="230"/>
      <c r="E80" s="230"/>
      <c r="F80" s="230"/>
      <c r="G80" s="230"/>
      <c r="H80" s="230"/>
      <c r="I80" s="230"/>
      <c r="J80" s="230"/>
      <c r="K80" s="230"/>
      <c r="L80" s="230"/>
      <c r="M80" s="230"/>
      <c r="N80" s="231">
        <f>+'[6]3,XSKT'!$BJ$47</f>
        <v>97200</v>
      </c>
      <c r="O80" s="223" t="s">
        <v>494</v>
      </c>
    </row>
  </sheetData>
  <autoFilter ref="B1:B68"/>
  <mergeCells count="18">
    <mergeCell ref="A9:A11"/>
    <mergeCell ref="B9:B11"/>
    <mergeCell ref="C9:C11"/>
    <mergeCell ref="D9:N9"/>
    <mergeCell ref="D10:D11"/>
    <mergeCell ref="E10:E11"/>
    <mergeCell ref="F10:F11"/>
    <mergeCell ref="G10:G11"/>
    <mergeCell ref="H10:H11"/>
    <mergeCell ref="I10:I11"/>
    <mergeCell ref="J10:L10"/>
    <mergeCell ref="M10:M11"/>
    <mergeCell ref="N10:N11"/>
    <mergeCell ref="A1:B1"/>
    <mergeCell ref="K1:M1"/>
    <mergeCell ref="A2:B2"/>
    <mergeCell ref="A4:N4"/>
    <mergeCell ref="A5:N5"/>
  </mergeCells>
  <printOptions horizontalCentered="1"/>
  <pageMargins left="0.2" right="0.2" top="0.5" bottom="0.5" header="0.3" footer="0.3"/>
  <pageSetup paperSize="9" scale="90" orientation="landscape" r:id="rId1"/>
  <headerFooter>
    <oddFooter>&amp;C&amp;P/&amp;N</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view="pageLayout" topLeftCell="A82" zoomScaleNormal="100" workbookViewId="0">
      <selection activeCell="K10" sqref="K10:K11"/>
    </sheetView>
  </sheetViews>
  <sheetFormatPr defaultRowHeight="15" x14ac:dyDescent="0.25"/>
  <cols>
    <col min="1" max="1" width="5.7109375" customWidth="1"/>
    <col min="2" max="2" width="27.5703125" customWidth="1"/>
    <col min="3" max="3" width="10.42578125" style="140" customWidth="1"/>
    <col min="4" max="4" width="8.42578125" style="140" hidden="1" customWidth="1"/>
    <col min="5" max="5" width="10.28515625" style="140" customWidth="1"/>
    <col min="6" max="6" width="8" style="140" customWidth="1"/>
    <col min="7" max="7" width="10.5703125" style="140" customWidth="1"/>
    <col min="8" max="8" width="8.28515625" style="140" customWidth="1"/>
    <col min="9" max="9" width="8.85546875" style="140" customWidth="1"/>
    <col min="10" max="10" width="10.42578125" style="140" customWidth="1"/>
    <col min="11" max="11" width="8.7109375" style="140" customWidth="1"/>
    <col min="12" max="12" width="10.28515625" style="140" customWidth="1"/>
    <col min="13" max="13" width="8.85546875" style="140" customWidth="1"/>
    <col min="14" max="14" width="9" style="140" customWidth="1"/>
    <col min="16" max="16" width="11" customWidth="1"/>
  </cols>
  <sheetData>
    <row r="1" spans="1:27" x14ac:dyDescent="0.25">
      <c r="A1" s="279" t="s">
        <v>149</v>
      </c>
      <c r="B1" s="279"/>
      <c r="C1" s="14"/>
      <c r="D1" s="14"/>
      <c r="E1" s="14"/>
      <c r="F1" s="14"/>
      <c r="G1" s="14"/>
      <c r="H1" s="14"/>
      <c r="I1" s="14"/>
      <c r="J1" s="14"/>
      <c r="K1" s="280" t="s">
        <v>270</v>
      </c>
      <c r="L1" s="280"/>
      <c r="M1" s="280"/>
      <c r="N1" s="14"/>
    </row>
    <row r="2" spans="1:27" x14ac:dyDescent="0.25">
      <c r="A2" s="281" t="s">
        <v>114</v>
      </c>
      <c r="B2" s="281"/>
      <c r="C2" s="14"/>
      <c r="D2" s="14"/>
      <c r="E2" s="14"/>
      <c r="F2" s="14"/>
      <c r="G2" s="14"/>
      <c r="H2" s="14"/>
      <c r="I2" s="14"/>
      <c r="J2" s="14"/>
      <c r="K2" s="14"/>
      <c r="L2" s="14"/>
      <c r="M2" s="14"/>
      <c r="N2" s="14"/>
    </row>
    <row r="3" spans="1:27" x14ac:dyDescent="0.25">
      <c r="A3" s="40"/>
      <c r="B3" s="40"/>
      <c r="C3" s="14"/>
      <c r="D3" s="14"/>
      <c r="E3" s="14"/>
      <c r="F3" s="14"/>
      <c r="G3" s="14"/>
      <c r="H3" s="14"/>
      <c r="I3" s="14"/>
      <c r="J3" s="14"/>
      <c r="K3" s="14"/>
      <c r="L3" s="14"/>
      <c r="M3" s="14"/>
      <c r="N3" s="14"/>
    </row>
    <row r="4" spans="1:27" ht="15.75" x14ac:dyDescent="0.25">
      <c r="A4" s="282" t="s">
        <v>486</v>
      </c>
      <c r="B4" s="282"/>
      <c r="C4" s="282"/>
      <c r="D4" s="282"/>
      <c r="E4" s="282"/>
      <c r="F4" s="282"/>
      <c r="G4" s="282"/>
      <c r="H4" s="282"/>
      <c r="I4" s="282"/>
      <c r="J4" s="282"/>
      <c r="K4" s="282"/>
      <c r="L4" s="282"/>
      <c r="M4" s="282"/>
      <c r="N4" s="282"/>
    </row>
    <row r="5" spans="1:27" ht="15.75" x14ac:dyDescent="0.25">
      <c r="A5" s="250" t="s">
        <v>487</v>
      </c>
      <c r="B5" s="250"/>
      <c r="C5" s="250"/>
      <c r="D5" s="250"/>
      <c r="E5" s="250"/>
      <c r="F5" s="250"/>
      <c r="G5" s="250"/>
      <c r="H5" s="250"/>
      <c r="I5" s="250"/>
      <c r="J5" s="250"/>
      <c r="K5" s="250"/>
      <c r="L5" s="250"/>
      <c r="M5" s="250"/>
      <c r="N5" s="14"/>
    </row>
    <row r="6" spans="1:27" x14ac:dyDescent="0.25">
      <c r="A6" s="16"/>
      <c r="B6" s="16"/>
      <c r="C6" s="139"/>
      <c r="D6" s="139"/>
      <c r="E6" s="139"/>
      <c r="F6" s="139"/>
      <c r="G6" s="139"/>
      <c r="H6" s="139"/>
      <c r="I6" s="139"/>
      <c r="J6" s="139"/>
      <c r="K6" s="139"/>
      <c r="L6" s="139"/>
      <c r="M6" s="139"/>
      <c r="N6" s="14"/>
    </row>
    <row r="7" spans="1:27" x14ac:dyDescent="0.25">
      <c r="A7" s="16"/>
      <c r="B7" s="16"/>
      <c r="C7" s="139"/>
      <c r="D7" s="139"/>
      <c r="E7" s="139"/>
      <c r="F7" s="139"/>
      <c r="G7" s="139"/>
      <c r="H7" s="139"/>
      <c r="I7" s="139"/>
      <c r="J7" s="139"/>
      <c r="K7" s="139"/>
      <c r="L7" s="139"/>
      <c r="M7" s="139"/>
      <c r="N7" s="14"/>
    </row>
    <row r="8" spans="1:27" x14ac:dyDescent="0.25">
      <c r="A8" s="1"/>
      <c r="B8" s="1"/>
      <c r="C8" s="14"/>
      <c r="D8" s="14"/>
      <c r="E8" s="14"/>
      <c r="F8" s="14"/>
      <c r="G8" s="14"/>
      <c r="H8" s="14"/>
      <c r="I8" s="14"/>
      <c r="J8" s="14"/>
      <c r="K8" s="14"/>
      <c r="L8" s="14"/>
      <c r="M8" s="10" t="s">
        <v>1</v>
      </c>
      <c r="N8" s="14"/>
    </row>
    <row r="9" spans="1:27" ht="24" customHeight="1" x14ac:dyDescent="0.25">
      <c r="A9" s="283" t="s">
        <v>2</v>
      </c>
      <c r="B9" s="283" t="s">
        <v>151</v>
      </c>
      <c r="C9" s="284" t="s">
        <v>159</v>
      </c>
      <c r="E9" s="289" t="s">
        <v>223</v>
      </c>
      <c r="F9" s="290"/>
      <c r="G9" s="290"/>
      <c r="H9" s="290"/>
      <c r="I9" s="290"/>
      <c r="J9" s="290"/>
      <c r="K9" s="290"/>
      <c r="L9" s="290"/>
      <c r="M9" s="290"/>
      <c r="N9" s="291"/>
    </row>
    <row r="10" spans="1:27" ht="27" customHeight="1" x14ac:dyDescent="0.25">
      <c r="A10" s="283"/>
      <c r="B10" s="283"/>
      <c r="C10" s="284"/>
      <c r="D10" s="285" t="s">
        <v>224</v>
      </c>
      <c r="E10" s="285" t="s">
        <v>225</v>
      </c>
      <c r="F10" s="285" t="s">
        <v>226</v>
      </c>
      <c r="G10" s="285" t="s">
        <v>227</v>
      </c>
      <c r="H10" s="285" t="s">
        <v>228</v>
      </c>
      <c r="I10" s="285" t="s">
        <v>229</v>
      </c>
      <c r="J10" s="285" t="s">
        <v>230</v>
      </c>
      <c r="K10" s="285" t="s">
        <v>231</v>
      </c>
      <c r="L10" s="285" t="s">
        <v>232</v>
      </c>
      <c r="M10" s="285" t="s">
        <v>271</v>
      </c>
      <c r="N10" s="287" t="s">
        <v>213</v>
      </c>
    </row>
    <row r="11" spans="1:27" ht="138.75" customHeight="1" x14ac:dyDescent="0.25">
      <c r="A11" s="283"/>
      <c r="B11" s="283"/>
      <c r="C11" s="284"/>
      <c r="D11" s="286"/>
      <c r="E11" s="286"/>
      <c r="F11" s="286"/>
      <c r="G11" s="286"/>
      <c r="H11" s="286"/>
      <c r="I11" s="286"/>
      <c r="J11" s="286"/>
      <c r="K11" s="286"/>
      <c r="L11" s="286"/>
      <c r="M11" s="286"/>
      <c r="N11" s="288"/>
    </row>
    <row r="12" spans="1:27" s="90" customFormat="1" x14ac:dyDescent="0.25">
      <c r="A12" s="69" t="s">
        <v>5</v>
      </c>
      <c r="B12" s="69" t="s">
        <v>21</v>
      </c>
      <c r="C12" s="70">
        <v>1</v>
      </c>
      <c r="D12" s="70"/>
      <c r="E12" s="52">
        <v>2</v>
      </c>
      <c r="F12" s="70">
        <v>3</v>
      </c>
      <c r="G12" s="70">
        <v>4</v>
      </c>
      <c r="H12" s="52">
        <v>5</v>
      </c>
      <c r="I12" s="70">
        <v>6</v>
      </c>
      <c r="J12" s="52">
        <v>7</v>
      </c>
      <c r="K12" s="52">
        <v>8</v>
      </c>
      <c r="L12" s="52">
        <v>9</v>
      </c>
      <c r="M12" s="70">
        <v>10</v>
      </c>
      <c r="N12" s="119">
        <v>11</v>
      </c>
    </row>
    <row r="13" spans="1:27" x14ac:dyDescent="0.25">
      <c r="A13" s="71"/>
      <c r="B13" s="71" t="s">
        <v>159</v>
      </c>
      <c r="C13" s="138">
        <f t="shared" ref="C13:C44" si="0">SUM(D13:N13)</f>
        <v>5603992.5999999996</v>
      </c>
      <c r="D13" s="138">
        <f t="shared" ref="D13:N13" si="1">SUM(D14:D71)</f>
        <v>214543</v>
      </c>
      <c r="E13" s="138">
        <f t="shared" si="1"/>
        <v>1418382</v>
      </c>
      <c r="F13" s="138">
        <f t="shared" si="1"/>
        <v>114231</v>
      </c>
      <c r="G13" s="138">
        <f t="shared" si="1"/>
        <v>1228724</v>
      </c>
      <c r="H13" s="138">
        <f t="shared" si="1"/>
        <v>91014</v>
      </c>
      <c r="I13" s="138">
        <f t="shared" si="1"/>
        <v>135162</v>
      </c>
      <c r="J13" s="138">
        <f t="shared" si="1"/>
        <v>179465</v>
      </c>
      <c r="K13" s="138">
        <f t="shared" si="1"/>
        <v>821098</v>
      </c>
      <c r="L13" s="138">
        <f t="shared" si="1"/>
        <v>764532</v>
      </c>
      <c r="M13" s="138">
        <f t="shared" si="1"/>
        <v>405756</v>
      </c>
      <c r="N13" s="138">
        <f t="shared" si="1"/>
        <v>231085.6</v>
      </c>
      <c r="O13" s="118"/>
      <c r="P13" s="118"/>
      <c r="Q13" s="118"/>
      <c r="R13" s="118"/>
      <c r="S13" s="118"/>
      <c r="T13" s="118"/>
      <c r="U13" s="118"/>
      <c r="V13" s="118"/>
      <c r="W13" s="118"/>
      <c r="X13" s="118"/>
      <c r="Y13" s="118"/>
      <c r="Z13" s="118"/>
      <c r="AA13" s="118"/>
    </row>
    <row r="14" spans="1:27" x14ac:dyDescent="0.25">
      <c r="A14" s="113">
        <v>1</v>
      </c>
      <c r="B14" s="112" t="s">
        <v>163</v>
      </c>
      <c r="C14" s="209">
        <f t="shared" si="0"/>
        <v>17567</v>
      </c>
      <c r="D14" s="209"/>
      <c r="E14" s="209"/>
      <c r="F14" s="209"/>
      <c r="G14" s="209"/>
      <c r="H14" s="209"/>
      <c r="I14" s="209"/>
      <c r="J14" s="209"/>
      <c r="K14" s="209"/>
      <c r="L14" s="209">
        <f>+'[8]III Chi_Tinh'!$E$110-1</f>
        <v>17567</v>
      </c>
      <c r="M14" s="209"/>
      <c r="N14" s="210"/>
      <c r="O14" s="118"/>
    </row>
    <row r="15" spans="1:27" x14ac:dyDescent="0.25">
      <c r="A15" s="113">
        <v>2</v>
      </c>
      <c r="B15" s="112" t="s">
        <v>164</v>
      </c>
      <c r="C15" s="209">
        <f t="shared" si="0"/>
        <v>61121</v>
      </c>
      <c r="D15" s="209"/>
      <c r="E15" s="209"/>
      <c r="F15" s="209"/>
      <c r="G15" s="209"/>
      <c r="H15" s="209">
        <f>+'[8]III Chi_Tinh'!$E$58</f>
        <v>10169</v>
      </c>
      <c r="I15" s="209"/>
      <c r="J15" s="209"/>
      <c r="K15" s="209"/>
      <c r="L15" s="209">
        <f>+'[8]III Chi_Tinh'!$E$111</f>
        <v>50185</v>
      </c>
      <c r="M15" s="209"/>
      <c r="N15" s="210">
        <f>+'[8]III Chi_Tinh'!$E$163</f>
        <v>767</v>
      </c>
      <c r="O15" s="118"/>
    </row>
    <row r="16" spans="1:27" x14ac:dyDescent="0.25">
      <c r="A16" s="113">
        <v>3</v>
      </c>
      <c r="B16" s="112" t="s">
        <v>165</v>
      </c>
      <c r="C16" s="209">
        <f t="shared" si="0"/>
        <v>22274</v>
      </c>
      <c r="D16" s="209"/>
      <c r="E16" s="209"/>
      <c r="F16" s="209"/>
      <c r="G16" s="209"/>
      <c r="H16" s="209"/>
      <c r="I16" s="209"/>
      <c r="J16" s="209"/>
      <c r="K16" s="209"/>
      <c r="L16" s="209">
        <f>+'[8]III Chi_Tinh'!$E$125</f>
        <v>22274</v>
      </c>
      <c r="M16" s="209"/>
      <c r="N16" s="210"/>
    </row>
    <row r="17" spans="1:14" x14ac:dyDescent="0.25">
      <c r="A17" s="113">
        <v>4</v>
      </c>
      <c r="B17" s="112" t="s">
        <v>166</v>
      </c>
      <c r="C17" s="209">
        <f t="shared" si="0"/>
        <v>15980</v>
      </c>
      <c r="D17" s="209"/>
      <c r="E17" s="209">
        <f>+'[8]III Chi_Tinh'!$E$41</f>
        <v>120</v>
      </c>
      <c r="F17" s="209"/>
      <c r="G17" s="209"/>
      <c r="H17" s="209"/>
      <c r="I17" s="209"/>
      <c r="J17" s="209"/>
      <c r="K17" s="209">
        <f>+'[8]III Chi_Tinh'!$E$106</f>
        <v>2000</v>
      </c>
      <c r="L17" s="209">
        <f>+'[8]III Chi_Tinh'!$E$114</f>
        <v>13648</v>
      </c>
      <c r="M17" s="209"/>
      <c r="N17" s="210">
        <f>+'[8]III Chi_Tinh'!$E$165</f>
        <v>212</v>
      </c>
    </row>
    <row r="18" spans="1:14" x14ac:dyDescent="0.25">
      <c r="A18" s="113">
        <v>5</v>
      </c>
      <c r="B18" s="112" t="s">
        <v>167</v>
      </c>
      <c r="C18" s="209">
        <f t="shared" si="0"/>
        <v>180133</v>
      </c>
      <c r="D18" s="209"/>
      <c r="E18" s="209">
        <f>+'[8]III Chi_Tinh'!$E$30</f>
        <v>24485</v>
      </c>
      <c r="F18" s="209"/>
      <c r="G18" s="209"/>
      <c r="H18" s="209"/>
      <c r="I18" s="209"/>
      <c r="J18" s="209"/>
      <c r="K18" s="209"/>
      <c r="L18" s="209">
        <f>+'[8]III Chi_Tinh'!$E$113</f>
        <v>155648</v>
      </c>
      <c r="M18" s="209"/>
      <c r="N18" s="210"/>
    </row>
    <row r="19" spans="1:14" x14ac:dyDescent="0.25">
      <c r="A19" s="113">
        <v>6</v>
      </c>
      <c r="B19" s="112" t="s">
        <v>168</v>
      </c>
      <c r="C19" s="209">
        <f t="shared" si="0"/>
        <v>12656</v>
      </c>
      <c r="D19" s="209"/>
      <c r="E19" s="209">
        <f>+'[8]III Chi_Tinh'!$E$34</f>
        <v>1400</v>
      </c>
      <c r="F19" s="209"/>
      <c r="G19" s="209"/>
      <c r="H19" s="209"/>
      <c r="I19" s="209"/>
      <c r="J19" s="209"/>
      <c r="K19" s="209"/>
      <c r="L19" s="209">
        <f>+'[8]III Chi_Tinh'!$E$129</f>
        <v>11256</v>
      </c>
      <c r="M19" s="209"/>
      <c r="N19" s="210"/>
    </row>
    <row r="20" spans="1:14" x14ac:dyDescent="0.25">
      <c r="A20" s="113">
        <v>7</v>
      </c>
      <c r="B20" s="112" t="s">
        <v>169</v>
      </c>
      <c r="C20" s="209">
        <f t="shared" si="0"/>
        <v>46425</v>
      </c>
      <c r="D20" s="209"/>
      <c r="E20" s="209"/>
      <c r="F20" s="209"/>
      <c r="G20" s="209"/>
      <c r="H20" s="209"/>
      <c r="I20" s="209"/>
      <c r="J20" s="209"/>
      <c r="K20" s="209">
        <f>+'[8]III Chi_Tinh'!$E$105</f>
        <v>40802</v>
      </c>
      <c r="L20" s="209">
        <f>+'[8]III Chi_Tinh'!$E$112</f>
        <v>5623</v>
      </c>
      <c r="M20" s="209"/>
      <c r="N20" s="210"/>
    </row>
    <row r="21" spans="1:14" x14ac:dyDescent="0.25">
      <c r="A21" s="113">
        <v>8</v>
      </c>
      <c r="B21" s="112" t="s">
        <v>170</v>
      </c>
      <c r="C21" s="209">
        <f t="shared" si="0"/>
        <v>90184</v>
      </c>
      <c r="D21" s="209"/>
      <c r="E21" s="209">
        <f>+'[8]III Chi_Tinh'!$E$31</f>
        <v>3000</v>
      </c>
      <c r="F21" s="209">
        <f>+'[8]III Chi_Tinh'!$E$45</f>
        <v>80305</v>
      </c>
      <c r="G21" s="209"/>
      <c r="H21" s="209"/>
      <c r="I21" s="209"/>
      <c r="J21" s="209"/>
      <c r="K21" s="209"/>
      <c r="L21" s="209">
        <f>+'[8]III Chi_Tinh'!$E$115</f>
        <v>6879</v>
      </c>
      <c r="M21" s="209"/>
      <c r="N21" s="210"/>
    </row>
    <row r="22" spans="1:14" x14ac:dyDescent="0.25">
      <c r="A22" s="113">
        <v>9</v>
      </c>
      <c r="B22" s="112" t="s">
        <v>171</v>
      </c>
      <c r="C22" s="209">
        <f t="shared" si="0"/>
        <v>44224</v>
      </c>
      <c r="D22" s="209"/>
      <c r="E22" s="209"/>
      <c r="F22" s="209"/>
      <c r="G22" s="209"/>
      <c r="H22" s="209"/>
      <c r="I22" s="209"/>
      <c r="J22" s="209">
        <f>+'[8]III Chi_Tinh'!$E$71</f>
        <v>3300</v>
      </c>
      <c r="K22" s="209">
        <f>+'[8]III Chi_Tinh'!$E$86</f>
        <v>24083</v>
      </c>
      <c r="L22" s="209">
        <f>+'[8]III Chi_Tinh'!$E$117</f>
        <v>16841</v>
      </c>
      <c r="M22" s="209"/>
      <c r="N22" s="210"/>
    </row>
    <row r="23" spans="1:14" x14ac:dyDescent="0.25">
      <c r="A23" s="113">
        <v>10</v>
      </c>
      <c r="B23" s="112" t="s">
        <v>172</v>
      </c>
      <c r="C23" s="209">
        <f t="shared" si="0"/>
        <v>164812</v>
      </c>
      <c r="D23" s="209"/>
      <c r="E23" s="209"/>
      <c r="F23" s="209"/>
      <c r="G23" s="209"/>
      <c r="H23" s="209"/>
      <c r="I23" s="209"/>
      <c r="J23" s="209">
        <f>+'[8]III Chi_Tinh'!$E$67</f>
        <v>130000</v>
      </c>
      <c r="K23" s="209">
        <f>+'[8]III Chi_Tinh'!$E$96</f>
        <v>19586</v>
      </c>
      <c r="L23" s="209">
        <f>+'[8]III Chi_Tinh'!$E$118</f>
        <v>15226</v>
      </c>
      <c r="M23" s="209"/>
      <c r="N23" s="210"/>
    </row>
    <row r="24" spans="1:14" x14ac:dyDescent="0.25">
      <c r="A24" s="113">
        <v>11</v>
      </c>
      <c r="B24" s="112" t="s">
        <v>173</v>
      </c>
      <c r="C24" s="209">
        <f t="shared" si="0"/>
        <v>24004</v>
      </c>
      <c r="D24" s="209"/>
      <c r="E24" s="209"/>
      <c r="F24" s="209"/>
      <c r="G24" s="209"/>
      <c r="H24" s="209"/>
      <c r="I24" s="209"/>
      <c r="J24" s="209"/>
      <c r="K24" s="209"/>
      <c r="L24" s="209">
        <f>+'[8]III Chi_Tinh'!$E$119</f>
        <v>20041</v>
      </c>
      <c r="M24" s="209"/>
      <c r="N24" s="210">
        <f>+'[8]III Chi_Tinh'!$E$162</f>
        <v>3963</v>
      </c>
    </row>
    <row r="25" spans="1:14" x14ac:dyDescent="0.25">
      <c r="A25" s="113">
        <v>12</v>
      </c>
      <c r="B25" s="112" t="s">
        <v>174</v>
      </c>
      <c r="C25" s="209">
        <f t="shared" si="0"/>
        <v>184418</v>
      </c>
      <c r="D25" s="209"/>
      <c r="E25" s="209"/>
      <c r="F25" s="209"/>
      <c r="G25" s="209"/>
      <c r="H25" s="209"/>
      <c r="I25" s="209"/>
      <c r="J25" s="209"/>
      <c r="K25" s="209">
        <f>+'[8]III Chi_Tinh'!$E$78+'[8]III Chi_Tinh'!$E$83+'[8]III Chi_Tinh'!$E$81</f>
        <v>136548</v>
      </c>
      <c r="L25" s="209">
        <f>+'[8]III Chi_Tinh'!$E$120</f>
        <v>47870</v>
      </c>
      <c r="M25" s="209"/>
      <c r="N25" s="210"/>
    </row>
    <row r="26" spans="1:14" x14ac:dyDescent="0.25">
      <c r="A26" s="113">
        <v>13</v>
      </c>
      <c r="B26" s="112" t="s">
        <v>175</v>
      </c>
      <c r="C26" s="209">
        <f t="shared" si="0"/>
        <v>470955</v>
      </c>
      <c r="D26" s="209"/>
      <c r="E26" s="209"/>
      <c r="F26" s="209"/>
      <c r="G26" s="209"/>
      <c r="H26" s="209"/>
      <c r="I26" s="209"/>
      <c r="J26" s="209"/>
      <c r="K26" s="209">
        <f>+'[8]III Chi_Tinh'!$E$91+'[8]III Chi_Tinh'!$E$94</f>
        <v>449055</v>
      </c>
      <c r="L26" s="209">
        <f>+'[8]III Chi_Tinh'!$E$121</f>
        <v>21900</v>
      </c>
      <c r="M26" s="209"/>
      <c r="N26" s="210"/>
    </row>
    <row r="27" spans="1:14" x14ac:dyDescent="0.25">
      <c r="A27" s="113">
        <v>14</v>
      </c>
      <c r="B27" s="112" t="s">
        <v>176</v>
      </c>
      <c r="C27" s="209">
        <f t="shared" si="0"/>
        <v>863444</v>
      </c>
      <c r="D27" s="209"/>
      <c r="E27" s="209">
        <f>+'[8]III Chi_Tinh'!$E$33</f>
        <v>6365</v>
      </c>
      <c r="F27" s="209"/>
      <c r="G27" s="209">
        <f>+'[8]III Chi_Tinh'!$E$50</f>
        <v>819815</v>
      </c>
      <c r="H27" s="209"/>
      <c r="I27" s="209"/>
      <c r="J27" s="209">
        <f>+'[8]III Chi_Tinh'!$E$69</f>
        <v>20000</v>
      </c>
      <c r="K27" s="209"/>
      <c r="L27" s="209">
        <f>+'[8]III Chi_Tinh'!$E$122</f>
        <v>17264</v>
      </c>
      <c r="M27" s="209"/>
      <c r="N27" s="210"/>
    </row>
    <row r="28" spans="1:14" ht="30" x14ac:dyDescent="0.25">
      <c r="A28" s="113">
        <v>15</v>
      </c>
      <c r="B28" s="112" t="s">
        <v>177</v>
      </c>
      <c r="C28" s="209">
        <f t="shared" si="0"/>
        <v>280140</v>
      </c>
      <c r="D28" s="209"/>
      <c r="E28" s="209">
        <f>+'[8]III Chi_Tinh'!$E$37</f>
        <v>49103</v>
      </c>
      <c r="F28" s="209"/>
      <c r="G28" s="209">
        <f>+'[8]III Chi_Tinh'!$E$52</f>
        <v>2515</v>
      </c>
      <c r="H28" s="209">
        <f>+'[8]III Chi_Tinh'!$E$55</f>
        <v>73522</v>
      </c>
      <c r="I28" s="209">
        <f>+'[8]III Chi_Tinh'!$E$62</f>
        <v>135162</v>
      </c>
      <c r="J28" s="209">
        <f>+'[8]III Chi_Tinh'!$E$70</f>
        <v>500</v>
      </c>
      <c r="K28" s="209">
        <f>+'[8]III Chi_Tinh'!$E$100</f>
        <v>9213</v>
      </c>
      <c r="L28" s="209">
        <f>+'[8]III Chi_Tinh'!$E$123</f>
        <v>10125</v>
      </c>
      <c r="M28" s="209"/>
      <c r="N28" s="210"/>
    </row>
    <row r="29" spans="1:14" x14ac:dyDescent="0.25">
      <c r="A29" s="113">
        <v>16</v>
      </c>
      <c r="B29" s="112" t="s">
        <v>178</v>
      </c>
      <c r="C29" s="209">
        <f t="shared" si="0"/>
        <v>75836</v>
      </c>
      <c r="D29" s="209"/>
      <c r="E29" s="209"/>
      <c r="F29" s="209"/>
      <c r="G29" s="209"/>
      <c r="H29" s="209"/>
      <c r="I29" s="209"/>
      <c r="J29" s="209"/>
      <c r="K29" s="209">
        <f>+'[8]III Chi_Tinh'!$E$97</f>
        <v>40000</v>
      </c>
      <c r="L29" s="209">
        <f>+'[8]III Chi_Tinh'!$E$124</f>
        <v>35836</v>
      </c>
      <c r="M29" s="209"/>
      <c r="N29" s="210"/>
    </row>
    <row r="30" spans="1:14" x14ac:dyDescent="0.25">
      <c r="A30" s="113">
        <v>17</v>
      </c>
      <c r="B30" s="112" t="s">
        <v>179</v>
      </c>
      <c r="C30" s="209">
        <f t="shared" si="0"/>
        <v>376088</v>
      </c>
      <c r="D30" s="209"/>
      <c r="E30" s="209">
        <f>+'[8]III Chi_Tinh'!$E$29</f>
        <v>105792</v>
      </c>
      <c r="F30" s="209"/>
      <c r="G30" s="209"/>
      <c r="H30" s="209"/>
      <c r="I30" s="209"/>
      <c r="J30" s="209"/>
      <c r="K30" s="209"/>
      <c r="L30" s="209">
        <f>+'[8]III Chi_Tinh'!$E$126</f>
        <v>14540</v>
      </c>
      <c r="M30" s="209">
        <f>+'[8]III Chi_Tinh'!$E$159</f>
        <v>255756</v>
      </c>
      <c r="N30" s="210"/>
    </row>
    <row r="31" spans="1:14" x14ac:dyDescent="0.25">
      <c r="A31" s="113">
        <v>18</v>
      </c>
      <c r="B31" s="112" t="s">
        <v>180</v>
      </c>
      <c r="C31" s="209">
        <f t="shared" si="0"/>
        <v>840434</v>
      </c>
      <c r="D31" s="209"/>
      <c r="E31" s="209">
        <f>+'[8]III Chi_Tinh'!$E$19+'[8]III Chi_Tinh'!$E$32</f>
        <v>829399</v>
      </c>
      <c r="F31" s="209"/>
      <c r="G31" s="209"/>
      <c r="H31" s="209"/>
      <c r="I31" s="209"/>
      <c r="J31" s="209"/>
      <c r="K31" s="209"/>
      <c r="L31" s="209">
        <f>+'[8]III Chi_Tinh'!$E$128</f>
        <v>11035</v>
      </c>
      <c r="M31" s="209"/>
      <c r="N31" s="210"/>
    </row>
    <row r="32" spans="1:14" x14ac:dyDescent="0.25">
      <c r="A32" s="113">
        <v>19</v>
      </c>
      <c r="B32" s="112" t="s">
        <v>483</v>
      </c>
      <c r="C32" s="209">
        <f t="shared" si="0"/>
        <v>306394</v>
      </c>
      <c r="D32" s="209"/>
      <c r="E32" s="209"/>
      <c r="F32" s="209"/>
      <c r="G32" s="209">
        <f>+'[8]III Chi_Tinh'!$E$51</f>
        <v>306394</v>
      </c>
      <c r="H32" s="209"/>
      <c r="I32" s="209"/>
      <c r="J32" s="209"/>
      <c r="K32" s="209"/>
      <c r="L32" s="209"/>
      <c r="M32" s="209"/>
      <c r="N32" s="210"/>
    </row>
    <row r="33" spans="1:14" x14ac:dyDescent="0.25">
      <c r="A33" s="113">
        <v>20</v>
      </c>
      <c r="B33" s="112" t="s">
        <v>181</v>
      </c>
      <c r="C33" s="209">
        <f t="shared" si="0"/>
        <v>8307</v>
      </c>
      <c r="D33" s="209"/>
      <c r="E33" s="209"/>
      <c r="F33" s="209"/>
      <c r="G33" s="209"/>
      <c r="H33" s="209"/>
      <c r="I33" s="209"/>
      <c r="J33" s="209"/>
      <c r="K33" s="209"/>
      <c r="L33" s="209">
        <f>+'[8]III Chi_Tinh'!$E$116</f>
        <v>8307</v>
      </c>
      <c r="M33" s="209"/>
      <c r="N33" s="210"/>
    </row>
    <row r="34" spans="1:14" x14ac:dyDescent="0.25">
      <c r="A34" s="113">
        <v>21</v>
      </c>
      <c r="B34" s="112" t="s">
        <v>182</v>
      </c>
      <c r="C34" s="209">
        <f t="shared" si="0"/>
        <v>100190</v>
      </c>
      <c r="D34" s="209">
        <f>+'[8]III Chi_Tinh'!$E$15</f>
        <v>50290</v>
      </c>
      <c r="E34" s="209">
        <f>+'[8]III Chi_Tinh'!$E$36</f>
        <v>300</v>
      </c>
      <c r="F34" s="209"/>
      <c r="G34" s="209"/>
      <c r="H34" s="209"/>
      <c r="I34" s="209"/>
      <c r="J34" s="209">
        <f>+'[8]III Chi_Tinh'!$E$74</f>
        <v>2300</v>
      </c>
      <c r="K34" s="209">
        <f>+'[8]III Chi_Tinh'!$E$92</f>
        <v>47300</v>
      </c>
      <c r="L34" s="209"/>
      <c r="M34" s="209"/>
      <c r="N34" s="210"/>
    </row>
    <row r="35" spans="1:14" x14ac:dyDescent="0.25">
      <c r="A35" s="113">
        <v>22</v>
      </c>
      <c r="B35" s="112" t="s">
        <v>183</v>
      </c>
      <c r="C35" s="209">
        <f t="shared" si="0"/>
        <v>81830</v>
      </c>
      <c r="D35" s="209">
        <f>+'[8]III Chi_Tinh'!$E$12</f>
        <v>74253</v>
      </c>
      <c r="E35" s="209">
        <f>+'[8]III Chi_Tinh'!$E$35</f>
        <v>7577</v>
      </c>
      <c r="F35" s="209"/>
      <c r="G35" s="209"/>
      <c r="H35" s="209"/>
      <c r="I35" s="209"/>
      <c r="J35" s="209"/>
      <c r="K35" s="209"/>
      <c r="L35" s="209"/>
      <c r="M35" s="209"/>
      <c r="N35" s="210"/>
    </row>
    <row r="36" spans="1:14" x14ac:dyDescent="0.25">
      <c r="A36" s="113">
        <v>23</v>
      </c>
      <c r="B36" s="112" t="s">
        <v>184</v>
      </c>
      <c r="C36" s="209">
        <f t="shared" si="0"/>
        <v>48090</v>
      </c>
      <c r="D36" s="209"/>
      <c r="E36" s="209">
        <f>+'[8]III Chi_Tinh'!$E$20+'[8]III Chi_Tinh'!$E$24</f>
        <v>48090</v>
      </c>
      <c r="F36" s="209"/>
      <c r="G36" s="209"/>
      <c r="H36" s="209"/>
      <c r="I36" s="209"/>
      <c r="J36" s="209"/>
      <c r="K36" s="209"/>
      <c r="L36" s="209"/>
      <c r="M36" s="209"/>
      <c r="N36" s="210"/>
    </row>
    <row r="37" spans="1:14" x14ac:dyDescent="0.25">
      <c r="A37" s="113">
        <v>24</v>
      </c>
      <c r="B37" s="112" t="s">
        <v>185</v>
      </c>
      <c r="C37" s="209">
        <f t="shared" si="0"/>
        <v>26605</v>
      </c>
      <c r="D37" s="209"/>
      <c r="E37" s="209">
        <f>+'[8]III Chi_Tinh'!$E$28</f>
        <v>26605</v>
      </c>
      <c r="F37" s="209"/>
      <c r="G37" s="209"/>
      <c r="H37" s="209"/>
      <c r="I37" s="209"/>
      <c r="J37" s="209"/>
      <c r="K37" s="209"/>
      <c r="L37" s="209"/>
      <c r="M37" s="209"/>
      <c r="N37" s="210"/>
    </row>
    <row r="38" spans="1:14" x14ac:dyDescent="0.25">
      <c r="A38" s="113">
        <v>25</v>
      </c>
      <c r="B38" s="112" t="s">
        <v>186</v>
      </c>
      <c r="C38" s="209">
        <f t="shared" si="0"/>
        <v>0</v>
      </c>
      <c r="D38" s="209"/>
      <c r="E38" s="209"/>
      <c r="F38" s="209"/>
      <c r="G38" s="209"/>
      <c r="H38" s="209"/>
      <c r="I38" s="209"/>
      <c r="J38" s="209"/>
      <c r="K38" s="209"/>
      <c r="L38" s="209"/>
      <c r="M38" s="209"/>
      <c r="N38" s="210"/>
    </row>
    <row r="39" spans="1:14" x14ac:dyDescent="0.25">
      <c r="A39" s="113">
        <v>26</v>
      </c>
      <c r="B39" s="112" t="s">
        <v>187</v>
      </c>
      <c r="C39" s="209">
        <f t="shared" si="0"/>
        <v>21450</v>
      </c>
      <c r="D39" s="209"/>
      <c r="E39" s="209">
        <f>+'[8]III Chi_Tinh'!$E$27</f>
        <v>21450</v>
      </c>
      <c r="F39" s="209"/>
      <c r="G39" s="209"/>
      <c r="H39" s="209"/>
      <c r="I39" s="209"/>
      <c r="J39" s="209"/>
      <c r="K39" s="209"/>
      <c r="L39" s="209"/>
      <c r="M39" s="209"/>
      <c r="N39" s="210"/>
    </row>
    <row r="40" spans="1:14" x14ac:dyDescent="0.25">
      <c r="A40" s="113">
        <v>27</v>
      </c>
      <c r="B40" s="112" t="s">
        <v>363</v>
      </c>
      <c r="C40" s="209">
        <f t="shared" si="0"/>
        <v>55913</v>
      </c>
      <c r="D40" s="209"/>
      <c r="E40" s="209">
        <f>+'[8]III Chi_Tinh'!$E$25</f>
        <v>55913</v>
      </c>
      <c r="F40" s="209"/>
      <c r="G40" s="209"/>
      <c r="H40" s="209"/>
      <c r="I40" s="209"/>
      <c r="J40" s="209"/>
      <c r="K40" s="209"/>
      <c r="L40" s="209"/>
      <c r="M40" s="209"/>
      <c r="N40" s="210"/>
    </row>
    <row r="41" spans="1:14" ht="30" x14ac:dyDescent="0.25">
      <c r="A41" s="113">
        <v>28</v>
      </c>
      <c r="B41" s="46" t="s">
        <v>188</v>
      </c>
      <c r="C41" s="209">
        <f t="shared" si="0"/>
        <v>38783</v>
      </c>
      <c r="D41" s="210"/>
      <c r="E41" s="210">
        <f>+'[8]III Chi_Tinh'!$E$26</f>
        <v>38783</v>
      </c>
      <c r="F41" s="210"/>
      <c r="G41" s="210"/>
      <c r="H41" s="210"/>
      <c r="I41" s="210"/>
      <c r="J41" s="210"/>
      <c r="K41" s="210"/>
      <c r="L41" s="210"/>
      <c r="M41" s="210"/>
      <c r="N41" s="210"/>
    </row>
    <row r="42" spans="1:14" x14ac:dyDescent="0.25">
      <c r="A42" s="113">
        <v>29</v>
      </c>
      <c r="B42" s="112" t="s">
        <v>189</v>
      </c>
      <c r="C42" s="209">
        <f t="shared" si="0"/>
        <v>25407</v>
      </c>
      <c r="D42" s="209"/>
      <c r="E42" s="209"/>
      <c r="F42" s="209"/>
      <c r="G42" s="209"/>
      <c r="H42" s="209"/>
      <c r="I42" s="209"/>
      <c r="J42" s="209">
        <f>+'[8]III Chi_Tinh'!$E$73</f>
        <v>5700</v>
      </c>
      <c r="K42" s="209"/>
      <c r="L42" s="209">
        <f>+'[8]III Chi_Tinh'!$E$130</f>
        <v>18669</v>
      </c>
      <c r="M42" s="209"/>
      <c r="N42" s="210">
        <f>+'[8]III Chi_Tinh'!$E$164</f>
        <v>1038</v>
      </c>
    </row>
    <row r="43" spans="1:14" x14ac:dyDescent="0.25">
      <c r="A43" s="113">
        <v>30</v>
      </c>
      <c r="B43" s="112" t="s">
        <v>190</v>
      </c>
      <c r="C43" s="209">
        <f t="shared" si="0"/>
        <v>14610</v>
      </c>
      <c r="D43" s="209"/>
      <c r="E43" s="209"/>
      <c r="F43" s="209"/>
      <c r="G43" s="209"/>
      <c r="H43" s="209"/>
      <c r="I43" s="209"/>
      <c r="J43" s="209"/>
      <c r="K43" s="209"/>
      <c r="L43" s="209">
        <f>+'[8]III Chi_Tinh'!$E$127</f>
        <v>14610</v>
      </c>
      <c r="M43" s="209"/>
      <c r="N43" s="210"/>
    </row>
    <row r="44" spans="1:14" x14ac:dyDescent="0.25">
      <c r="A44" s="113">
        <v>31</v>
      </c>
      <c r="B44" s="112" t="s">
        <v>191</v>
      </c>
      <c r="C44" s="209">
        <f t="shared" si="0"/>
        <v>117000</v>
      </c>
      <c r="D44" s="209"/>
      <c r="E44" s="209"/>
      <c r="F44" s="209"/>
      <c r="G44" s="209"/>
      <c r="H44" s="209"/>
      <c r="I44" s="209"/>
      <c r="J44" s="209"/>
      <c r="K44" s="209"/>
      <c r="L44" s="209">
        <f>+'[8]III Chi_Tinh'!$E$133</f>
        <v>117000</v>
      </c>
      <c r="M44" s="209"/>
      <c r="N44" s="210"/>
    </row>
    <row r="45" spans="1:14" x14ac:dyDescent="0.25">
      <c r="A45" s="113">
        <v>32</v>
      </c>
      <c r="B45" s="112" t="s">
        <v>192</v>
      </c>
      <c r="C45" s="209">
        <f t="shared" ref="C45:C71" si="2">SUM(D45:N45)</f>
        <v>3846</v>
      </c>
      <c r="D45" s="209"/>
      <c r="E45" s="209"/>
      <c r="F45" s="209"/>
      <c r="G45" s="209"/>
      <c r="H45" s="209"/>
      <c r="I45" s="209"/>
      <c r="J45" s="209"/>
      <c r="K45" s="209"/>
      <c r="L45" s="209">
        <f>+'[8]III Chi_Tinh'!$E$135</f>
        <v>3846</v>
      </c>
      <c r="M45" s="209"/>
      <c r="N45" s="210"/>
    </row>
    <row r="46" spans="1:14" x14ac:dyDescent="0.25">
      <c r="A46" s="113">
        <v>33</v>
      </c>
      <c r="B46" s="112" t="s">
        <v>193</v>
      </c>
      <c r="C46" s="209">
        <f t="shared" si="2"/>
        <v>1315</v>
      </c>
      <c r="D46" s="209"/>
      <c r="E46" s="209"/>
      <c r="F46" s="209"/>
      <c r="G46" s="209"/>
      <c r="H46" s="209"/>
      <c r="I46" s="209"/>
      <c r="J46" s="209"/>
      <c r="K46" s="209"/>
      <c r="L46" s="209">
        <f>+'[8]III Chi_Tinh'!$E$136</f>
        <v>1315</v>
      </c>
      <c r="M46" s="209"/>
      <c r="N46" s="210"/>
    </row>
    <row r="47" spans="1:14" x14ac:dyDescent="0.25">
      <c r="A47" s="113">
        <v>34</v>
      </c>
      <c r="B47" s="112" t="s">
        <v>194</v>
      </c>
      <c r="C47" s="209">
        <f t="shared" si="2"/>
        <v>2653</v>
      </c>
      <c r="D47" s="209"/>
      <c r="E47" s="209"/>
      <c r="F47" s="209"/>
      <c r="G47" s="209"/>
      <c r="H47" s="209"/>
      <c r="I47" s="209"/>
      <c r="J47" s="209"/>
      <c r="K47" s="209"/>
      <c r="L47" s="209">
        <f>+'[8]III Chi_Tinh'!$E$137</f>
        <v>2653</v>
      </c>
      <c r="M47" s="209"/>
      <c r="N47" s="210"/>
    </row>
    <row r="48" spans="1:14" x14ac:dyDescent="0.25">
      <c r="A48" s="113">
        <v>35</v>
      </c>
      <c r="B48" s="112" t="s">
        <v>195</v>
      </c>
      <c r="C48" s="209">
        <f t="shared" si="2"/>
        <v>1062</v>
      </c>
      <c r="D48" s="209"/>
      <c r="E48" s="209"/>
      <c r="F48" s="209"/>
      <c r="G48" s="209"/>
      <c r="H48" s="209"/>
      <c r="I48" s="209"/>
      <c r="J48" s="209"/>
      <c r="K48" s="209"/>
      <c r="L48" s="209">
        <f>+'[8]III Chi_Tinh'!$E$138</f>
        <v>1062</v>
      </c>
      <c r="M48" s="209"/>
      <c r="N48" s="210"/>
    </row>
    <row r="49" spans="1:14" x14ac:dyDescent="0.25">
      <c r="A49" s="113">
        <v>36</v>
      </c>
      <c r="B49" s="112" t="s">
        <v>196</v>
      </c>
      <c r="C49" s="209">
        <f t="shared" si="2"/>
        <v>1216</v>
      </c>
      <c r="D49" s="209"/>
      <c r="E49" s="209"/>
      <c r="F49" s="209"/>
      <c r="G49" s="209"/>
      <c r="H49" s="209"/>
      <c r="I49" s="209"/>
      <c r="J49" s="209"/>
      <c r="K49" s="209"/>
      <c r="L49" s="209">
        <f>+'[8]III Chi_Tinh'!$E$139</f>
        <v>1216</v>
      </c>
      <c r="M49" s="209"/>
      <c r="N49" s="210"/>
    </row>
    <row r="50" spans="1:14" ht="30" x14ac:dyDescent="0.25">
      <c r="A50" s="113">
        <v>37</v>
      </c>
      <c r="B50" s="112" t="s">
        <v>197</v>
      </c>
      <c r="C50" s="209">
        <f t="shared" si="2"/>
        <v>1676</v>
      </c>
      <c r="D50" s="209"/>
      <c r="E50" s="209"/>
      <c r="F50" s="209"/>
      <c r="G50" s="209"/>
      <c r="H50" s="209"/>
      <c r="I50" s="209"/>
      <c r="J50" s="209"/>
      <c r="K50" s="209"/>
      <c r="L50" s="209">
        <f>+'[8]III Chi_Tinh'!$E$140</f>
        <v>1676</v>
      </c>
      <c r="M50" s="209"/>
      <c r="N50" s="210"/>
    </row>
    <row r="51" spans="1:14" x14ac:dyDescent="0.25">
      <c r="A51" s="113">
        <v>38</v>
      </c>
      <c r="B51" s="112" t="s">
        <v>199</v>
      </c>
      <c r="C51" s="209">
        <f t="shared" si="2"/>
        <v>11121</v>
      </c>
      <c r="D51" s="209"/>
      <c r="E51" s="209"/>
      <c r="F51" s="209"/>
      <c r="G51" s="209"/>
      <c r="H51" s="209"/>
      <c r="I51" s="209"/>
      <c r="J51" s="209"/>
      <c r="K51" s="209"/>
      <c r="L51" s="209">
        <f>+'[8]III Chi_Tinh'!$E$143</f>
        <v>11121</v>
      </c>
      <c r="M51" s="209"/>
      <c r="N51" s="210"/>
    </row>
    <row r="52" spans="1:14" x14ac:dyDescent="0.25">
      <c r="A52" s="113">
        <v>39</v>
      </c>
      <c r="B52" s="112" t="s">
        <v>200</v>
      </c>
      <c r="C52" s="209">
        <f t="shared" si="2"/>
        <v>18638</v>
      </c>
      <c r="D52" s="209"/>
      <c r="E52" s="209"/>
      <c r="F52" s="209"/>
      <c r="G52" s="209"/>
      <c r="H52" s="209">
        <f>+'[8]III Chi_Tinh'!$E$57</f>
        <v>2227</v>
      </c>
      <c r="I52" s="209"/>
      <c r="J52" s="209"/>
      <c r="K52" s="209"/>
      <c r="L52" s="209">
        <f>+'[8]III Chi_Tinh'!$E$144</f>
        <v>16411</v>
      </c>
      <c r="M52" s="209"/>
      <c r="N52" s="210"/>
    </row>
    <row r="53" spans="1:14" x14ac:dyDescent="0.25">
      <c r="A53" s="113">
        <v>40</v>
      </c>
      <c r="B53" s="112" t="s">
        <v>201</v>
      </c>
      <c r="C53" s="209">
        <f t="shared" si="2"/>
        <v>8753</v>
      </c>
      <c r="D53" s="209"/>
      <c r="E53" s="209"/>
      <c r="F53" s="209"/>
      <c r="G53" s="209"/>
      <c r="H53" s="209"/>
      <c r="I53" s="209"/>
      <c r="J53" s="209"/>
      <c r="K53" s="209"/>
      <c r="L53" s="209">
        <f>+'[8]III Chi_Tinh'!$E$145</f>
        <v>8753</v>
      </c>
      <c r="M53" s="209"/>
      <c r="N53" s="210"/>
    </row>
    <row r="54" spans="1:14" x14ac:dyDescent="0.25">
      <c r="A54" s="113">
        <v>41</v>
      </c>
      <c r="B54" s="112" t="s">
        <v>202</v>
      </c>
      <c r="C54" s="209">
        <f t="shared" si="2"/>
        <v>19951</v>
      </c>
      <c r="D54" s="209"/>
      <c r="E54" s="209"/>
      <c r="F54" s="209"/>
      <c r="G54" s="209"/>
      <c r="H54" s="209"/>
      <c r="I54" s="209"/>
      <c r="J54" s="209"/>
      <c r="K54" s="209"/>
      <c r="L54" s="209">
        <f>+'[8]III Chi_Tinh'!$E$146</f>
        <v>19951</v>
      </c>
      <c r="M54" s="209"/>
      <c r="N54" s="210"/>
    </row>
    <row r="55" spans="1:14" x14ac:dyDescent="0.25">
      <c r="A55" s="113">
        <v>42</v>
      </c>
      <c r="B55" s="112" t="s">
        <v>203</v>
      </c>
      <c r="C55" s="209">
        <f t="shared" si="2"/>
        <v>4282</v>
      </c>
      <c r="D55" s="209"/>
      <c r="E55" s="209"/>
      <c r="F55" s="209"/>
      <c r="G55" s="209"/>
      <c r="H55" s="209"/>
      <c r="I55" s="209"/>
      <c r="J55" s="209"/>
      <c r="K55" s="209"/>
      <c r="L55" s="209">
        <f>+'[8]III Chi_Tinh'!$E$147</f>
        <v>4282</v>
      </c>
      <c r="M55" s="209"/>
      <c r="N55" s="210"/>
    </row>
    <row r="56" spans="1:14" x14ac:dyDescent="0.25">
      <c r="A56" s="113">
        <v>43</v>
      </c>
      <c r="B56" s="112" t="s">
        <v>204</v>
      </c>
      <c r="C56" s="209">
        <f t="shared" si="2"/>
        <v>519</v>
      </c>
      <c r="D56" s="209"/>
      <c r="E56" s="209"/>
      <c r="F56" s="209"/>
      <c r="G56" s="209"/>
      <c r="H56" s="209"/>
      <c r="I56" s="209"/>
      <c r="J56" s="209"/>
      <c r="K56" s="209"/>
      <c r="L56" s="209">
        <f>+'[8]III Chi_Tinh'!$E$149</f>
        <v>519</v>
      </c>
      <c r="M56" s="209"/>
      <c r="N56" s="210"/>
    </row>
    <row r="57" spans="1:14" x14ac:dyDescent="0.25">
      <c r="A57" s="113">
        <v>44</v>
      </c>
      <c r="B57" s="112" t="s">
        <v>205</v>
      </c>
      <c r="C57" s="209">
        <f t="shared" si="2"/>
        <v>4450</v>
      </c>
      <c r="D57" s="209"/>
      <c r="E57" s="209"/>
      <c r="F57" s="209"/>
      <c r="G57" s="209"/>
      <c r="H57" s="209"/>
      <c r="I57" s="209"/>
      <c r="J57" s="209"/>
      <c r="K57" s="209"/>
      <c r="L57" s="209">
        <f>+'[8]III Chi_Tinh'!$E$150</f>
        <v>4450</v>
      </c>
      <c r="M57" s="209"/>
      <c r="N57" s="210"/>
    </row>
    <row r="58" spans="1:14" x14ac:dyDescent="0.25">
      <c r="A58" s="113">
        <v>45</v>
      </c>
      <c r="B58" s="112" t="s">
        <v>206</v>
      </c>
      <c r="C58" s="209">
        <f t="shared" si="2"/>
        <v>6987</v>
      </c>
      <c r="D58" s="209"/>
      <c r="E58" s="209"/>
      <c r="F58" s="209"/>
      <c r="G58" s="209"/>
      <c r="H58" s="209"/>
      <c r="I58" s="209"/>
      <c r="J58" s="209"/>
      <c r="K58" s="209"/>
      <c r="L58" s="209">
        <f>+'[8]III Chi_Tinh'!$E$151</f>
        <v>6987</v>
      </c>
      <c r="M58" s="209"/>
      <c r="N58" s="210"/>
    </row>
    <row r="59" spans="1:14" x14ac:dyDescent="0.25">
      <c r="A59" s="113">
        <v>46</v>
      </c>
      <c r="B59" s="112" t="s">
        <v>207</v>
      </c>
      <c r="C59" s="209">
        <f t="shared" si="2"/>
        <v>704</v>
      </c>
      <c r="D59" s="209"/>
      <c r="E59" s="209"/>
      <c r="F59" s="209"/>
      <c r="G59" s="209"/>
      <c r="H59" s="209"/>
      <c r="I59" s="209"/>
      <c r="J59" s="209"/>
      <c r="K59" s="209"/>
      <c r="L59" s="209">
        <f>+'[8]III Chi_Tinh'!$E$152</f>
        <v>704</v>
      </c>
      <c r="M59" s="209"/>
      <c r="N59" s="210"/>
    </row>
    <row r="60" spans="1:14" x14ac:dyDescent="0.25">
      <c r="A60" s="113">
        <v>47</v>
      </c>
      <c r="B60" s="112" t="s">
        <v>208</v>
      </c>
      <c r="C60" s="209">
        <f t="shared" si="2"/>
        <v>15880</v>
      </c>
      <c r="D60" s="209"/>
      <c r="E60" s="209"/>
      <c r="F60" s="209">
        <f>+'[8]III Chi_Tinh'!$E$47</f>
        <v>6696</v>
      </c>
      <c r="G60" s="209"/>
      <c r="H60" s="209"/>
      <c r="I60" s="209"/>
      <c r="J60" s="209"/>
      <c r="K60" s="209"/>
      <c r="L60" s="209">
        <f>+'[8]III Chi_Tinh'!$E$153</f>
        <v>9184</v>
      </c>
      <c r="M60" s="209"/>
      <c r="N60" s="210"/>
    </row>
    <row r="61" spans="1:14" x14ac:dyDescent="0.25">
      <c r="A61" s="113">
        <v>48</v>
      </c>
      <c r="B61" s="112" t="s">
        <v>209</v>
      </c>
      <c r="C61" s="209">
        <f t="shared" si="2"/>
        <v>2339</v>
      </c>
      <c r="D61" s="209"/>
      <c r="E61" s="209"/>
      <c r="F61" s="209"/>
      <c r="G61" s="209"/>
      <c r="H61" s="209"/>
      <c r="I61" s="209"/>
      <c r="J61" s="209"/>
      <c r="K61" s="209"/>
      <c r="L61" s="209">
        <f>+'[8]III Chi_Tinh'!$E$154</f>
        <v>2339</v>
      </c>
      <c r="M61" s="209"/>
      <c r="N61" s="210"/>
    </row>
    <row r="62" spans="1:14" x14ac:dyDescent="0.25">
      <c r="A62" s="113">
        <v>49</v>
      </c>
      <c r="B62" s="112" t="s">
        <v>210</v>
      </c>
      <c r="C62" s="209">
        <f t="shared" si="2"/>
        <v>2638</v>
      </c>
      <c r="D62" s="209"/>
      <c r="E62" s="209"/>
      <c r="F62" s="209"/>
      <c r="G62" s="209"/>
      <c r="H62" s="209"/>
      <c r="I62" s="209"/>
      <c r="J62" s="209"/>
      <c r="K62" s="209"/>
      <c r="L62" s="209">
        <f>+'[8]III Chi_Tinh'!$E$155</f>
        <v>2638</v>
      </c>
      <c r="M62" s="209"/>
      <c r="N62" s="210"/>
    </row>
    <row r="63" spans="1:14" x14ac:dyDescent="0.25">
      <c r="A63" s="113">
        <v>50</v>
      </c>
      <c r="B63" s="112" t="s">
        <v>211</v>
      </c>
      <c r="C63" s="209">
        <f t="shared" si="2"/>
        <v>166</v>
      </c>
      <c r="D63" s="209"/>
      <c r="E63" s="209"/>
      <c r="F63" s="209"/>
      <c r="G63" s="209"/>
      <c r="H63" s="209"/>
      <c r="I63" s="209"/>
      <c r="J63" s="209"/>
      <c r="K63" s="209"/>
      <c r="L63" s="209">
        <f>+'[8]III Chi_Tinh'!$E$157</f>
        <v>166</v>
      </c>
      <c r="M63" s="209"/>
      <c r="N63" s="210"/>
    </row>
    <row r="64" spans="1:14" x14ac:dyDescent="0.25">
      <c r="A64" s="113">
        <v>51</v>
      </c>
      <c r="B64" s="112" t="s">
        <v>198</v>
      </c>
      <c r="C64" s="209">
        <f t="shared" si="2"/>
        <v>8579</v>
      </c>
      <c r="D64" s="209"/>
      <c r="E64" s="209"/>
      <c r="F64" s="209"/>
      <c r="G64" s="209"/>
      <c r="H64" s="209"/>
      <c r="I64" s="209"/>
      <c r="J64" s="209"/>
      <c r="K64" s="209"/>
      <c r="L64" s="209">
        <f>+'[8]III Chi_Tinh'!$E$156</f>
        <v>8579</v>
      </c>
      <c r="M64" s="209"/>
      <c r="N64" s="210"/>
    </row>
    <row r="65" spans="1:14" ht="30" x14ac:dyDescent="0.25">
      <c r="A65" s="113">
        <v>52</v>
      </c>
      <c r="B65" s="46" t="s">
        <v>364</v>
      </c>
      <c r="C65" s="209">
        <f t="shared" si="2"/>
        <v>64500</v>
      </c>
      <c r="D65" s="210"/>
      <c r="E65" s="210"/>
      <c r="F65" s="210"/>
      <c r="G65" s="210"/>
      <c r="H65" s="210">
        <f>+'[8]III Chi_Tinh'!$E$56</f>
        <v>5096</v>
      </c>
      <c r="I65" s="210"/>
      <c r="J65" s="210">
        <f>+'[8]III Chi_Tinh'!$E$65</f>
        <v>13893</v>
      </c>
      <c r="K65" s="210">
        <f>+'[8]III Chi_Tinh'!$E$79+'[8]III Chi_Tinh'!$E$93</f>
        <v>45511</v>
      </c>
      <c r="L65" s="210"/>
      <c r="M65" s="210"/>
      <c r="N65" s="210"/>
    </row>
    <row r="66" spans="1:14" ht="30" x14ac:dyDescent="0.25">
      <c r="A66" s="113">
        <v>53</v>
      </c>
      <c r="B66" s="46" t="s">
        <v>392</v>
      </c>
      <c r="C66" s="209">
        <f t="shared" si="2"/>
        <v>31566</v>
      </c>
      <c r="D66" s="210"/>
      <c r="E66" s="210"/>
      <c r="F66" s="210">
        <f>+'[8]III Chi_Tinh'!$E$46</f>
        <v>27230</v>
      </c>
      <c r="G66" s="210"/>
      <c r="H66" s="210"/>
      <c r="I66" s="210"/>
      <c r="J66" s="210"/>
      <c r="K66" s="210"/>
      <c r="L66" s="210">
        <f>+'[8]III Chi_Tinh'!$E$131</f>
        <v>4336</v>
      </c>
      <c r="M66" s="210"/>
      <c r="N66" s="210"/>
    </row>
    <row r="67" spans="1:14" ht="30" x14ac:dyDescent="0.25">
      <c r="A67" s="113">
        <v>54</v>
      </c>
      <c r="B67" s="46" t="s">
        <v>393</v>
      </c>
      <c r="C67" s="209">
        <f t="shared" si="2"/>
        <v>0</v>
      </c>
      <c r="D67" s="210"/>
      <c r="E67" s="210"/>
      <c r="F67" s="210"/>
      <c r="G67" s="210"/>
      <c r="H67" s="210"/>
      <c r="I67" s="210"/>
      <c r="J67" s="210"/>
      <c r="K67" s="210"/>
      <c r="L67" s="210"/>
      <c r="M67" s="210"/>
      <c r="N67" s="210"/>
    </row>
    <row r="68" spans="1:14" ht="30" x14ac:dyDescent="0.25">
      <c r="A68" s="113">
        <v>55</v>
      </c>
      <c r="B68" s="112" t="s">
        <v>394</v>
      </c>
      <c r="C68" s="209">
        <f t="shared" si="2"/>
        <v>3772</v>
      </c>
      <c r="D68" s="209"/>
      <c r="E68" s="209"/>
      <c r="F68" s="209"/>
      <c r="G68" s="209"/>
      <c r="H68" s="209"/>
      <c r="I68" s="209"/>
      <c r="J68" s="209">
        <f>+'[8]III Chi_Tinh'!$E$66</f>
        <v>3772</v>
      </c>
      <c r="K68" s="209"/>
      <c r="L68" s="209"/>
      <c r="M68" s="209"/>
      <c r="N68" s="210"/>
    </row>
    <row r="69" spans="1:14" ht="30" x14ac:dyDescent="0.25">
      <c r="A69" s="113">
        <v>56</v>
      </c>
      <c r="B69" s="46" t="s">
        <v>395</v>
      </c>
      <c r="C69" s="209">
        <f t="shared" si="2"/>
        <v>7000</v>
      </c>
      <c r="D69" s="210"/>
      <c r="E69" s="210"/>
      <c r="F69" s="210"/>
      <c r="G69" s="210"/>
      <c r="H69" s="210"/>
      <c r="I69" s="210"/>
      <c r="J69" s="210"/>
      <c r="K69" s="210">
        <f>+'[8]III Chi_Tinh'!$E$84</f>
        <v>7000</v>
      </c>
      <c r="L69" s="210"/>
      <c r="M69" s="210"/>
      <c r="N69" s="210"/>
    </row>
    <row r="70" spans="1:14" x14ac:dyDescent="0.25">
      <c r="A70" s="113">
        <v>57</v>
      </c>
      <c r="B70" s="112" t="s">
        <v>212</v>
      </c>
      <c r="C70" s="209">
        <f t="shared" si="2"/>
        <v>540000</v>
      </c>
      <c r="D70" s="209">
        <f>++'[8]III Chi_Tinh'!$E$13+'[8]III Chi_Tinh'!$E$16</f>
        <v>90000</v>
      </c>
      <c r="E70" s="209">
        <f>+'[8]III Chi_Tinh'!$E$22</f>
        <v>200000</v>
      </c>
      <c r="F70" s="209"/>
      <c r="G70" s="209">
        <f>+'[8]III Chi_Tinh'!$E$53</f>
        <v>100000</v>
      </c>
      <c r="H70" s="209"/>
      <c r="I70" s="209"/>
      <c r="J70" s="209"/>
      <c r="K70" s="209"/>
      <c r="L70" s="209"/>
      <c r="M70" s="209">
        <f>+'[8]III Chi_Tinh'!$E$160</f>
        <v>150000</v>
      </c>
      <c r="N70" s="210"/>
    </row>
    <row r="71" spans="1:14" x14ac:dyDescent="0.25">
      <c r="A71" s="113">
        <v>58</v>
      </c>
      <c r="B71" s="112" t="s">
        <v>213</v>
      </c>
      <c r="C71" s="209">
        <f t="shared" si="2"/>
        <v>225105.6</v>
      </c>
      <c r="D71" s="209"/>
      <c r="E71" s="209"/>
      <c r="F71" s="209"/>
      <c r="G71" s="209"/>
      <c r="H71" s="209"/>
      <c r="I71" s="209"/>
      <c r="J71" s="209"/>
      <c r="K71" s="209"/>
      <c r="L71" s="209"/>
      <c r="M71" s="209"/>
      <c r="N71" s="210">
        <f>+'[8]III Chi_Tinh'!$E$166</f>
        <v>225105.6</v>
      </c>
    </row>
  </sheetData>
  <mergeCells count="20">
    <mergeCell ref="K10:K11"/>
    <mergeCell ref="L10:L11"/>
    <mergeCell ref="M10:M11"/>
    <mergeCell ref="N10:N11"/>
    <mergeCell ref="E9:N9"/>
    <mergeCell ref="F10:F11"/>
    <mergeCell ref="G10:G11"/>
    <mergeCell ref="H10:H11"/>
    <mergeCell ref="I10:I11"/>
    <mergeCell ref="J10:J11"/>
    <mergeCell ref="A9:A11"/>
    <mergeCell ref="B9:B11"/>
    <mergeCell ref="C9:C11"/>
    <mergeCell ref="D10:D11"/>
    <mergeCell ref="E10:E11"/>
    <mergeCell ref="A1:B1"/>
    <mergeCell ref="K1:M1"/>
    <mergeCell ref="A2:B2"/>
    <mergeCell ref="A4:N4"/>
    <mergeCell ref="A5:M5"/>
  </mergeCells>
  <printOptions horizontalCentered="1"/>
  <pageMargins left="0" right="0" top="0.5" bottom="0.5" header="0.3" footer="0.3"/>
  <pageSetup paperSize="9" orientation="landscape" r:id="rId1"/>
  <headerFooter>
    <oddHeader>&amp;C &amp;P/ &amp;N</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A16" workbookViewId="0">
      <selection activeCell="P12" sqref="P12"/>
    </sheetView>
  </sheetViews>
  <sheetFormatPr defaultRowHeight="15" x14ac:dyDescent="0.25"/>
  <cols>
    <col min="1" max="1" width="6.28515625" customWidth="1"/>
    <col min="2" max="2" width="26.42578125" customWidth="1"/>
    <col min="3" max="3" width="7.7109375" style="80" customWidth="1"/>
    <col min="4" max="4" width="10.7109375" style="80" customWidth="1"/>
    <col min="5" max="5" width="11.140625" style="80" customWidth="1"/>
    <col min="6" max="6" width="8.85546875" style="80" customWidth="1"/>
    <col min="7" max="7" width="8.28515625" style="80" customWidth="1"/>
    <col min="8" max="8" width="9.42578125" style="80" customWidth="1"/>
    <col min="9" max="9" width="11.42578125" style="80" customWidth="1"/>
    <col min="10" max="10" width="9.85546875" style="80" customWidth="1"/>
    <col min="11" max="11" width="9.5703125" style="80" customWidth="1"/>
    <col min="12" max="12" width="7" style="80" customWidth="1"/>
    <col min="13" max="13" width="9.7109375" style="80" customWidth="1"/>
  </cols>
  <sheetData>
    <row r="1" spans="1:13" x14ac:dyDescent="0.25">
      <c r="A1" s="293" t="s">
        <v>149</v>
      </c>
      <c r="B1" s="293"/>
      <c r="C1" s="77"/>
      <c r="D1" s="77"/>
      <c r="E1" s="77"/>
      <c r="F1" s="77"/>
      <c r="G1" s="77"/>
      <c r="H1" s="77"/>
      <c r="I1" s="77"/>
      <c r="J1" s="78"/>
      <c r="K1" s="294" t="s">
        <v>272</v>
      </c>
      <c r="L1" s="294"/>
      <c r="M1" s="294"/>
    </row>
    <row r="2" spans="1:13" x14ac:dyDescent="0.25">
      <c r="A2" s="281" t="s">
        <v>114</v>
      </c>
      <c r="B2" s="281"/>
      <c r="C2" s="77"/>
      <c r="D2" s="77"/>
      <c r="E2" s="77"/>
      <c r="F2" s="77"/>
      <c r="G2" s="77"/>
      <c r="H2" s="77"/>
      <c r="I2" s="77"/>
      <c r="J2" s="77"/>
      <c r="K2" s="77"/>
      <c r="L2" s="77"/>
      <c r="M2" s="77"/>
    </row>
    <row r="3" spans="1:13" x14ac:dyDescent="0.25">
      <c r="A3" s="40"/>
      <c r="B3" s="40"/>
      <c r="C3" s="77"/>
      <c r="D3" s="77"/>
      <c r="E3" s="77"/>
      <c r="F3" s="77"/>
      <c r="G3" s="77"/>
      <c r="H3" s="77"/>
      <c r="I3" s="77"/>
      <c r="J3" s="77"/>
      <c r="K3" s="77"/>
      <c r="L3" s="77"/>
      <c r="M3" s="77"/>
    </row>
    <row r="4" spans="1:13" ht="39.75" customHeight="1" x14ac:dyDescent="0.25">
      <c r="A4" s="269" t="s">
        <v>475</v>
      </c>
      <c r="B4" s="269"/>
      <c r="C4" s="269"/>
      <c r="D4" s="269"/>
      <c r="E4" s="269"/>
      <c r="F4" s="269"/>
      <c r="G4" s="269"/>
      <c r="H4" s="269"/>
      <c r="I4" s="269"/>
      <c r="J4" s="269"/>
      <c r="K4" s="269"/>
      <c r="L4" s="269"/>
      <c r="M4" s="269"/>
    </row>
    <row r="5" spans="1:13" x14ac:dyDescent="0.25">
      <c r="A5" s="259" t="s">
        <v>476</v>
      </c>
      <c r="B5" s="259"/>
      <c r="C5" s="259"/>
      <c r="D5" s="259"/>
      <c r="E5" s="259"/>
      <c r="F5" s="259"/>
      <c r="G5" s="259"/>
      <c r="H5" s="259"/>
      <c r="I5" s="259"/>
      <c r="J5" s="259"/>
      <c r="K5" s="259"/>
      <c r="L5" s="259"/>
      <c r="M5" s="259"/>
    </row>
    <row r="6" spans="1:13" x14ac:dyDescent="0.25">
      <c r="A6" s="16"/>
      <c r="B6" s="16"/>
      <c r="C6" s="16"/>
      <c r="D6" s="16"/>
      <c r="E6" s="16"/>
      <c r="F6" s="16"/>
      <c r="G6" s="16"/>
      <c r="H6" s="16"/>
      <c r="I6" s="16"/>
      <c r="J6" s="16"/>
      <c r="K6" s="16"/>
      <c r="L6" s="16"/>
      <c r="M6" s="16"/>
    </row>
    <row r="7" spans="1:13" x14ac:dyDescent="0.25">
      <c r="A7" s="16"/>
      <c r="B7" s="16"/>
      <c r="C7" s="16"/>
      <c r="D7" s="16"/>
      <c r="E7" s="16"/>
      <c r="F7" s="16"/>
      <c r="G7" s="16"/>
      <c r="H7" s="16"/>
      <c r="I7" s="16"/>
      <c r="J7" s="16"/>
      <c r="K7" s="16"/>
      <c r="L7" s="16"/>
      <c r="M7" s="16"/>
    </row>
    <row r="8" spans="1:13" x14ac:dyDescent="0.25">
      <c r="A8" s="1"/>
      <c r="B8" s="1"/>
      <c r="C8" s="77"/>
      <c r="D8" s="77"/>
      <c r="E8" s="77"/>
      <c r="F8" s="77"/>
      <c r="G8" s="77"/>
      <c r="H8" s="77"/>
      <c r="I8" s="77"/>
      <c r="J8" s="77"/>
      <c r="K8" s="77"/>
      <c r="L8" s="16" t="s">
        <v>273</v>
      </c>
      <c r="M8" s="77"/>
    </row>
    <row r="9" spans="1:13" x14ac:dyDescent="0.25">
      <c r="A9" s="295" t="s">
        <v>2</v>
      </c>
      <c r="B9" s="295" t="s">
        <v>274</v>
      </c>
      <c r="C9" s="295" t="s">
        <v>275</v>
      </c>
      <c r="D9" s="295"/>
      <c r="E9" s="295"/>
      <c r="F9" s="295"/>
      <c r="G9" s="295"/>
      <c r="H9" s="295"/>
      <c r="I9" s="295"/>
      <c r="J9" s="292" t="s">
        <v>276</v>
      </c>
      <c r="K9" s="292" t="s">
        <v>86</v>
      </c>
      <c r="L9" s="292" t="s">
        <v>277</v>
      </c>
      <c r="M9" s="292" t="s">
        <v>80</v>
      </c>
    </row>
    <row r="10" spans="1:13" ht="60" x14ac:dyDescent="0.25">
      <c r="A10" s="295"/>
      <c r="B10" s="295"/>
      <c r="C10" s="73" t="s">
        <v>278</v>
      </c>
      <c r="D10" s="73" t="s">
        <v>76</v>
      </c>
      <c r="E10" s="73" t="s">
        <v>279</v>
      </c>
      <c r="F10" s="73" t="s">
        <v>77</v>
      </c>
      <c r="G10" s="74" t="s">
        <v>82</v>
      </c>
      <c r="H10" s="74" t="s">
        <v>83</v>
      </c>
      <c r="I10" s="74" t="s">
        <v>93</v>
      </c>
      <c r="J10" s="292"/>
      <c r="K10" s="292"/>
      <c r="L10" s="292"/>
      <c r="M10" s="292"/>
    </row>
    <row r="11" spans="1:13" s="121" customFormat="1" ht="12.75" x14ac:dyDescent="0.2">
      <c r="A11" s="120" t="s">
        <v>5</v>
      </c>
      <c r="B11" s="120" t="s">
        <v>21</v>
      </c>
      <c r="C11" s="120">
        <v>1</v>
      </c>
      <c r="D11" s="120">
        <v>2</v>
      </c>
      <c r="E11" s="120">
        <v>3</v>
      </c>
      <c r="F11" s="120">
        <v>4</v>
      </c>
      <c r="G11" s="120">
        <v>5</v>
      </c>
      <c r="H11" s="120">
        <v>6</v>
      </c>
      <c r="I11" s="120">
        <v>7</v>
      </c>
      <c r="J11" s="120">
        <v>8</v>
      </c>
      <c r="K11" s="120">
        <v>9</v>
      </c>
      <c r="L11" s="120">
        <v>10</v>
      </c>
      <c r="M11" s="120">
        <v>11</v>
      </c>
    </row>
    <row r="12" spans="1:13" ht="24.75" customHeight="1" x14ac:dyDescent="0.25">
      <c r="A12" s="73">
        <v>1</v>
      </c>
      <c r="B12" s="75" t="s">
        <v>280</v>
      </c>
      <c r="C12" s="73">
        <v>47</v>
      </c>
      <c r="D12" s="73">
        <v>47</v>
      </c>
      <c r="E12" s="73">
        <v>47</v>
      </c>
      <c r="F12" s="73">
        <v>100</v>
      </c>
      <c r="G12" s="79">
        <v>47</v>
      </c>
      <c r="H12" s="79">
        <v>47</v>
      </c>
      <c r="I12" s="79">
        <v>100</v>
      </c>
      <c r="J12" s="79">
        <v>60</v>
      </c>
      <c r="K12" s="79">
        <v>100</v>
      </c>
      <c r="L12" s="79">
        <v>100</v>
      </c>
      <c r="M12" s="79">
        <v>100</v>
      </c>
    </row>
    <row r="13" spans="1:13" ht="24.75" customHeight="1" x14ac:dyDescent="0.25">
      <c r="A13" s="129">
        <v>2</v>
      </c>
      <c r="B13" s="75" t="s">
        <v>398</v>
      </c>
      <c r="C13" s="129">
        <v>47</v>
      </c>
      <c r="D13" s="129">
        <v>47</v>
      </c>
      <c r="E13" s="129">
        <v>47</v>
      </c>
      <c r="F13" s="129">
        <v>100</v>
      </c>
      <c r="G13" s="79">
        <v>47</v>
      </c>
      <c r="H13" s="79">
        <v>47</v>
      </c>
      <c r="I13" s="79">
        <v>100</v>
      </c>
      <c r="J13" s="79">
        <v>60</v>
      </c>
      <c r="K13" s="79">
        <v>100</v>
      </c>
      <c r="L13" s="79">
        <v>100</v>
      </c>
      <c r="M13" s="79">
        <v>100</v>
      </c>
    </row>
    <row r="14" spans="1:13" ht="24.75" customHeight="1" x14ac:dyDescent="0.25">
      <c r="A14" s="129">
        <v>3</v>
      </c>
      <c r="B14" s="75" t="s">
        <v>281</v>
      </c>
      <c r="C14" s="129">
        <v>47</v>
      </c>
      <c r="D14" s="129">
        <v>47</v>
      </c>
      <c r="E14" s="129">
        <v>47</v>
      </c>
      <c r="F14" s="129">
        <v>100</v>
      </c>
      <c r="G14" s="79">
        <v>47</v>
      </c>
      <c r="H14" s="79">
        <v>47</v>
      </c>
      <c r="I14" s="79">
        <v>100</v>
      </c>
      <c r="J14" s="79">
        <v>60</v>
      </c>
      <c r="K14" s="79">
        <v>100</v>
      </c>
      <c r="L14" s="79">
        <v>100</v>
      </c>
      <c r="M14" s="79">
        <v>100</v>
      </c>
    </row>
    <row r="15" spans="1:13" ht="24.75" customHeight="1" x14ac:dyDescent="0.25">
      <c r="A15" s="129">
        <v>4</v>
      </c>
      <c r="B15" s="75" t="s">
        <v>282</v>
      </c>
      <c r="C15" s="129">
        <v>47</v>
      </c>
      <c r="D15" s="129">
        <v>47</v>
      </c>
      <c r="E15" s="129">
        <v>47</v>
      </c>
      <c r="F15" s="129">
        <v>100</v>
      </c>
      <c r="G15" s="79">
        <v>47</v>
      </c>
      <c r="H15" s="79">
        <v>47</v>
      </c>
      <c r="I15" s="79">
        <v>100</v>
      </c>
      <c r="J15" s="79">
        <v>60</v>
      </c>
      <c r="K15" s="79">
        <v>100</v>
      </c>
      <c r="L15" s="79">
        <v>100</v>
      </c>
      <c r="M15" s="79">
        <v>100</v>
      </c>
    </row>
    <row r="16" spans="1:13" ht="24.75" customHeight="1" x14ac:dyDescent="0.25">
      <c r="A16" s="129">
        <v>5</v>
      </c>
      <c r="B16" s="75" t="s">
        <v>283</v>
      </c>
      <c r="C16" s="129">
        <v>47</v>
      </c>
      <c r="D16" s="129">
        <v>47</v>
      </c>
      <c r="E16" s="129">
        <v>47</v>
      </c>
      <c r="F16" s="129">
        <v>100</v>
      </c>
      <c r="G16" s="79">
        <v>47</v>
      </c>
      <c r="H16" s="79">
        <v>47</v>
      </c>
      <c r="I16" s="79">
        <v>100</v>
      </c>
      <c r="J16" s="79">
        <v>60</v>
      </c>
      <c r="K16" s="79">
        <v>100</v>
      </c>
      <c r="L16" s="79">
        <v>100</v>
      </c>
      <c r="M16" s="79">
        <v>100</v>
      </c>
    </row>
    <row r="17" spans="1:13" ht="24.75" customHeight="1" x14ac:dyDescent="0.25">
      <c r="A17" s="129">
        <v>6</v>
      </c>
      <c r="B17" s="75" t="s">
        <v>284</v>
      </c>
      <c r="C17" s="129">
        <v>47</v>
      </c>
      <c r="D17" s="129">
        <v>47</v>
      </c>
      <c r="E17" s="129">
        <v>47</v>
      </c>
      <c r="F17" s="129">
        <v>100</v>
      </c>
      <c r="G17" s="79">
        <v>47</v>
      </c>
      <c r="H17" s="79">
        <v>47</v>
      </c>
      <c r="I17" s="79">
        <v>100</v>
      </c>
      <c r="J17" s="79">
        <v>60</v>
      </c>
      <c r="K17" s="79">
        <v>100</v>
      </c>
      <c r="L17" s="79">
        <v>100</v>
      </c>
      <c r="M17" s="79">
        <v>100</v>
      </c>
    </row>
    <row r="18" spans="1:13" ht="24.75" customHeight="1" x14ac:dyDescent="0.25">
      <c r="A18" s="129">
        <v>7</v>
      </c>
      <c r="B18" s="75" t="s">
        <v>285</v>
      </c>
      <c r="C18" s="129">
        <v>47</v>
      </c>
      <c r="D18" s="129">
        <v>47</v>
      </c>
      <c r="E18" s="129">
        <v>47</v>
      </c>
      <c r="F18" s="129">
        <v>100</v>
      </c>
      <c r="G18" s="79">
        <v>47</v>
      </c>
      <c r="H18" s="79">
        <v>47</v>
      </c>
      <c r="I18" s="79">
        <v>100</v>
      </c>
      <c r="J18" s="79">
        <v>60</v>
      </c>
      <c r="K18" s="79">
        <v>100</v>
      </c>
      <c r="L18" s="79">
        <v>100</v>
      </c>
      <c r="M18" s="79">
        <v>100</v>
      </c>
    </row>
    <row r="19" spans="1:13" ht="24.75" customHeight="1" x14ac:dyDescent="0.25">
      <c r="A19" s="129">
        <v>8</v>
      </c>
      <c r="B19" s="75" t="s">
        <v>286</v>
      </c>
      <c r="C19" s="129">
        <v>47</v>
      </c>
      <c r="D19" s="129">
        <v>47</v>
      </c>
      <c r="E19" s="129">
        <v>47</v>
      </c>
      <c r="F19" s="129">
        <v>100</v>
      </c>
      <c r="G19" s="79">
        <v>47</v>
      </c>
      <c r="H19" s="79">
        <v>47</v>
      </c>
      <c r="I19" s="79">
        <v>100</v>
      </c>
      <c r="J19" s="79">
        <v>60</v>
      </c>
      <c r="K19" s="79">
        <v>100</v>
      </c>
      <c r="L19" s="79">
        <v>100</v>
      </c>
      <c r="M19" s="79">
        <v>100</v>
      </c>
    </row>
    <row r="20" spans="1:13" ht="24.75" customHeight="1" x14ac:dyDescent="0.25">
      <c r="A20" s="129">
        <v>9</v>
      </c>
      <c r="B20" s="75" t="s">
        <v>287</v>
      </c>
      <c r="C20" s="129">
        <v>47</v>
      </c>
      <c r="D20" s="129">
        <v>47</v>
      </c>
      <c r="E20" s="129">
        <v>47</v>
      </c>
      <c r="F20" s="129">
        <v>100</v>
      </c>
      <c r="G20" s="79">
        <v>47</v>
      </c>
      <c r="H20" s="79">
        <v>47</v>
      </c>
      <c r="I20" s="79">
        <v>100</v>
      </c>
      <c r="J20" s="79">
        <v>60</v>
      </c>
      <c r="K20" s="79">
        <v>100</v>
      </c>
      <c r="L20" s="79">
        <v>100</v>
      </c>
      <c r="M20" s="79">
        <v>100</v>
      </c>
    </row>
    <row r="21" spans="1:13" ht="24.75" customHeight="1" x14ac:dyDescent="0.25">
      <c r="A21" s="129">
        <v>10</v>
      </c>
      <c r="B21" s="75" t="s">
        <v>288</v>
      </c>
      <c r="C21" s="129">
        <v>47</v>
      </c>
      <c r="D21" s="129">
        <v>47</v>
      </c>
      <c r="E21" s="129">
        <v>47</v>
      </c>
      <c r="F21" s="129">
        <v>100</v>
      </c>
      <c r="G21" s="79">
        <v>47</v>
      </c>
      <c r="H21" s="79">
        <v>47</v>
      </c>
      <c r="I21" s="79">
        <v>100</v>
      </c>
      <c r="J21" s="79">
        <v>60</v>
      </c>
      <c r="K21" s="79">
        <v>100</v>
      </c>
      <c r="L21" s="79">
        <v>100</v>
      </c>
      <c r="M21" s="79">
        <v>100</v>
      </c>
    </row>
    <row r="22" spans="1:13" ht="24.75" customHeight="1" x14ac:dyDescent="0.25">
      <c r="A22" s="129">
        <v>11</v>
      </c>
      <c r="B22" s="75" t="s">
        <v>289</v>
      </c>
      <c r="C22" s="129">
        <v>47</v>
      </c>
      <c r="D22" s="129">
        <v>47</v>
      </c>
      <c r="E22" s="129">
        <v>47</v>
      </c>
      <c r="F22" s="129">
        <v>100</v>
      </c>
      <c r="G22" s="79">
        <v>47</v>
      </c>
      <c r="H22" s="79">
        <v>47</v>
      </c>
      <c r="I22" s="79">
        <v>100</v>
      </c>
      <c r="J22" s="79">
        <v>60</v>
      </c>
      <c r="K22" s="79">
        <v>100</v>
      </c>
      <c r="L22" s="79">
        <v>100</v>
      </c>
      <c r="M22" s="79">
        <v>100</v>
      </c>
    </row>
  </sheetData>
  <mergeCells count="12">
    <mergeCell ref="L9:L10"/>
    <mergeCell ref="M9:M10"/>
    <mergeCell ref="A1:B1"/>
    <mergeCell ref="K1:M1"/>
    <mergeCell ref="A2:B2"/>
    <mergeCell ref="A4:M4"/>
    <mergeCell ref="A5:M5"/>
    <mergeCell ref="A9:A10"/>
    <mergeCell ref="B9:B10"/>
    <mergeCell ref="C9:I9"/>
    <mergeCell ref="J9:J10"/>
    <mergeCell ref="K9:K10"/>
  </mergeCells>
  <printOptions horizontalCentered="1"/>
  <pageMargins left="0.45" right="0.45" top="0.5" bottom="0.2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5AD824-24E4-46AF-B428-46B354604667}"/>
</file>

<file path=customXml/itemProps2.xml><?xml version="1.0" encoding="utf-8"?>
<ds:datastoreItem xmlns:ds="http://schemas.openxmlformats.org/officeDocument/2006/customXml" ds:itemID="{429E269F-313C-4241-9A61-C0E461E90873}"/>
</file>

<file path=customXml/itemProps3.xml><?xml version="1.0" encoding="utf-8"?>
<ds:datastoreItem xmlns:ds="http://schemas.openxmlformats.org/officeDocument/2006/customXml" ds:itemID="{1F23617A-EF76-4D07-83FE-B69761828E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DT-2021-N-B46-TT343-75</vt:lpstr>
      <vt:lpstr>DT-2021-N-B47-TT343-75</vt:lpstr>
      <vt:lpstr>DT-2021-N-B48-TT343-75</vt:lpstr>
      <vt:lpstr>DT-2021-N-B49-TT343-75</vt:lpstr>
      <vt:lpstr>DT-2021-N-B50-TT343-75</vt:lpstr>
      <vt:lpstr>DT-2021-N-B51-TT343-75</vt:lpstr>
      <vt:lpstr>DT-2021-N-B52-TT343-75</vt:lpstr>
      <vt:lpstr>DT-2021-N-B53-TT343-75</vt:lpstr>
      <vt:lpstr>DT-2021-N-B54-TT343-75</vt:lpstr>
      <vt:lpstr>DT-2021-N-B55-TT343-75</vt:lpstr>
      <vt:lpstr>DT-2021-N-B56-TT343-75</vt:lpstr>
      <vt:lpstr>DT-2021-N-B57-TT343-75</vt:lpstr>
      <vt:lpstr>DT-2021-N-B58-TT343-75</vt:lpstr>
      <vt:lpstr>'DT-2021-N-B52-TT343-75'!Print_Area</vt:lpstr>
      <vt:lpstr>'DT-2021-N-B47-TT343-75'!Print_Titles</vt:lpstr>
      <vt:lpstr>'DT-2021-N-B48-TT343-75'!Print_Titles</vt:lpstr>
      <vt:lpstr>'DT-2021-N-B49-TT343-75'!Print_Titles</vt:lpstr>
      <vt:lpstr>'DT-2021-N-B50-TT343-75'!Print_Titles</vt:lpstr>
      <vt:lpstr>'DT-2021-N-B51-TT343-75'!Print_Titles</vt:lpstr>
      <vt:lpstr>'DT-2021-N-B52-TT343-75'!Print_Titles</vt:lpstr>
      <vt:lpstr>'DT-2021-N-B53-TT343-75'!Print_Titles</vt:lpstr>
      <vt:lpstr>'DT-2021-N-B55-TT343-75'!Print_Titles</vt:lpstr>
      <vt:lpstr>'DT-2021-N-B58-TT343-75'!Print_Titles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2020-12-22T03:17:00Z</cp:lastPrinted>
  <dcterms:created xsi:type="dcterms:W3CDTF">2017-12-20T08:12:08Z</dcterms:created>
  <dcterms:modified xsi:type="dcterms:W3CDTF">2020-12-22T03:18:30Z</dcterms:modified>
</cp:coreProperties>
</file>