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NHUNG\Google Drive\NĂM 2022\CÔNG KHAI\QUYET TOAN 2020\"/>
    </mc:Choice>
  </mc:AlternateContent>
  <bookViews>
    <workbookView xWindow="32760" yWindow="32760" windowWidth="19200" windowHeight="11385"/>
  </bookViews>
  <sheets>
    <sheet name="QT-2020-N-B63-TT343-75" sheetId="1" r:id="rId1"/>
  </sheets>
  <externalReferences>
    <externalReference r:id="rId2"/>
    <externalReference r:id="rId3"/>
  </externalReferences>
  <definedNames>
    <definedName name="_xlnm.Print_Titles" localSheetId="0">'QT-2020-N-B63-TT343-75'!$5:$7</definedName>
  </definedNames>
  <calcPr calcId="152511"/>
</workbook>
</file>

<file path=xl/calcChain.xml><?xml version="1.0" encoding="utf-8"?>
<calcChain xmlns="http://schemas.openxmlformats.org/spreadsheetml/2006/main">
  <c r="H9" i="1" l="1"/>
  <c r="H10" i="1"/>
  <c r="H11" i="1"/>
  <c r="H12" i="1"/>
  <c r="H13" i="1"/>
  <c r="H14" i="1"/>
  <c r="H15" i="1"/>
  <c r="H16" i="1"/>
  <c r="H19" i="1"/>
  <c r="H20" i="1"/>
  <c r="H26" i="1"/>
  <c r="H27" i="1"/>
  <c r="H28" i="1"/>
  <c r="H30" i="1"/>
  <c r="H31" i="1"/>
  <c r="H32" i="1"/>
  <c r="H33" i="1"/>
  <c r="H34" i="1"/>
  <c r="H8" i="1"/>
  <c r="D8" i="1"/>
  <c r="D10" i="1"/>
  <c r="D34" i="1"/>
  <c r="D33" i="1"/>
  <c r="D32" i="1"/>
  <c r="D31" i="1"/>
  <c r="D30" i="1"/>
  <c r="D29" i="1"/>
  <c r="D28" i="1"/>
  <c r="D27" i="1"/>
  <c r="D26" i="1"/>
  <c r="D25" i="1"/>
  <c r="D20" i="1"/>
  <c r="D19" i="1"/>
  <c r="D16" i="1"/>
  <c r="D15" i="1"/>
  <c r="D14" i="1"/>
  <c r="D13" i="1"/>
  <c r="D12" i="1"/>
  <c r="D11" i="1"/>
  <c r="F8" i="1"/>
  <c r="C9" i="1"/>
  <c r="E8" i="1"/>
  <c r="F9" i="1"/>
  <c r="E9" i="1"/>
  <c r="C8" i="1" l="1"/>
  <c r="D9" i="1"/>
  <c r="F46" i="1" l="1"/>
  <c r="F45" i="1"/>
  <c r="F44" i="1"/>
  <c r="F43" i="1"/>
  <c r="F34" i="1"/>
  <c r="F33" i="1"/>
  <c r="F32" i="1"/>
  <c r="F31" i="1"/>
  <c r="F30" i="1"/>
  <c r="F29" i="1"/>
  <c r="F28" i="1"/>
  <c r="F27" i="1"/>
  <c r="F26" i="1"/>
  <c r="F25" i="1"/>
  <c r="F24" i="1"/>
  <c r="F23" i="1"/>
  <c r="F22" i="1"/>
  <c r="F21" i="1"/>
  <c r="F20" i="1"/>
  <c r="F19" i="1"/>
  <c r="F17" i="1"/>
  <c r="F16" i="1"/>
  <c r="F15" i="1"/>
  <c r="F14" i="1"/>
  <c r="F13" i="1"/>
  <c r="F12" i="1"/>
  <c r="F11" i="1"/>
  <c r="F10" i="1"/>
  <c r="E44" i="1"/>
  <c r="E46" i="1"/>
  <c r="C46" i="1"/>
  <c r="E45" i="1"/>
  <c r="C45" i="1"/>
  <c r="E43" i="1"/>
  <c r="C43" i="1"/>
  <c r="E42" i="1"/>
  <c r="C42" i="1"/>
  <c r="E41" i="1"/>
  <c r="C41" i="1"/>
  <c r="E40" i="1"/>
  <c r="C40" i="1"/>
  <c r="E39" i="1"/>
  <c r="C39" i="1"/>
  <c r="E38" i="1"/>
  <c r="C38" i="1"/>
  <c r="E37" i="1"/>
  <c r="C37" i="1"/>
  <c r="E36" i="1"/>
  <c r="C36" i="1"/>
  <c r="G8" i="1" l="1"/>
  <c r="E10" i="1"/>
  <c r="C10" i="1"/>
  <c r="E34" i="1"/>
  <c r="C34" i="1"/>
  <c r="E33" i="1"/>
  <c r="C33" i="1"/>
  <c r="E32" i="1"/>
  <c r="C32" i="1"/>
  <c r="E31" i="1"/>
  <c r="C31" i="1"/>
  <c r="E30" i="1"/>
  <c r="C30" i="1"/>
  <c r="E29" i="1"/>
  <c r="C29" i="1"/>
  <c r="E28" i="1"/>
  <c r="C28" i="1"/>
  <c r="E27" i="1"/>
  <c r="C27" i="1"/>
  <c r="E26" i="1"/>
  <c r="G26" i="1" s="1"/>
  <c r="C26" i="1"/>
  <c r="E25" i="1"/>
  <c r="C25" i="1"/>
  <c r="E24" i="1"/>
  <c r="E23" i="1"/>
  <c r="E22" i="1"/>
  <c r="E21" i="1"/>
  <c r="E20" i="1"/>
  <c r="G20" i="1" s="1"/>
  <c r="C20" i="1"/>
  <c r="E19" i="1"/>
  <c r="C19" i="1"/>
  <c r="C17" i="1"/>
  <c r="E17" i="1"/>
  <c r="E18" i="1"/>
  <c r="C18" i="1"/>
  <c r="E16" i="1"/>
  <c r="C16" i="1"/>
  <c r="E15" i="1"/>
  <c r="C15" i="1"/>
  <c r="E14" i="1"/>
  <c r="C14" i="1"/>
  <c r="E13" i="1"/>
  <c r="C13" i="1"/>
  <c r="E12" i="1"/>
  <c r="C12" i="1"/>
  <c r="G27" i="1"/>
  <c r="G36" i="1"/>
  <c r="G37" i="1"/>
  <c r="G38" i="1"/>
  <c r="G39" i="1"/>
  <c r="G40" i="1"/>
  <c r="G41" i="1"/>
  <c r="E11" i="1"/>
  <c r="C11" i="1"/>
  <c r="G11" i="1" l="1"/>
  <c r="G31" i="1"/>
  <c r="G33" i="1"/>
  <c r="G10" i="1"/>
  <c r="G9" i="1"/>
  <c r="G34" i="1"/>
  <c r="G32" i="1"/>
  <c r="G30" i="1"/>
  <c r="G28" i="1"/>
  <c r="G19" i="1"/>
  <c r="G17" i="1"/>
  <c r="G18" i="1"/>
  <c r="G16" i="1"/>
  <c r="G15" i="1"/>
  <c r="G14" i="1"/>
  <c r="G13" i="1"/>
  <c r="G12" i="1"/>
  <c r="A38" i="1" l="1"/>
  <c r="A39" i="1" s="1"/>
  <c r="A40" i="1" s="1"/>
  <c r="A41" i="1" s="1"/>
  <c r="A32" i="1"/>
  <c r="A33" i="1" s="1"/>
  <c r="A12" i="1"/>
  <c r="A13" i="1" s="1"/>
  <c r="A14" i="1" s="1"/>
  <c r="A15" i="1" s="1"/>
  <c r="A16" i="1" s="1"/>
  <c r="A19" i="1" s="1"/>
  <c r="A20" i="1" s="1"/>
  <c r="A25" i="1" s="1"/>
  <c r="A26" i="1" s="1"/>
  <c r="A27" i="1" s="1"/>
  <c r="A28" i="1" s="1"/>
  <c r="A29" i="1" s="1"/>
</calcChain>
</file>

<file path=xl/sharedStrings.xml><?xml version="1.0" encoding="utf-8"?>
<sst xmlns="http://schemas.openxmlformats.org/spreadsheetml/2006/main" count="69" uniqueCount="60">
  <si>
    <t>Đơn vị: Triệu đồng</t>
  </si>
  <si>
    <t>STT</t>
  </si>
  <si>
    <t>NỘI DUNG</t>
  </si>
  <si>
    <t>A</t>
  </si>
  <si>
    <t>B</t>
  </si>
  <si>
    <t>I</t>
  </si>
  <si>
    <t>II</t>
  </si>
  <si>
    <t>III</t>
  </si>
  <si>
    <t>IV</t>
  </si>
  <si>
    <t>C</t>
  </si>
  <si>
    <t>D</t>
  </si>
  <si>
    <t>-</t>
  </si>
  <si>
    <t>SO SÁNH (%)</t>
  </si>
  <si>
    <t>Thu nội địa</t>
  </si>
  <si>
    <t>Thu từ khu vực DNNN do Trung ương quản lý</t>
  </si>
  <si>
    <t xml:space="preserve">Thu từ khu vực doanh nghiệp có vốn đầu tư nước ngoài </t>
  </si>
  <si>
    <t>Thu từ khu vực kinh tế ngoài quốc doanh</t>
  </si>
  <si>
    <t>Thuế thu nhập cá nhân</t>
  </si>
  <si>
    <t>Thuế bảo vệ môi trường</t>
  </si>
  <si>
    <t>Thuế  BVMT thu từ hàng hóa sản xuất, kinh doanh trong nước</t>
  </si>
  <si>
    <t>Thuế  BVMT thu từ hàng hóa nhập khẩu</t>
  </si>
  <si>
    <t>Lệ phí trước bạ</t>
  </si>
  <si>
    <t xml:space="preserve">Thu phí, lệ phí </t>
  </si>
  <si>
    <t xml:space="preserve"> Phí và lệ phí trung ương</t>
  </si>
  <si>
    <t xml:space="preserve"> Phí và lệ phí huyện</t>
  </si>
  <si>
    <t xml:space="preserve"> Phí và lệ phí xã, phường</t>
  </si>
  <si>
    <t>Thuế sử dụng đất nông nghiệp</t>
  </si>
  <si>
    <t>Thuế sử dụng đất phi nông nghiệp</t>
  </si>
  <si>
    <t>Tiền cho thuê đất, thuê mặt nước</t>
  </si>
  <si>
    <t>Thu tiền sử dụng đất</t>
  </si>
  <si>
    <t>Tiền cho thuê và tiền bán nhà ở thuộc sở hữu nhà nước</t>
  </si>
  <si>
    <t>Thu từ hoạt động xổ số kiến thiết</t>
  </si>
  <si>
    <t>Thu tiền cấp quyền khai thác khoáng sản</t>
  </si>
  <si>
    <t>Thu khác ngân sách</t>
  </si>
  <si>
    <t>Thu từ quỹ đất công ích, hoa lợi công sản khác</t>
  </si>
  <si>
    <t>Thu hồi vốn, thu cổ tức, lợi nhuận được chia của Nhà nước và lợi nhuận sau thuế còn lại sau khi trích lập các quỹ của doanh nghiệp nhà nước</t>
  </si>
  <si>
    <t>Thuế giá trị gia tăng thu từ hàng hóa nhập khẩu</t>
  </si>
  <si>
    <t>Thuế xuất khẩu</t>
  </si>
  <si>
    <t>Thuế nhập khẩu</t>
  </si>
  <si>
    <t>Thuế tiêu thụ đặc biệt thu từ hàng hóa nhập khẩu</t>
  </si>
  <si>
    <t>Thuế  bảo vệ môi trường thu từ hàng hóa nhập khẩu</t>
  </si>
  <si>
    <t>Thu khác</t>
  </si>
  <si>
    <t>Thu viện trợ</t>
  </si>
  <si>
    <t>DỰ TOÁN</t>
  </si>
  <si>
    <t>Thu từ dầu thô</t>
  </si>
  <si>
    <t>Thu từ hoạt động xuất nhập khẩu</t>
  </si>
  <si>
    <t>QUYẾT TOÁN</t>
  </si>
  <si>
    <t>Biểu số 63/CK-NSNN</t>
  </si>
  <si>
    <t>TỔNG THU NSNN</t>
  </si>
  <si>
    <t>THU NSĐP</t>
  </si>
  <si>
    <t>TỔNG NGUỒN THU NSNN</t>
  </si>
  <si>
    <t>TỔNG THU CÂN ĐỐI NSNN</t>
  </si>
  <si>
    <t>Thu từ khu vực DNNN do Địa phương quản lý</t>
  </si>
  <si>
    <t xml:space="preserve"> Phí và lệ phí tỉnh</t>
  </si>
  <si>
    <t>THU TỪ QUỸ DỰ TRỮ TÀI CHÍNH</t>
  </si>
  <si>
    <t>THU KẾT DƯ NĂM TRƯỚC</t>
  </si>
  <si>
    <t>THU CHUYỂN NGUỒN TỪ NĂM TRƯỚC CHUYỂN SANG</t>
  </si>
  <si>
    <t>ỦY BAN NHÂN DÂN TỈNH ĐỒNG NAI</t>
  </si>
  <si>
    <t>(Đính kèm Quyết định số               /QĐ-UBND ngày        /    /2021 của UBND tỉnh Đồng Nai)</t>
  </si>
  <si>
    <t>QUYẾT TOÁN THU NGÂN SÁCH NHÀ NƯỚC NĂM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</si>
</sst>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43" formatCode="_(* #,##0.00_);_(* \(#,##0.00\);_(* &quot;-&quot;??_);_(@_)"/>
    <numFmt numFmtId="164" formatCode="#,###;\-#,###;&quot;&quot;;_(@_)"/>
    <numFmt numFmtId="165" formatCode="_(* #,##0_);_(* \(#,##0\);_(* &quot;-&quot;??_);_(@_)"/>
  </numFmts>
  <fonts count="18" x14ac:knownFonts="1">
    <font>
      <sz val="11"/>
      <color theme="1"/>
      <name val="Calibri"/>
      <family val="2"/>
      <scheme val="minor"/>
    </font>
    <font>
      <sz val="12"/>
      <name val=".VnArial Narrow"/>
      <family val="2"/>
    </font>
    <font>
      <sz val="12"/>
      <name val=".VnArial Narrow"/>
      <family val="2"/>
    </font>
    <font>
      <sz val="12"/>
      <name val="Times New Roman"/>
      <family val="1"/>
    </font>
    <font>
      <b/>
      <sz val="12"/>
      <name val="Times New Roman"/>
      <family val="1"/>
    </font>
    <font>
      <i/>
      <sz val="12"/>
      <name val="Times New Roman"/>
      <family val="1"/>
    </font>
    <font>
      <b/>
      <sz val="14"/>
      <name val="Times New Roman"/>
      <family val="1"/>
    </font>
    <font>
      <i/>
      <sz val="14"/>
      <name val="Times New Roman"/>
      <family val="1"/>
    </font>
    <font>
      <sz val="14"/>
      <name val="Times New Roman"/>
      <family val="1"/>
    </font>
    <font>
      <b/>
      <sz val="11"/>
      <name val="Times New Roman"/>
      <family val="1"/>
    </font>
    <font>
      <sz val="12"/>
      <name val=".VnTime"/>
      <family val="2"/>
    </font>
    <font>
      <sz val="10"/>
      <name val="Arial"/>
      <family val="2"/>
      <charset val="163"/>
    </font>
    <font>
      <sz val="11"/>
      <name val=".VnArial Narrow"/>
      <family val="2"/>
    </font>
    <font>
      <sz val="13"/>
      <name val=".VnTime"/>
      <family val="2"/>
    </font>
    <font>
      <sz val="11"/>
      <name val="Times New Roman"/>
      <family val="1"/>
      <charset val="163"/>
    </font>
    <font>
      <sz val="11"/>
      <name val="Times New Roman"/>
      <family val="1"/>
    </font>
    <font>
      <sz val="11"/>
      <color theme="1"/>
      <name val="Calibri"/>
      <family val="2"/>
      <charset val="163"/>
      <scheme val="minor"/>
    </font>
    <font>
      <sz val="11"/>
      <color theme="1"/>
      <name val="Calibri"/>
      <family val="2"/>
      <scheme val="minor"/>
    </font>
  </fonts>
  <fills count="2">
    <fill>
      <patternFill patternType="none"/>
    </fill>
    <fill>
      <patternFill patternType="gray125"/>
    </fill>
  </fills>
  <borders count="6">
    <border>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s>
  <cellStyleXfs count="13">
    <xf numFmtId="0" fontId="0" fillId="0" borderId="0"/>
    <xf numFmtId="43" fontId="14" fillId="0" borderId="0" applyFont="0" applyFill="0" applyBorder="0" applyAlignment="0" applyProtection="0"/>
    <xf numFmtId="44" fontId="14" fillId="0" borderId="0" applyFont="0" applyFill="0" applyBorder="0" applyAlignment="0" applyProtection="0"/>
    <xf numFmtId="164" fontId="13" fillId="0" borderId="0" applyFont="0" applyFill="0" applyBorder="0" applyAlignment="0" applyProtection="0"/>
    <xf numFmtId="0" fontId="10" fillId="0" borderId="0"/>
    <xf numFmtId="0" fontId="11" fillId="0" borderId="0"/>
    <xf numFmtId="0" fontId="2" fillId="0" borderId="0"/>
    <xf numFmtId="0" fontId="16" fillId="0" borderId="0"/>
    <xf numFmtId="0" fontId="10" fillId="0" borderId="0"/>
    <xf numFmtId="0" fontId="14" fillId="0" borderId="0"/>
    <xf numFmtId="0" fontId="1" fillId="0" borderId="0"/>
    <xf numFmtId="43" fontId="17" fillId="0" borderId="0" applyFont="0" applyFill="0" applyBorder="0" applyAlignment="0" applyProtection="0"/>
    <xf numFmtId="9" fontId="17" fillId="0" borderId="0" applyFont="0" applyFill="0" applyBorder="0" applyAlignment="0" applyProtection="0"/>
  </cellStyleXfs>
  <cellXfs count="59">
    <xf numFmtId="0" fontId="0" fillId="0" borderId="0" xfId="0"/>
    <xf numFmtId="0" fontId="8" fillId="0" borderId="0" xfId="4" applyFont="1" applyFill="1"/>
    <xf numFmtId="0" fontId="3" fillId="0" borderId="0" xfId="4" applyFont="1" applyFill="1"/>
    <xf numFmtId="0" fontId="7" fillId="0" borderId="0" xfId="4" applyFont="1" applyFill="1" applyAlignment="1">
      <alignment horizontal="left"/>
    </xf>
    <xf numFmtId="0" fontId="5" fillId="0" borderId="0" xfId="4" applyFont="1" applyFill="1" applyAlignment="1">
      <alignment horizontal="right"/>
    </xf>
    <xf numFmtId="0" fontId="15" fillId="0" borderId="0" xfId="4" applyFont="1" applyFill="1"/>
    <xf numFmtId="0" fontId="8" fillId="0" borderId="0" xfId="0" applyFont="1" applyFill="1"/>
    <xf numFmtId="0" fontId="4" fillId="0" borderId="1" xfId="0" applyFont="1" applyFill="1" applyBorder="1" applyAlignment="1">
      <alignment horizontal="center"/>
    </xf>
    <xf numFmtId="0" fontId="3" fillId="0" borderId="1" xfId="0" applyFont="1" applyFill="1" applyBorder="1" applyAlignment="1">
      <alignment horizontal="center"/>
    </xf>
    <xf numFmtId="0" fontId="3" fillId="0" borderId="1" xfId="0" quotePrefix="1" applyFont="1" applyFill="1" applyBorder="1" applyAlignment="1">
      <alignment horizontal="center"/>
    </xf>
    <xf numFmtId="0" fontId="7" fillId="0" borderId="0" xfId="0" applyFont="1" applyFill="1"/>
    <xf numFmtId="0" fontId="5" fillId="0" borderId="1" xfId="0" quotePrefix="1" applyFont="1" applyFill="1" applyBorder="1" applyAlignment="1">
      <alignment horizontal="center"/>
    </xf>
    <xf numFmtId="0" fontId="5" fillId="0" borderId="1" xfId="0" applyFont="1" applyFill="1" applyBorder="1"/>
    <xf numFmtId="0" fontId="3" fillId="0" borderId="1" xfId="0" applyFont="1" applyFill="1" applyBorder="1" applyAlignment="1">
      <alignment horizontal="center" vertical="center"/>
    </xf>
    <xf numFmtId="0" fontId="7" fillId="0" borderId="0" xfId="0" quotePrefix="1" applyFont="1" applyFill="1" applyAlignment="1">
      <alignment horizontal="left"/>
    </xf>
    <xf numFmtId="0" fontId="7" fillId="0" borderId="0" xfId="0" quotePrefix="1" applyFont="1" applyFill="1" applyBorder="1"/>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7" fillId="0" borderId="3" xfId="0" quotePrefix="1" applyFont="1" applyFill="1" applyBorder="1"/>
    <xf numFmtId="0" fontId="3" fillId="0" borderId="0" xfId="4" applyFont="1" applyFill="1" applyAlignment="1">
      <alignment vertical="center"/>
    </xf>
    <xf numFmtId="9" fontId="7" fillId="0" borderId="0" xfId="12" applyFont="1" applyFill="1"/>
    <xf numFmtId="9" fontId="3" fillId="0" borderId="1" xfId="12" applyFont="1" applyFill="1" applyBorder="1"/>
    <xf numFmtId="9" fontId="8" fillId="0" borderId="0" xfId="12" applyFont="1" applyFill="1"/>
    <xf numFmtId="9" fontId="3" fillId="0" borderId="0" xfId="12" applyFont="1" applyFill="1"/>
    <xf numFmtId="165" fontId="4" fillId="0" borderId="0" xfId="11" applyNumberFormat="1" applyFont="1" applyFill="1" applyAlignment="1"/>
    <xf numFmtId="165" fontId="3" fillId="0" borderId="0" xfId="11" applyNumberFormat="1" applyFont="1" applyFill="1" applyAlignment="1">
      <alignment horizontal="right"/>
    </xf>
    <xf numFmtId="165" fontId="3" fillId="0" borderId="0" xfId="11" applyNumberFormat="1" applyFont="1" applyFill="1" applyAlignment="1">
      <alignment horizontal="centerContinuous"/>
    </xf>
    <xf numFmtId="165" fontId="8" fillId="0" borderId="0" xfId="11" applyNumberFormat="1" applyFont="1" applyFill="1"/>
    <xf numFmtId="165" fontId="3" fillId="0" borderId="1" xfId="11" applyNumberFormat="1" applyFont="1" applyFill="1" applyBorder="1"/>
    <xf numFmtId="165" fontId="5" fillId="0" borderId="1" xfId="11" applyNumberFormat="1" applyFont="1" applyFill="1" applyBorder="1"/>
    <xf numFmtId="165" fontId="3" fillId="0" borderId="0" xfId="11" applyNumberFormat="1" applyFont="1" applyFill="1"/>
    <xf numFmtId="0" fontId="6" fillId="0" borderId="0" xfId="4" applyFont="1" applyFill="1"/>
    <xf numFmtId="165" fontId="4" fillId="0" borderId="1" xfId="11" applyNumberFormat="1" applyFont="1" applyFill="1" applyBorder="1"/>
    <xf numFmtId="165" fontId="4" fillId="0" borderId="2" xfId="11" applyNumberFormat="1" applyFont="1" applyFill="1" applyBorder="1"/>
    <xf numFmtId="9" fontId="4" fillId="0" borderId="1" xfId="12" applyFont="1" applyFill="1" applyBorder="1"/>
    <xf numFmtId="9" fontId="5" fillId="0" borderId="1" xfId="12" applyFont="1" applyFill="1" applyBorder="1"/>
    <xf numFmtId="9" fontId="4" fillId="0" borderId="2" xfId="12" applyFont="1" applyFill="1" applyBorder="1"/>
    <xf numFmtId="0" fontId="4" fillId="0" borderId="1" xfId="0" applyFont="1" applyFill="1" applyBorder="1"/>
    <xf numFmtId="0" fontId="3" fillId="0" borderId="1" xfId="0" applyFont="1" applyFill="1" applyBorder="1"/>
    <xf numFmtId="0" fontId="3" fillId="0" borderId="1" xfId="0" applyFont="1" applyFill="1" applyBorder="1" applyAlignment="1">
      <alignment wrapText="1"/>
    </xf>
    <xf numFmtId="0" fontId="4" fillId="0" borderId="1" xfId="0" applyNumberFormat="1" applyFont="1" applyFill="1" applyBorder="1" applyAlignment="1">
      <alignment horizontal="left" vertical="center"/>
    </xf>
    <xf numFmtId="0" fontId="4" fillId="0" borderId="2" xfId="0" applyNumberFormat="1" applyFont="1" applyFill="1" applyBorder="1" applyAlignment="1">
      <alignment horizontal="left" vertical="center" wrapText="1"/>
    </xf>
    <xf numFmtId="0" fontId="4" fillId="0" borderId="5" xfId="0" applyFont="1" applyFill="1" applyBorder="1" applyAlignment="1">
      <alignment horizontal="center"/>
    </xf>
    <xf numFmtId="0" fontId="4" fillId="0" borderId="5" xfId="0" applyFont="1" applyFill="1" applyBorder="1"/>
    <xf numFmtId="165" fontId="4" fillId="0" borderId="5" xfId="11" applyNumberFormat="1" applyFont="1" applyFill="1" applyBorder="1"/>
    <xf numFmtId="9" fontId="4" fillId="0" borderId="5" xfId="12" applyFont="1" applyFill="1" applyBorder="1"/>
    <xf numFmtId="0" fontId="7" fillId="0" borderId="0" xfId="0" applyFont="1" applyFill="1" applyAlignment="1">
      <alignment horizontal="left"/>
    </xf>
    <xf numFmtId="0" fontId="4" fillId="0" borderId="0" xfId="0" applyFont="1" applyFill="1" applyAlignment="1">
      <alignment horizontal="center"/>
    </xf>
    <xf numFmtId="0" fontId="6" fillId="0" borderId="0" xfId="4" applyFont="1" applyFill="1" applyAlignment="1">
      <alignment horizontal="center"/>
    </xf>
    <xf numFmtId="0" fontId="5" fillId="0" borderId="0" xfId="0" applyNumberFormat="1" applyFont="1" applyFill="1" applyBorder="1" applyAlignment="1">
      <alignment horizontal="center" vertical="top" wrapText="1"/>
    </xf>
    <xf numFmtId="0" fontId="9" fillId="0" borderId="4" xfId="4" applyFont="1" applyFill="1" applyBorder="1" applyAlignment="1">
      <alignment horizontal="center" vertical="center" wrapText="1"/>
    </xf>
    <xf numFmtId="0" fontId="12" fillId="0" borderId="4" xfId="0" applyFont="1" applyFill="1" applyBorder="1" applyAlignment="1">
      <alignment horizontal="center" vertical="center" wrapText="1"/>
    </xf>
    <xf numFmtId="165" fontId="9" fillId="0" borderId="4" xfId="11" applyNumberFormat="1" applyFont="1" applyFill="1" applyBorder="1" applyAlignment="1">
      <alignment horizontal="center" vertical="center" wrapText="1"/>
    </xf>
    <xf numFmtId="165" fontId="12" fillId="0" borderId="4" xfId="11" applyNumberFormat="1" applyFont="1" applyFill="1" applyBorder="1" applyAlignment="1">
      <alignment vertical="center" wrapText="1"/>
    </xf>
    <xf numFmtId="0" fontId="12" fillId="0" borderId="4" xfId="0" applyFont="1" applyFill="1" applyBorder="1" applyAlignment="1">
      <alignment vertical="center" wrapText="1"/>
    </xf>
    <xf numFmtId="165" fontId="12" fillId="0" borderId="4" xfId="11" applyNumberFormat="1" applyFont="1" applyFill="1" applyBorder="1" applyAlignment="1">
      <alignment horizontal="center" vertical="center" wrapText="1"/>
    </xf>
    <xf numFmtId="9" fontId="9" fillId="0" borderId="4" xfId="12" applyFont="1" applyFill="1" applyBorder="1" applyAlignment="1">
      <alignment horizontal="center" vertical="center" wrapText="1"/>
    </xf>
    <xf numFmtId="9" fontId="12" fillId="0" borderId="4" xfId="12" applyFont="1" applyFill="1" applyBorder="1" applyAlignment="1">
      <alignment horizontal="center" vertical="center" wrapText="1"/>
    </xf>
    <xf numFmtId="0" fontId="5" fillId="0" borderId="1" xfId="0" applyFont="1" applyFill="1" applyBorder="1" applyAlignment="1">
      <alignment wrapText="1"/>
    </xf>
  </cellXfs>
  <cellStyles count="13">
    <cellStyle name="Comma" xfId="11" builtinId="3"/>
    <cellStyle name="Comma 2" xfId="1"/>
    <cellStyle name="Currency 2" xfId="2"/>
    <cellStyle name="HAI" xfId="3"/>
    <cellStyle name="Normal" xfId="0" builtinId="0"/>
    <cellStyle name="Normal 2" xfId="4"/>
    <cellStyle name="Normal 3" xfId="5"/>
    <cellStyle name="Normal 4" xfId="6"/>
    <cellStyle name="Normal 5" xfId="7"/>
    <cellStyle name="Normal 6" xfId="8"/>
    <cellStyle name="Normal 7" xfId="9"/>
    <cellStyle name="Normal 8" xfId="10"/>
    <cellStyle name="Percent" xfId="1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HONGNH~1.NS\AppData\Local\Temp\Rar$DIa10100.13927\61%20TT%20342-R.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HONGNH~1.NS\AppData\Local\Temp\Rar$DIa9512.8715\BIEU%2050-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
    </sheetNames>
    <sheetDataSet>
      <sheetData sheetId="0">
        <row r="12">
          <cell r="E12">
            <v>53140000000000</v>
          </cell>
        </row>
        <row r="14">
          <cell r="E14">
            <v>35640000000000</v>
          </cell>
          <cell r="G14">
            <v>41842136547531</v>
          </cell>
          <cell r="I14">
            <v>25551402960570</v>
          </cell>
        </row>
        <row r="16">
          <cell r="E16">
            <v>2083000000000</v>
          </cell>
          <cell r="G16">
            <v>2388457145528</v>
          </cell>
          <cell r="I16">
            <v>1240906310829</v>
          </cell>
        </row>
        <row r="21">
          <cell r="E21">
            <v>2115000000000</v>
          </cell>
          <cell r="G21">
            <v>2041210381353</v>
          </cell>
          <cell r="I21">
            <v>1019514726894</v>
          </cell>
        </row>
        <row r="26">
          <cell r="E26">
            <v>12085000000000</v>
          </cell>
          <cell r="G26">
            <v>12643064536415</v>
          </cell>
          <cell r="I26">
            <v>5802908819719</v>
          </cell>
        </row>
        <row r="31">
          <cell r="E31">
            <v>5254000000000</v>
          </cell>
          <cell r="G31">
            <v>5623281384435</v>
          </cell>
          <cell r="I31">
            <v>2743768952698</v>
          </cell>
        </row>
        <row r="47">
          <cell r="E47">
            <v>1580000000000</v>
          </cell>
          <cell r="G47">
            <v>1390985990814</v>
          </cell>
          <cell r="I47">
            <v>1390985990814</v>
          </cell>
        </row>
        <row r="48">
          <cell r="E48">
            <v>0</v>
          </cell>
          <cell r="G48">
            <v>143600716</v>
          </cell>
          <cell r="I48">
            <v>143600716</v>
          </cell>
        </row>
        <row r="49">
          <cell r="E49">
            <v>62000000000</v>
          </cell>
          <cell r="G49">
            <v>67098008056</v>
          </cell>
          <cell r="I49">
            <v>67098008056</v>
          </cell>
        </row>
        <row r="50">
          <cell r="E50">
            <v>5800000000000</v>
          </cell>
          <cell r="G50">
            <v>5761560855722</v>
          </cell>
          <cell r="I50">
            <v>2707933658362</v>
          </cell>
        </row>
        <row r="51">
          <cell r="E51">
            <v>570000000000</v>
          </cell>
          <cell r="G51">
            <v>1046716409192</v>
          </cell>
          <cell r="I51">
            <v>183128517723</v>
          </cell>
        </row>
        <row r="52">
          <cell r="E52">
            <v>358000000000</v>
          </cell>
          <cell r="G52">
            <v>489685867123</v>
          </cell>
        </row>
        <row r="53">
          <cell r="E53">
            <v>212000000000</v>
          </cell>
          <cell r="G53">
            <v>290477873774</v>
          </cell>
          <cell r="I53">
            <v>136524600757</v>
          </cell>
        </row>
        <row r="54">
          <cell r="E54">
            <v>550000000000</v>
          </cell>
          <cell r="G54">
            <v>479243357567</v>
          </cell>
          <cell r="I54">
            <v>369322888938</v>
          </cell>
        </row>
        <row r="55">
          <cell r="G55">
            <v>135475395066</v>
          </cell>
          <cell r="I55">
            <v>25554926437</v>
          </cell>
        </row>
        <row r="57">
          <cell r="G57">
            <v>204677462094</v>
          </cell>
          <cell r="I57">
            <v>204677462094</v>
          </cell>
        </row>
        <row r="58">
          <cell r="G58">
            <v>114503412367</v>
          </cell>
          <cell r="I58">
            <v>114503412367</v>
          </cell>
        </row>
        <row r="59">
          <cell r="G59">
            <v>24587088040</v>
          </cell>
          <cell r="I59">
            <v>24587088040</v>
          </cell>
        </row>
        <row r="60">
          <cell r="E60">
            <v>1500000000000</v>
          </cell>
          <cell r="G60">
            <v>6429872319658</v>
          </cell>
          <cell r="I60">
            <v>6429872319658</v>
          </cell>
        </row>
        <row r="62">
          <cell r="E62">
            <v>1200000000000</v>
          </cell>
          <cell r="G62">
            <v>871283343462</v>
          </cell>
          <cell r="I62">
            <v>871283343462</v>
          </cell>
        </row>
        <row r="64">
          <cell r="E64">
            <v>0</v>
          </cell>
          <cell r="G64">
            <v>15282424040</v>
          </cell>
          <cell r="I64">
            <v>15282424040</v>
          </cell>
        </row>
        <row r="65">
          <cell r="E65">
            <v>200000000000</v>
          </cell>
          <cell r="G65">
            <v>153417142556</v>
          </cell>
          <cell r="I65">
            <v>113377265299</v>
          </cell>
        </row>
        <row r="68">
          <cell r="E68">
            <v>1000000000</v>
          </cell>
          <cell r="G68">
            <v>507718985</v>
          </cell>
          <cell r="I68">
            <v>507718985</v>
          </cell>
        </row>
        <row r="69">
          <cell r="E69">
            <v>800000000000</v>
          </cell>
          <cell r="G69">
            <v>806878016062</v>
          </cell>
          <cell r="I69">
            <v>472234501407</v>
          </cell>
        </row>
        <row r="81">
          <cell r="E81">
            <v>300000000000</v>
          </cell>
          <cell r="G81">
            <v>416421030064</v>
          </cell>
          <cell r="I81">
            <v>416421030064</v>
          </cell>
        </row>
        <row r="82">
          <cell r="E82">
            <v>1540000000000</v>
          </cell>
          <cell r="G82">
            <v>1706712882906</v>
          </cell>
          <cell r="I82">
            <v>1706712882906</v>
          </cell>
        </row>
        <row r="89">
          <cell r="E89">
            <v>17500000000000</v>
          </cell>
          <cell r="G89">
            <v>13903530998150</v>
          </cell>
        </row>
        <row r="91">
          <cell r="E91">
            <v>100000000000</v>
          </cell>
          <cell r="G91">
            <v>87090976102</v>
          </cell>
        </row>
        <row r="92">
          <cell r="E92">
            <v>2000000000000</v>
          </cell>
          <cell r="G92">
            <v>1362101401916</v>
          </cell>
        </row>
        <row r="93">
          <cell r="E93">
            <v>100000000000</v>
          </cell>
          <cell r="G93">
            <v>2112934647</v>
          </cell>
        </row>
        <row r="94">
          <cell r="E94">
            <v>15175000000000</v>
          </cell>
          <cell r="G94">
            <v>12238407037259</v>
          </cell>
        </row>
        <row r="96">
          <cell r="E96">
            <v>125000000000</v>
          </cell>
          <cell r="G96">
            <v>102461093738</v>
          </cell>
        </row>
        <row r="97">
          <cell r="E97">
            <v>0</v>
          </cell>
          <cell r="G97">
            <v>23261898542</v>
          </cell>
        </row>
        <row r="99">
          <cell r="G99">
            <v>2266931237</v>
          </cell>
          <cell r="I99">
            <v>2266931237</v>
          </cell>
        </row>
        <row r="107">
          <cell r="G107">
            <v>63000000000</v>
          </cell>
          <cell r="I107">
            <v>63000000000</v>
          </cell>
        </row>
        <row r="120">
          <cell r="G120">
            <v>20754666370122</v>
          </cell>
          <cell r="I120">
            <v>20754666370122</v>
          </cell>
        </row>
        <row r="121">
          <cell r="G121">
            <v>5407768819945</v>
          </cell>
          <cell r="I121">
            <v>5407768819945</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50.31.TT"/>
    </sheetNames>
    <sheetDataSet>
      <sheetData sheetId="0">
        <row r="11">
          <cell r="E11">
            <v>20403504</v>
          </cell>
          <cell r="F11">
            <v>83790248.514581993</v>
          </cell>
          <cell r="G11">
            <v>68393793.950016007</v>
          </cell>
        </row>
        <row r="12">
          <cell r="F12">
            <v>55941532.542312004</v>
          </cell>
          <cell r="G12">
            <v>25747267.957201</v>
          </cell>
        </row>
        <row r="14">
          <cell r="E14">
            <v>20403504</v>
          </cell>
        </row>
        <row r="16">
          <cell r="E16">
            <v>1212210</v>
          </cell>
        </row>
        <row r="21">
          <cell r="E21">
            <v>1023200</v>
          </cell>
        </row>
        <row r="26">
          <cell r="E26">
            <v>5604974</v>
          </cell>
        </row>
        <row r="31">
          <cell r="E31">
            <v>2522380</v>
          </cell>
        </row>
        <row r="47">
          <cell r="E47">
            <v>1580000</v>
          </cell>
        </row>
        <row r="48">
          <cell r="E48">
            <v>0</v>
          </cell>
        </row>
        <row r="49">
          <cell r="E49">
            <v>62000</v>
          </cell>
        </row>
        <row r="50">
          <cell r="E50">
            <v>2726000</v>
          </cell>
        </row>
        <row r="51">
          <cell r="E51">
            <v>99640</v>
          </cell>
        </row>
        <row r="54">
          <cell r="E54">
            <v>395000</v>
          </cell>
        </row>
        <row r="60">
          <cell r="E60">
            <v>1500000</v>
          </cell>
        </row>
        <row r="62">
          <cell r="E62">
            <v>1200000</v>
          </cell>
        </row>
        <row r="64">
          <cell r="E64">
            <v>0</v>
          </cell>
        </row>
        <row r="65">
          <cell r="E65">
            <v>167100</v>
          </cell>
        </row>
        <row r="68">
          <cell r="E68">
            <v>1000</v>
          </cell>
        </row>
        <row r="69">
          <cell r="E69">
            <v>470000</v>
          </cell>
        </row>
        <row r="81">
          <cell r="E81">
            <v>300000</v>
          </cell>
        </row>
        <row r="82">
          <cell r="E82">
            <v>1540000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2"/>
  <sheetViews>
    <sheetView tabSelected="1" zoomScaleNormal="100" workbookViewId="0">
      <selection activeCell="B13" sqref="B13"/>
    </sheetView>
  </sheetViews>
  <sheetFormatPr defaultColWidth="12.85546875" defaultRowHeight="15.75" x14ac:dyDescent="0.25"/>
  <cols>
    <col min="1" max="1" width="4.85546875" style="2" customWidth="1"/>
    <col min="2" max="2" width="60.28515625" style="2" customWidth="1"/>
    <col min="3" max="3" width="14.85546875" style="30" customWidth="1"/>
    <col min="4" max="4" width="13" style="30" customWidth="1"/>
    <col min="5" max="5" width="12.85546875" style="30" customWidth="1"/>
    <col min="6" max="6" width="12.7109375" style="30" customWidth="1"/>
    <col min="7" max="7" width="8" style="23" customWidth="1"/>
    <col min="8" max="8" width="7.85546875" style="2" customWidth="1"/>
    <col min="9" max="16384" width="12.85546875" style="2"/>
  </cols>
  <sheetData>
    <row r="1" spans="1:8" ht="21" customHeight="1" x14ac:dyDescent="0.25">
      <c r="A1" s="47" t="s">
        <v>57</v>
      </c>
      <c r="B1" s="47"/>
      <c r="C1" s="24"/>
      <c r="D1" s="25"/>
      <c r="E1" s="26"/>
      <c r="F1" s="47" t="s">
        <v>47</v>
      </c>
      <c r="G1" s="47"/>
      <c r="H1" s="47"/>
    </row>
    <row r="2" spans="1:8" s="19" customFormat="1" ht="33" customHeight="1" x14ac:dyDescent="0.3">
      <c r="A2" s="48" t="s">
        <v>59</v>
      </c>
      <c r="B2" s="48"/>
      <c r="C2" s="48"/>
      <c r="D2" s="48"/>
      <c r="E2" s="48"/>
      <c r="F2" s="48"/>
      <c r="G2" s="48"/>
      <c r="H2" s="48"/>
    </row>
    <row r="3" spans="1:8" ht="21" customHeight="1" x14ac:dyDescent="0.25">
      <c r="A3" s="49" t="s">
        <v>58</v>
      </c>
      <c r="B3" s="49"/>
      <c r="C3" s="49"/>
      <c r="D3" s="49"/>
      <c r="E3" s="49"/>
      <c r="F3" s="49"/>
      <c r="G3" s="49"/>
      <c r="H3" s="49"/>
    </row>
    <row r="4" spans="1:8" ht="17.25" customHeight="1" x14ac:dyDescent="0.3">
      <c r="A4" s="3"/>
      <c r="B4" s="3"/>
      <c r="C4" s="27"/>
      <c r="D4" s="27"/>
      <c r="E4" s="27"/>
      <c r="F4" s="27"/>
      <c r="G4" s="20"/>
      <c r="H4" s="4" t="s">
        <v>0</v>
      </c>
    </row>
    <row r="5" spans="1:8" s="5" customFormat="1" ht="23.25" customHeight="1" x14ac:dyDescent="0.25">
      <c r="A5" s="50" t="s">
        <v>1</v>
      </c>
      <c r="B5" s="50" t="s">
        <v>2</v>
      </c>
      <c r="C5" s="52" t="s">
        <v>43</v>
      </c>
      <c r="D5" s="53"/>
      <c r="E5" s="50" t="s">
        <v>46</v>
      </c>
      <c r="F5" s="54"/>
      <c r="G5" s="50" t="s">
        <v>12</v>
      </c>
      <c r="H5" s="54"/>
    </row>
    <row r="6" spans="1:8" s="5" customFormat="1" ht="15" x14ac:dyDescent="0.25">
      <c r="A6" s="51"/>
      <c r="B6" s="51"/>
      <c r="C6" s="52" t="s">
        <v>48</v>
      </c>
      <c r="D6" s="52" t="s">
        <v>49</v>
      </c>
      <c r="E6" s="52" t="s">
        <v>48</v>
      </c>
      <c r="F6" s="52" t="s">
        <v>49</v>
      </c>
      <c r="G6" s="56" t="s">
        <v>48</v>
      </c>
      <c r="H6" s="50" t="s">
        <v>49</v>
      </c>
    </row>
    <row r="7" spans="1:8" s="5" customFormat="1" ht="27.75" customHeight="1" x14ac:dyDescent="0.25">
      <c r="A7" s="51"/>
      <c r="B7" s="51"/>
      <c r="C7" s="55"/>
      <c r="D7" s="55"/>
      <c r="E7" s="55"/>
      <c r="F7" s="55"/>
      <c r="G7" s="57"/>
      <c r="H7" s="51"/>
    </row>
    <row r="8" spans="1:8" s="1" customFormat="1" ht="18.600000000000001" customHeight="1" x14ac:dyDescent="0.3">
      <c r="A8" s="42"/>
      <c r="B8" s="43" t="s">
        <v>50</v>
      </c>
      <c r="C8" s="44">
        <f>+[1]TH!$E$12/1000000</f>
        <v>53140000</v>
      </c>
      <c r="D8" s="44">
        <f>+'[2]50.31.TT'!$E$11</f>
        <v>20403504</v>
      </c>
      <c r="E8" s="44">
        <f>+'[2]50.31.TT'!$F$11</f>
        <v>83790248.514581993</v>
      </c>
      <c r="F8" s="44">
        <f>+'[2]50.31.TT'!$G$11</f>
        <v>68393793.950016007</v>
      </c>
      <c r="G8" s="45">
        <f>+E8/C8</f>
        <v>1.5767829980162211</v>
      </c>
      <c r="H8" s="45">
        <f>+F8/D8</f>
        <v>3.3520611925292836</v>
      </c>
    </row>
    <row r="9" spans="1:8" s="31" customFormat="1" ht="18.600000000000001" customHeight="1" x14ac:dyDescent="0.3">
      <c r="A9" s="7" t="s">
        <v>3</v>
      </c>
      <c r="B9" s="37" t="s">
        <v>51</v>
      </c>
      <c r="C9" s="32">
        <f>+C10+C35+C36+C43</f>
        <v>53140000</v>
      </c>
      <c r="D9" s="32">
        <f t="shared" ref="D9" si="0">+D10+D35+D36+D43</f>
        <v>20403504</v>
      </c>
      <c r="E9" s="32">
        <f>+'[2]50.31.TT'!$F$12</f>
        <v>55941532.542312004</v>
      </c>
      <c r="F9" s="32">
        <f>+'[2]50.31.TT'!$G$12</f>
        <v>25747267.957201</v>
      </c>
      <c r="G9" s="34">
        <f>+E9/C9</f>
        <v>1.0527198446050434</v>
      </c>
      <c r="H9" s="34">
        <f t="shared" ref="H9:H34" si="1">+F9/D9</f>
        <v>1.2619042276856465</v>
      </c>
    </row>
    <row r="10" spans="1:8" s="31" customFormat="1" ht="18.600000000000001" customHeight="1" x14ac:dyDescent="0.3">
      <c r="A10" s="7" t="s">
        <v>5</v>
      </c>
      <c r="B10" s="37" t="s">
        <v>13</v>
      </c>
      <c r="C10" s="32">
        <f>+[1]TH!$E$14/1000000</f>
        <v>35640000</v>
      </c>
      <c r="D10" s="32">
        <f>+'[2]50.31.TT'!$E$14</f>
        <v>20403504</v>
      </c>
      <c r="E10" s="32">
        <f>+[1]TH!$G$14/1000000</f>
        <v>41842136.547531001</v>
      </c>
      <c r="F10" s="32">
        <f>+[1]TH!$I$14/1000000</f>
        <v>25551402.96057</v>
      </c>
      <c r="G10" s="34">
        <f t="shared" ref="G10:G41" si="2">+E10/C10</f>
        <v>1.1740217886512627</v>
      </c>
      <c r="H10" s="34">
        <f t="shared" si="1"/>
        <v>1.2523046512290241</v>
      </c>
    </row>
    <row r="11" spans="1:8" s="1" customFormat="1" ht="18.600000000000001" customHeight="1" x14ac:dyDescent="0.3">
      <c r="A11" s="8">
        <v>1</v>
      </c>
      <c r="B11" s="38" t="s">
        <v>14</v>
      </c>
      <c r="C11" s="28">
        <f>+[1]TH!$E$16/1000000</f>
        <v>2083000</v>
      </c>
      <c r="D11" s="28">
        <f>+'[2]50.31.TT'!$E$16</f>
        <v>1212210</v>
      </c>
      <c r="E11" s="28">
        <f>+[1]TH!$G$16/1000000</f>
        <v>2388457.1455279998</v>
      </c>
      <c r="F11" s="28">
        <f>+[1]TH!$I$16/1000000</f>
        <v>1240906.3108290001</v>
      </c>
      <c r="G11" s="21">
        <f t="shared" si="2"/>
        <v>1.1466428927162746</v>
      </c>
      <c r="H11" s="21">
        <f t="shared" si="1"/>
        <v>1.0236727224070088</v>
      </c>
    </row>
    <row r="12" spans="1:8" s="1" customFormat="1" ht="18.600000000000001" customHeight="1" x14ac:dyDescent="0.3">
      <c r="A12" s="8">
        <f>A11+1</f>
        <v>2</v>
      </c>
      <c r="B12" s="38" t="s">
        <v>52</v>
      </c>
      <c r="C12" s="28">
        <f>+[1]TH!$E$21/1000000</f>
        <v>2115000</v>
      </c>
      <c r="D12" s="28">
        <f>+'[2]50.31.TT'!$E$21</f>
        <v>1023200</v>
      </c>
      <c r="E12" s="28">
        <f>+[1]TH!$G$21/1000000</f>
        <v>2041210.3813529999</v>
      </c>
      <c r="F12" s="28">
        <f>+[1]TH!$I$21/1000000</f>
        <v>1019514.726894</v>
      </c>
      <c r="G12" s="21">
        <f t="shared" si="2"/>
        <v>0.96511129141985819</v>
      </c>
      <c r="H12" s="21">
        <f t="shared" si="1"/>
        <v>0.99639828664386232</v>
      </c>
    </row>
    <row r="13" spans="1:8" s="1" customFormat="1" ht="18.75" customHeight="1" x14ac:dyDescent="0.3">
      <c r="A13" s="8">
        <f>A12+1</f>
        <v>3</v>
      </c>
      <c r="B13" s="39" t="s">
        <v>15</v>
      </c>
      <c r="C13" s="28">
        <f>+[1]TH!$E$26/1000000</f>
        <v>12085000</v>
      </c>
      <c r="D13" s="28">
        <f>+'[2]50.31.TT'!$E$26</f>
        <v>5604974</v>
      </c>
      <c r="E13" s="28">
        <f>+[1]TH!$G$26/1000000</f>
        <v>12643064.536415</v>
      </c>
      <c r="F13" s="28">
        <f>+[1]TH!$I$26/1000000</f>
        <v>5802908.8197189998</v>
      </c>
      <c r="G13" s="21">
        <f t="shared" si="2"/>
        <v>1.0461782818713281</v>
      </c>
      <c r="H13" s="21">
        <f t="shared" si="1"/>
        <v>1.0353141370002787</v>
      </c>
    </row>
    <row r="14" spans="1:8" s="1" customFormat="1" ht="18.600000000000001" customHeight="1" x14ac:dyDescent="0.3">
      <c r="A14" s="8">
        <f>A13+1</f>
        <v>4</v>
      </c>
      <c r="B14" s="38" t="s">
        <v>16</v>
      </c>
      <c r="C14" s="28">
        <f>+[1]TH!$E$31/1000000</f>
        <v>5254000</v>
      </c>
      <c r="D14" s="28">
        <f>+'[2]50.31.TT'!$E$31</f>
        <v>2522380</v>
      </c>
      <c r="E14" s="28">
        <f>+[1]TH!$G$31/1000000</f>
        <v>5623281.3844349999</v>
      </c>
      <c r="F14" s="28">
        <f>+[1]TH!$I$31/1000000</f>
        <v>2743768.9526979998</v>
      </c>
      <c r="G14" s="21">
        <f t="shared" si="2"/>
        <v>1.070285760265512</v>
      </c>
      <c r="H14" s="21">
        <f t="shared" si="1"/>
        <v>1.0877698652455221</v>
      </c>
    </row>
    <row r="15" spans="1:8" s="1" customFormat="1" ht="18.600000000000001" customHeight="1" x14ac:dyDescent="0.3">
      <c r="A15" s="8">
        <f>A14+1</f>
        <v>5</v>
      </c>
      <c r="B15" s="38" t="s">
        <v>17</v>
      </c>
      <c r="C15" s="28">
        <f>+[1]TH!$E$50/1000000</f>
        <v>5800000</v>
      </c>
      <c r="D15" s="28">
        <f>+'[2]50.31.TT'!$E$50</f>
        <v>2726000</v>
      </c>
      <c r="E15" s="28">
        <f>+[1]TH!$G$50/1000000</f>
        <v>5761560.8557219999</v>
      </c>
      <c r="F15" s="28">
        <f>+[1]TH!$I$50/1000000</f>
        <v>2707933.6583619998</v>
      </c>
      <c r="G15" s="21">
        <f t="shared" si="2"/>
        <v>0.9933725613313793</v>
      </c>
      <c r="H15" s="21">
        <f t="shared" si="1"/>
        <v>0.99337258193763744</v>
      </c>
    </row>
    <row r="16" spans="1:8" s="1" customFormat="1" ht="18.600000000000001" customHeight="1" x14ac:dyDescent="0.3">
      <c r="A16" s="8">
        <f>A15+1</f>
        <v>6</v>
      </c>
      <c r="B16" s="38" t="s">
        <v>18</v>
      </c>
      <c r="C16" s="28">
        <f>+[1]TH!$E$51/1000000</f>
        <v>570000</v>
      </c>
      <c r="D16" s="28">
        <f>+'[2]50.31.TT'!$E$51</f>
        <v>99640</v>
      </c>
      <c r="E16" s="28">
        <f>+[1]TH!$G$51/1000000</f>
        <v>1046716.4091920001</v>
      </c>
      <c r="F16" s="28">
        <f>+[1]TH!$I$51/1000000</f>
        <v>183128.517723</v>
      </c>
      <c r="G16" s="21">
        <f t="shared" si="2"/>
        <v>1.8363445775298246</v>
      </c>
      <c r="H16" s="21">
        <f t="shared" si="1"/>
        <v>1.8379016230730629</v>
      </c>
    </row>
    <row r="17" spans="1:8" s="1" customFormat="1" ht="18.75" customHeight="1" x14ac:dyDescent="0.3">
      <c r="A17" s="11" t="s">
        <v>11</v>
      </c>
      <c r="B17" s="58" t="s">
        <v>19</v>
      </c>
      <c r="C17" s="29">
        <f>+[1]TH!$E$53/1000000</f>
        <v>212000</v>
      </c>
      <c r="D17" s="29"/>
      <c r="E17" s="29">
        <f>+[1]TH!$G$53/1000000</f>
        <v>290477.87377399998</v>
      </c>
      <c r="F17" s="29">
        <f>+[1]TH!$I$53/1000000</f>
        <v>136524.60075700001</v>
      </c>
      <c r="G17" s="35">
        <f t="shared" si="2"/>
        <v>1.3701786498773585</v>
      </c>
      <c r="H17" s="34"/>
    </row>
    <row r="18" spans="1:8" s="1" customFormat="1" ht="18.600000000000001" customHeight="1" x14ac:dyDescent="0.3">
      <c r="A18" s="11" t="s">
        <v>11</v>
      </c>
      <c r="B18" s="12" t="s">
        <v>20</v>
      </c>
      <c r="C18" s="29">
        <f>+[1]TH!$E$52/1000000</f>
        <v>358000</v>
      </c>
      <c r="D18" s="29"/>
      <c r="E18" s="29">
        <f>+[1]TH!$G$52/1000000</f>
        <v>489685.86712299997</v>
      </c>
      <c r="F18" s="29"/>
      <c r="G18" s="35">
        <f t="shared" si="2"/>
        <v>1.3678376176620111</v>
      </c>
      <c r="H18" s="34"/>
    </row>
    <row r="19" spans="1:8" s="1" customFormat="1" ht="18.600000000000001" customHeight="1" x14ac:dyDescent="0.3">
      <c r="A19" s="8">
        <f>A16+1</f>
        <v>7</v>
      </c>
      <c r="B19" s="38" t="s">
        <v>21</v>
      </c>
      <c r="C19" s="28">
        <f>+[1]TH!$E$47/1000000</f>
        <v>1580000</v>
      </c>
      <c r="D19" s="28">
        <f>+'[2]50.31.TT'!$E$47</f>
        <v>1580000</v>
      </c>
      <c r="E19" s="28">
        <f>+[1]TH!$G$47/1000000</f>
        <v>1390985.9908139999</v>
      </c>
      <c r="F19" s="28">
        <f>+[1]TH!$I$47/1000000</f>
        <v>1390985.9908139999</v>
      </c>
      <c r="G19" s="21">
        <f t="shared" si="2"/>
        <v>0.88037088026202526</v>
      </c>
      <c r="H19" s="21">
        <f t="shared" si="1"/>
        <v>0.88037088026202526</v>
      </c>
    </row>
    <row r="20" spans="1:8" s="1" customFormat="1" ht="18.600000000000001" customHeight="1" x14ac:dyDescent="0.3">
      <c r="A20" s="8">
        <f>A19+1</f>
        <v>8</v>
      </c>
      <c r="B20" s="38" t="s">
        <v>22</v>
      </c>
      <c r="C20" s="28">
        <f>+[1]TH!$E$54/1000000</f>
        <v>550000</v>
      </c>
      <c r="D20" s="28">
        <f>+'[2]50.31.TT'!$E$54</f>
        <v>395000</v>
      </c>
      <c r="E20" s="28">
        <f>+[1]TH!$G$54/1000000</f>
        <v>479243.35756700003</v>
      </c>
      <c r="F20" s="28">
        <f>+[1]TH!$I$54/1000000</f>
        <v>369322.88893800002</v>
      </c>
      <c r="G20" s="21">
        <f t="shared" si="2"/>
        <v>0.87135155921272733</v>
      </c>
      <c r="H20" s="21">
        <f t="shared" si="1"/>
        <v>0.93499465553924055</v>
      </c>
    </row>
    <row r="21" spans="1:8" s="1" customFormat="1" ht="18.600000000000001" customHeight="1" x14ac:dyDescent="0.3">
      <c r="A21" s="9" t="s">
        <v>11</v>
      </c>
      <c r="B21" s="12" t="s">
        <v>23</v>
      </c>
      <c r="C21" s="28"/>
      <c r="D21" s="28"/>
      <c r="E21" s="28">
        <f>+[1]TH!$G$55/1000000</f>
        <v>135475.395066</v>
      </c>
      <c r="F21" s="28">
        <f>+[1]TH!$I$55/1000000</f>
        <v>25554.926436999998</v>
      </c>
      <c r="G21" s="21"/>
      <c r="H21" s="34"/>
    </row>
    <row r="22" spans="1:8" s="1" customFormat="1" ht="18.600000000000001" customHeight="1" x14ac:dyDescent="0.3">
      <c r="A22" s="9" t="s">
        <v>11</v>
      </c>
      <c r="B22" s="12" t="s">
        <v>53</v>
      </c>
      <c r="C22" s="28"/>
      <c r="D22" s="28"/>
      <c r="E22" s="28">
        <f>++[1]TH!$G$57/1000000</f>
        <v>204677.46209399999</v>
      </c>
      <c r="F22" s="28">
        <f>+[1]TH!$I$57/1000000</f>
        <v>204677.46209399999</v>
      </c>
      <c r="G22" s="21"/>
      <c r="H22" s="34"/>
    </row>
    <row r="23" spans="1:8" s="1" customFormat="1" ht="18.600000000000001" customHeight="1" x14ac:dyDescent="0.3">
      <c r="A23" s="9" t="s">
        <v>11</v>
      </c>
      <c r="B23" s="12" t="s">
        <v>24</v>
      </c>
      <c r="C23" s="28"/>
      <c r="D23" s="28"/>
      <c r="E23" s="28">
        <f>+[1]TH!$G$58/1000000</f>
        <v>114503.412367</v>
      </c>
      <c r="F23" s="28">
        <f>+[1]TH!$I$58/1000000</f>
        <v>114503.412367</v>
      </c>
      <c r="G23" s="21"/>
      <c r="H23" s="34"/>
    </row>
    <row r="24" spans="1:8" s="1" customFormat="1" ht="18.600000000000001" customHeight="1" x14ac:dyDescent="0.3">
      <c r="A24" s="9" t="s">
        <v>11</v>
      </c>
      <c r="B24" s="12" t="s">
        <v>25</v>
      </c>
      <c r="C24" s="28"/>
      <c r="D24" s="28"/>
      <c r="E24" s="28">
        <f>+[1]TH!$G$59/1000000</f>
        <v>24587.088039999999</v>
      </c>
      <c r="F24" s="28">
        <f>+[1]TH!$I$59/1000000</f>
        <v>24587.088039999999</v>
      </c>
      <c r="G24" s="21"/>
      <c r="H24" s="34"/>
    </row>
    <row r="25" spans="1:8" s="1" customFormat="1" ht="18.600000000000001" customHeight="1" x14ac:dyDescent="0.3">
      <c r="A25" s="8">
        <f>A20+1</f>
        <v>9</v>
      </c>
      <c r="B25" s="38" t="s">
        <v>26</v>
      </c>
      <c r="C25" s="28">
        <f>+[1]TH!$E$48</f>
        <v>0</v>
      </c>
      <c r="D25" s="28">
        <f>+'[2]50.31.TT'!$E$48</f>
        <v>0</v>
      </c>
      <c r="E25" s="28">
        <f>+[1]TH!$G$48/1000000</f>
        <v>143.60071600000001</v>
      </c>
      <c r="F25" s="28">
        <f>+[1]TH!$I$48/1000000</f>
        <v>143.60071600000001</v>
      </c>
      <c r="G25" s="21"/>
      <c r="H25" s="34"/>
    </row>
    <row r="26" spans="1:8" s="1" customFormat="1" ht="18.600000000000001" customHeight="1" x14ac:dyDescent="0.3">
      <c r="A26" s="8">
        <f>A25+1</f>
        <v>10</v>
      </c>
      <c r="B26" s="38" t="s">
        <v>27</v>
      </c>
      <c r="C26" s="28">
        <f>+[1]TH!$E$49/1000000</f>
        <v>62000</v>
      </c>
      <c r="D26" s="28">
        <f>+'[2]50.31.TT'!$E$49</f>
        <v>62000</v>
      </c>
      <c r="E26" s="28">
        <f>+[1]TH!$G$49/1000000</f>
        <v>67098.008056000006</v>
      </c>
      <c r="F26" s="28">
        <f>+[1]TH!$I$49/1000000</f>
        <v>67098.008056000006</v>
      </c>
      <c r="G26" s="21">
        <f t="shared" si="2"/>
        <v>1.082225936387097</v>
      </c>
      <c r="H26" s="21">
        <f t="shared" si="1"/>
        <v>1.082225936387097</v>
      </c>
    </row>
    <row r="27" spans="1:8" s="1" customFormat="1" ht="18.600000000000001" customHeight="1" x14ac:dyDescent="0.3">
      <c r="A27" s="8">
        <f>A26+1</f>
        <v>11</v>
      </c>
      <c r="B27" s="38" t="s">
        <v>28</v>
      </c>
      <c r="C27" s="28">
        <f>+[1]TH!$E$62/1000000</f>
        <v>1200000</v>
      </c>
      <c r="D27" s="28">
        <f>+'[2]50.31.TT'!$E$62</f>
        <v>1200000</v>
      </c>
      <c r="E27" s="28">
        <f>+[1]TH!$G$62/1000000</f>
        <v>871283.34346200002</v>
      </c>
      <c r="F27" s="28">
        <f>+[1]TH!$I$62/1000000</f>
        <v>871283.34346200002</v>
      </c>
      <c r="G27" s="21">
        <f t="shared" si="2"/>
        <v>0.72606945288500002</v>
      </c>
      <c r="H27" s="21">
        <f t="shared" si="1"/>
        <v>0.72606945288500002</v>
      </c>
    </row>
    <row r="28" spans="1:8" s="1" customFormat="1" ht="18.600000000000001" customHeight="1" x14ac:dyDescent="0.3">
      <c r="A28" s="8">
        <f>A27+1</f>
        <v>12</v>
      </c>
      <c r="B28" s="38" t="s">
        <v>29</v>
      </c>
      <c r="C28" s="28">
        <f>+[1]TH!$E$60/1000000</f>
        <v>1500000</v>
      </c>
      <c r="D28" s="28">
        <f>+'[2]50.31.TT'!$E$60</f>
        <v>1500000</v>
      </c>
      <c r="E28" s="28">
        <f>+[1]TH!$G$60/1000000</f>
        <v>6429872.319658</v>
      </c>
      <c r="F28" s="28">
        <f>+[1]TH!$I$60/1000000</f>
        <v>6429872.319658</v>
      </c>
      <c r="G28" s="21">
        <f t="shared" si="2"/>
        <v>4.2865815464386667</v>
      </c>
      <c r="H28" s="21">
        <f t="shared" si="1"/>
        <v>4.2865815464386667</v>
      </c>
    </row>
    <row r="29" spans="1:8" s="1" customFormat="1" ht="18.600000000000001" customHeight="1" x14ac:dyDescent="0.3">
      <c r="A29" s="8">
        <f>A28+1</f>
        <v>13</v>
      </c>
      <c r="B29" s="38" t="s">
        <v>30</v>
      </c>
      <c r="C29" s="28">
        <f>+[1]TH!$E$64</f>
        <v>0</v>
      </c>
      <c r="D29" s="28">
        <f>+'[2]50.31.TT'!$E$64</f>
        <v>0</v>
      </c>
      <c r="E29" s="28">
        <f>+[1]TH!$G$64/1000000</f>
        <v>15282.42404</v>
      </c>
      <c r="F29" s="28">
        <f>+[1]TH!$I$64/1000000</f>
        <v>15282.42404</v>
      </c>
      <c r="G29" s="21"/>
      <c r="H29" s="34"/>
    </row>
    <row r="30" spans="1:8" s="1" customFormat="1" ht="18.600000000000001" customHeight="1" x14ac:dyDescent="0.3">
      <c r="A30" s="8">
        <v>14</v>
      </c>
      <c r="B30" s="38" t="s">
        <v>31</v>
      </c>
      <c r="C30" s="28">
        <f>+[1]TH!$E$82/1000000</f>
        <v>1540000</v>
      </c>
      <c r="D30" s="28">
        <f>+'[2]50.31.TT'!$E$82</f>
        <v>1540000</v>
      </c>
      <c r="E30" s="28">
        <f>+[1]TH!$G$82/1000000</f>
        <v>1706712.8829059999</v>
      </c>
      <c r="F30" s="28">
        <f>+[1]TH!$I$82/1000000</f>
        <v>1706712.8829059999</v>
      </c>
      <c r="G30" s="21">
        <f t="shared" si="2"/>
        <v>1.1082551187701297</v>
      </c>
      <c r="H30" s="21">
        <f t="shared" si="1"/>
        <v>1.1082551187701297</v>
      </c>
    </row>
    <row r="31" spans="1:8" s="1" customFormat="1" ht="18.600000000000001" customHeight="1" x14ac:dyDescent="0.3">
      <c r="A31" s="8">
        <v>15</v>
      </c>
      <c r="B31" s="38" t="s">
        <v>32</v>
      </c>
      <c r="C31" s="28">
        <f>+[1]TH!$E$65/1000000</f>
        <v>200000</v>
      </c>
      <c r="D31" s="28">
        <f>+'[2]50.31.TT'!$E$65</f>
        <v>167100</v>
      </c>
      <c r="E31" s="28">
        <f>+[1]TH!$G$65/1000000</f>
        <v>153417.14255600001</v>
      </c>
      <c r="F31" s="28">
        <f>+[1]TH!$I$65/1000000</f>
        <v>113377.26529900001</v>
      </c>
      <c r="G31" s="21">
        <f t="shared" si="2"/>
        <v>0.76708571278000004</v>
      </c>
      <c r="H31" s="21">
        <f t="shared" si="1"/>
        <v>0.67849949311190905</v>
      </c>
    </row>
    <row r="32" spans="1:8" s="1" customFormat="1" ht="19.149999999999999" customHeight="1" x14ac:dyDescent="0.3">
      <c r="A32" s="8">
        <f>+A31+1</f>
        <v>16</v>
      </c>
      <c r="B32" s="38" t="s">
        <v>33</v>
      </c>
      <c r="C32" s="28">
        <f>+[1]TH!$E$69/1000000</f>
        <v>800000</v>
      </c>
      <c r="D32" s="28">
        <f>+'[2]50.31.TT'!$E$69</f>
        <v>470000</v>
      </c>
      <c r="E32" s="28">
        <f>+[1]TH!$G$69/1000000</f>
        <v>806878.01606199995</v>
      </c>
      <c r="F32" s="28">
        <f>+[1]TH!$I$69/1000000</f>
        <v>472234.501407</v>
      </c>
      <c r="G32" s="21">
        <f t="shared" si="2"/>
        <v>1.0085975200774999</v>
      </c>
      <c r="H32" s="21">
        <f t="shared" si="1"/>
        <v>1.004754258312766</v>
      </c>
    </row>
    <row r="33" spans="1:8" s="1" customFormat="1" ht="19.149999999999999" customHeight="1" x14ac:dyDescent="0.3">
      <c r="A33" s="8">
        <f>A32+1</f>
        <v>17</v>
      </c>
      <c r="B33" s="38" t="s">
        <v>34</v>
      </c>
      <c r="C33" s="28">
        <f>+[1]TH!$E$68/1000000</f>
        <v>1000</v>
      </c>
      <c r="D33" s="28">
        <f>+'[2]50.31.TT'!$E$68</f>
        <v>1000</v>
      </c>
      <c r="E33" s="28">
        <f>+[1]TH!$G$68/1000000</f>
        <v>507.71898499999998</v>
      </c>
      <c r="F33" s="28">
        <f>+[1]TH!$I$68/1000000</f>
        <v>507.71898499999998</v>
      </c>
      <c r="G33" s="21">
        <f t="shared" si="2"/>
        <v>0.50771898500000001</v>
      </c>
      <c r="H33" s="21">
        <f t="shared" si="1"/>
        <v>0.50771898500000001</v>
      </c>
    </row>
    <row r="34" spans="1:8" s="1" customFormat="1" ht="48" x14ac:dyDescent="0.3">
      <c r="A34" s="13">
        <v>18</v>
      </c>
      <c r="B34" s="39" t="s">
        <v>35</v>
      </c>
      <c r="C34" s="28">
        <f>+[1]TH!$E$81/1000000</f>
        <v>300000</v>
      </c>
      <c r="D34" s="28">
        <f>+'[2]50.31.TT'!$E$81</f>
        <v>300000</v>
      </c>
      <c r="E34" s="28">
        <f>+[1]TH!$G$81/1000000</f>
        <v>416421.03006399999</v>
      </c>
      <c r="F34" s="28">
        <f>+[1]TH!$I$81/1000000</f>
        <v>416421.03006399999</v>
      </c>
      <c r="G34" s="21">
        <f t="shared" si="2"/>
        <v>1.3880701002133333</v>
      </c>
      <c r="H34" s="21">
        <f t="shared" si="1"/>
        <v>1.3880701002133333</v>
      </c>
    </row>
    <row r="35" spans="1:8" s="31" customFormat="1" ht="19.149999999999999" customHeight="1" x14ac:dyDescent="0.3">
      <c r="A35" s="7" t="s">
        <v>6</v>
      </c>
      <c r="B35" s="37" t="s">
        <v>44</v>
      </c>
      <c r="C35" s="32"/>
      <c r="D35" s="32"/>
      <c r="E35" s="32"/>
      <c r="F35" s="32"/>
      <c r="G35" s="34"/>
      <c r="H35" s="34"/>
    </row>
    <row r="36" spans="1:8" s="31" customFormat="1" ht="19.149999999999999" customHeight="1" x14ac:dyDescent="0.3">
      <c r="A36" s="7" t="s">
        <v>7</v>
      </c>
      <c r="B36" s="37" t="s">
        <v>45</v>
      </c>
      <c r="C36" s="32">
        <f>+[1]TH!$E$89/1000000</f>
        <v>17500000</v>
      </c>
      <c r="D36" s="32"/>
      <c r="E36" s="32">
        <f>+[1]TH!$G$89/1000000</f>
        <v>13903530.99815</v>
      </c>
      <c r="F36" s="32"/>
      <c r="G36" s="34">
        <f t="shared" si="2"/>
        <v>0.79448748560857141</v>
      </c>
      <c r="H36" s="34"/>
    </row>
    <row r="37" spans="1:8" s="1" customFormat="1" ht="19.149999999999999" customHeight="1" x14ac:dyDescent="0.3">
      <c r="A37" s="8">
        <v>1</v>
      </c>
      <c r="B37" s="38" t="s">
        <v>37</v>
      </c>
      <c r="C37" s="28">
        <f>+[1]TH!$E$91/1000000</f>
        <v>100000</v>
      </c>
      <c r="D37" s="28"/>
      <c r="E37" s="28">
        <f>+[1]TH!$G$91/1000000</f>
        <v>87090.976102000001</v>
      </c>
      <c r="F37" s="28"/>
      <c r="G37" s="21">
        <f t="shared" si="2"/>
        <v>0.87090976101999995</v>
      </c>
      <c r="H37" s="34"/>
    </row>
    <row r="38" spans="1:8" s="1" customFormat="1" ht="19.149999999999999" customHeight="1" x14ac:dyDescent="0.3">
      <c r="A38" s="8">
        <f>A37+1</f>
        <v>2</v>
      </c>
      <c r="B38" s="38" t="s">
        <v>38</v>
      </c>
      <c r="C38" s="28">
        <f>+[1]TH!$E$92/1000000</f>
        <v>2000000</v>
      </c>
      <c r="D38" s="28"/>
      <c r="E38" s="28">
        <f>+[1]TH!$G$92/1000000</f>
        <v>1362101.4019160001</v>
      </c>
      <c r="F38" s="28"/>
      <c r="G38" s="21">
        <f t="shared" si="2"/>
        <v>0.68105070095800002</v>
      </c>
      <c r="H38" s="34"/>
    </row>
    <row r="39" spans="1:8" s="1" customFormat="1" ht="19.149999999999999" customHeight="1" x14ac:dyDescent="0.3">
      <c r="A39" s="8">
        <f>A38+1</f>
        <v>3</v>
      </c>
      <c r="B39" s="38" t="s">
        <v>39</v>
      </c>
      <c r="C39" s="28">
        <f>+[1]TH!$E$93/1000000</f>
        <v>100000</v>
      </c>
      <c r="D39" s="28"/>
      <c r="E39" s="28">
        <f>+[1]TH!$G$93/1000000</f>
        <v>2112.934647</v>
      </c>
      <c r="F39" s="28"/>
      <c r="G39" s="21">
        <f t="shared" si="2"/>
        <v>2.1129346470000001E-2</v>
      </c>
      <c r="H39" s="34"/>
    </row>
    <row r="40" spans="1:8" s="1" customFormat="1" ht="19.149999999999999" customHeight="1" x14ac:dyDescent="0.3">
      <c r="A40" s="8">
        <f>A39+1</f>
        <v>4</v>
      </c>
      <c r="B40" s="38" t="s">
        <v>40</v>
      </c>
      <c r="C40" s="28">
        <f>+[1]TH!$E$96/1000000</f>
        <v>125000</v>
      </c>
      <c r="D40" s="28"/>
      <c r="E40" s="28">
        <f>+[1]TH!$G$96/1000000</f>
        <v>102461.093738</v>
      </c>
      <c r="F40" s="28"/>
      <c r="G40" s="21">
        <f t="shared" si="2"/>
        <v>0.81968874990399998</v>
      </c>
      <c r="H40" s="34"/>
    </row>
    <row r="41" spans="1:8" s="1" customFormat="1" ht="19.149999999999999" customHeight="1" x14ac:dyDescent="0.3">
      <c r="A41" s="8">
        <f>A40+1</f>
        <v>5</v>
      </c>
      <c r="B41" s="38" t="s">
        <v>36</v>
      </c>
      <c r="C41" s="28">
        <f>+[1]TH!$E$94/1000000</f>
        <v>15175000</v>
      </c>
      <c r="D41" s="28"/>
      <c r="E41" s="28">
        <f>+[1]TH!$G$94/1000000</f>
        <v>12238407.037258999</v>
      </c>
      <c r="F41" s="28"/>
      <c r="G41" s="21">
        <f t="shared" si="2"/>
        <v>0.80648481299894559</v>
      </c>
      <c r="H41" s="34"/>
    </row>
    <row r="42" spans="1:8" s="1" customFormat="1" ht="19.149999999999999" customHeight="1" x14ac:dyDescent="0.3">
      <c r="A42" s="8">
        <v>6</v>
      </c>
      <c r="B42" s="38" t="s">
        <v>41</v>
      </c>
      <c r="C42" s="28">
        <f>+[1]TH!$E$97</f>
        <v>0</v>
      </c>
      <c r="D42" s="28"/>
      <c r="E42" s="28">
        <f>+[1]TH!$G$97/1000000</f>
        <v>23261.898541999999</v>
      </c>
      <c r="F42" s="28"/>
      <c r="G42" s="21"/>
      <c r="H42" s="34"/>
    </row>
    <row r="43" spans="1:8" s="31" customFormat="1" ht="19.149999999999999" customHeight="1" x14ac:dyDescent="0.3">
      <c r="A43" s="7" t="s">
        <v>8</v>
      </c>
      <c r="B43" s="37" t="s">
        <v>42</v>
      </c>
      <c r="C43" s="32">
        <f>+[1]TH!$E$99</f>
        <v>0</v>
      </c>
      <c r="D43" s="32"/>
      <c r="E43" s="32">
        <f>+[1]TH!$G$99/1000000</f>
        <v>2266.9312369999998</v>
      </c>
      <c r="F43" s="32">
        <f>+[1]TH!$I$99/1000000</f>
        <v>2266.9312369999998</v>
      </c>
      <c r="G43" s="34"/>
      <c r="H43" s="34"/>
    </row>
    <row r="44" spans="1:8" s="31" customFormat="1" ht="19.149999999999999" customHeight="1" x14ac:dyDescent="0.3">
      <c r="A44" s="16" t="s">
        <v>4</v>
      </c>
      <c r="B44" s="40" t="s">
        <v>54</v>
      </c>
      <c r="C44" s="32"/>
      <c r="D44" s="32"/>
      <c r="E44" s="32">
        <f>+[1]TH!$G$107/1000000</f>
        <v>63000</v>
      </c>
      <c r="F44" s="32">
        <f>+[1]TH!$I$107/1000000</f>
        <v>63000</v>
      </c>
      <c r="G44" s="34"/>
      <c r="H44" s="34"/>
    </row>
    <row r="45" spans="1:8" s="31" customFormat="1" ht="19.149999999999999" customHeight="1" x14ac:dyDescent="0.3">
      <c r="A45" s="16" t="s">
        <v>9</v>
      </c>
      <c r="B45" s="40" t="s">
        <v>55</v>
      </c>
      <c r="C45" s="32">
        <f>+[1]TH!$E$121</f>
        <v>0</v>
      </c>
      <c r="D45" s="32"/>
      <c r="E45" s="32">
        <f>+[1]TH!$G$121/1000000</f>
        <v>5407768.8199450001</v>
      </c>
      <c r="F45" s="32">
        <f>+[1]TH!$I$121/1000000</f>
        <v>5407768.8199450001</v>
      </c>
      <c r="G45" s="34"/>
      <c r="H45" s="34"/>
    </row>
    <row r="46" spans="1:8" s="31" customFormat="1" ht="19.5" customHeight="1" x14ac:dyDescent="0.3">
      <c r="A46" s="17" t="s">
        <v>10</v>
      </c>
      <c r="B46" s="41" t="s">
        <v>56</v>
      </c>
      <c r="C46" s="33">
        <f>+[1]TH!$E$120</f>
        <v>0</v>
      </c>
      <c r="D46" s="33"/>
      <c r="E46" s="33">
        <f>+[1]TH!$G$120/1000000</f>
        <v>20754666.370122001</v>
      </c>
      <c r="F46" s="33">
        <f>+[1]TH!$I$120/1000000</f>
        <v>20754666.370122001</v>
      </c>
      <c r="G46" s="36"/>
      <c r="H46" s="36"/>
    </row>
    <row r="47" spans="1:8" ht="19.5" customHeight="1" x14ac:dyDescent="0.3">
      <c r="A47" s="46"/>
      <c r="B47" s="46"/>
      <c r="C47" s="46"/>
      <c r="D47" s="46"/>
      <c r="E47" s="46"/>
      <c r="F47" s="46"/>
      <c r="G47" s="46"/>
      <c r="H47" s="46"/>
    </row>
    <row r="48" spans="1:8" ht="19.5" customHeight="1" x14ac:dyDescent="0.3">
      <c r="A48" s="6"/>
      <c r="B48" s="14"/>
      <c r="C48" s="27"/>
      <c r="D48" s="27"/>
      <c r="E48" s="27"/>
      <c r="F48" s="27"/>
      <c r="G48" s="22"/>
      <c r="H48" s="6"/>
    </row>
    <row r="49" spans="1:8" ht="18.75" x14ac:dyDescent="0.3">
      <c r="A49" s="6"/>
      <c r="B49" s="14"/>
      <c r="C49" s="27"/>
      <c r="D49" s="27"/>
      <c r="E49" s="27"/>
      <c r="F49" s="27"/>
      <c r="G49" s="22"/>
      <c r="H49" s="6"/>
    </row>
    <row r="50" spans="1:8" ht="18.75" x14ac:dyDescent="0.3">
      <c r="A50" s="6"/>
      <c r="B50" s="18"/>
      <c r="C50" s="27"/>
      <c r="D50" s="27"/>
      <c r="E50" s="27"/>
      <c r="F50" s="27"/>
      <c r="G50" s="22"/>
      <c r="H50" s="6"/>
    </row>
    <row r="51" spans="1:8" ht="18.75" x14ac:dyDescent="0.3">
      <c r="A51" s="6"/>
      <c r="B51" s="15"/>
      <c r="C51" s="27"/>
      <c r="D51" s="27"/>
      <c r="E51" s="27"/>
      <c r="F51" s="27"/>
      <c r="G51" s="22"/>
      <c r="H51" s="6"/>
    </row>
    <row r="52" spans="1:8" ht="18.75" x14ac:dyDescent="0.3">
      <c r="A52" s="10"/>
      <c r="B52" s="14"/>
      <c r="C52" s="27"/>
      <c r="D52" s="27"/>
      <c r="E52" s="27"/>
      <c r="F52" s="27"/>
      <c r="G52" s="22"/>
      <c r="H52" s="6"/>
    </row>
    <row r="53" spans="1:8" ht="18.75" x14ac:dyDescent="0.3">
      <c r="A53" s="1"/>
      <c r="B53" s="14"/>
      <c r="C53" s="27"/>
      <c r="D53" s="27"/>
      <c r="E53" s="27"/>
      <c r="F53" s="27"/>
      <c r="G53" s="22"/>
      <c r="H53" s="6"/>
    </row>
    <row r="54" spans="1:8" ht="18.75" x14ac:dyDescent="0.3">
      <c r="A54" s="1"/>
      <c r="B54" s="14"/>
      <c r="C54" s="27"/>
      <c r="D54" s="27"/>
      <c r="E54" s="27"/>
      <c r="F54" s="27"/>
      <c r="G54" s="22"/>
      <c r="H54" s="6"/>
    </row>
    <row r="55" spans="1:8" ht="18.75" x14ac:dyDescent="0.3">
      <c r="A55" s="1"/>
      <c r="B55" s="1"/>
      <c r="C55" s="27"/>
      <c r="D55" s="27"/>
      <c r="E55" s="27"/>
      <c r="F55" s="27"/>
      <c r="G55" s="22"/>
      <c r="H55" s="1"/>
    </row>
    <row r="56" spans="1:8" ht="18.75" x14ac:dyDescent="0.3">
      <c r="A56" s="1"/>
      <c r="B56" s="1"/>
      <c r="C56" s="27"/>
      <c r="D56" s="27"/>
      <c r="E56" s="27"/>
      <c r="F56" s="27"/>
      <c r="G56" s="22"/>
      <c r="H56" s="1"/>
    </row>
    <row r="57" spans="1:8" ht="18.75" x14ac:dyDescent="0.3">
      <c r="A57" s="1"/>
      <c r="B57" s="1"/>
      <c r="C57" s="27"/>
      <c r="D57" s="27"/>
      <c r="E57" s="27"/>
      <c r="F57" s="27"/>
      <c r="G57" s="22"/>
      <c r="H57" s="1"/>
    </row>
    <row r="58" spans="1:8" ht="22.5" customHeight="1" x14ac:dyDescent="0.3">
      <c r="A58" s="1"/>
      <c r="B58" s="1"/>
      <c r="C58" s="27"/>
      <c r="D58" s="27"/>
      <c r="E58" s="27"/>
      <c r="F58" s="27"/>
      <c r="G58" s="22"/>
      <c r="H58" s="1"/>
    </row>
    <row r="59" spans="1:8" ht="18.75" x14ac:dyDescent="0.3">
      <c r="A59" s="1"/>
      <c r="B59" s="1"/>
      <c r="C59" s="27"/>
      <c r="D59" s="27"/>
      <c r="E59" s="27"/>
      <c r="F59" s="27"/>
      <c r="G59" s="22"/>
      <c r="H59" s="1"/>
    </row>
    <row r="60" spans="1:8" ht="18.75" x14ac:dyDescent="0.3">
      <c r="A60" s="1"/>
      <c r="B60" s="1"/>
      <c r="C60" s="27"/>
      <c r="D60" s="27"/>
      <c r="E60" s="27"/>
      <c r="F60" s="27"/>
      <c r="G60" s="22"/>
      <c r="H60" s="1"/>
    </row>
    <row r="61" spans="1:8" ht="18.75" x14ac:dyDescent="0.3">
      <c r="A61" s="1"/>
      <c r="B61" s="1"/>
      <c r="C61" s="27"/>
      <c r="D61" s="27"/>
      <c r="E61" s="27"/>
      <c r="F61" s="27"/>
      <c r="G61" s="22"/>
      <c r="H61" s="1"/>
    </row>
    <row r="62" spans="1:8" ht="18.75" x14ac:dyDescent="0.3">
      <c r="A62" s="1"/>
      <c r="B62" s="1"/>
      <c r="C62" s="27"/>
      <c r="D62" s="27"/>
      <c r="E62" s="27"/>
      <c r="F62" s="27"/>
      <c r="G62" s="22"/>
      <c r="H62" s="1"/>
    </row>
  </sheetData>
  <mergeCells count="16">
    <mergeCell ref="A47:H47"/>
    <mergeCell ref="A1:B1"/>
    <mergeCell ref="A2:H2"/>
    <mergeCell ref="F1:H1"/>
    <mergeCell ref="A3:H3"/>
    <mergeCell ref="A5:A7"/>
    <mergeCell ref="B5:B7"/>
    <mergeCell ref="C5:D5"/>
    <mergeCell ref="E5:F5"/>
    <mergeCell ref="G5:H5"/>
    <mergeCell ref="C6:C7"/>
    <mergeCell ref="D6:D7"/>
    <mergeCell ref="E6:E7"/>
    <mergeCell ref="F6:F7"/>
    <mergeCell ref="G6:G7"/>
    <mergeCell ref="H6:H7"/>
  </mergeCells>
  <printOptions horizontalCentered="1"/>
  <pageMargins left="0.7" right="0.45" top="0.75" bottom="0.75" header="0.3" footer="0.3"/>
  <pageSetup paperSize="9" orientation="landscape" r:id="rId1"/>
  <headerFooter differentFirst="1">
    <oddHeader>&amp;C&amp;P/&amp;P</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82FA5A6-4414-4877-9B3A-12E23A28764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3BB3CDCF-BB1E-432B-B005-5450C42326EF}">
  <ds:schemaRefs>
    <ds:schemaRef ds:uri="http://schemas.microsoft.com/sharepoint/v3/contenttype/forms"/>
  </ds:schemaRefs>
</ds:datastoreItem>
</file>

<file path=customXml/itemProps3.xml><?xml version="1.0" encoding="utf-8"?>
<ds:datastoreItem xmlns:ds="http://schemas.openxmlformats.org/officeDocument/2006/customXml" ds:itemID="{2AEA909A-84DE-4A17-8083-5E77CDEEB71A}">
  <ds:schemaRefs>
    <ds:schemaRef ds:uri="http://purl.org/dc/elements/1.1/"/>
    <ds:schemaRef ds:uri="http://www.w3.org/XML/1998/namespace"/>
    <ds:schemaRef ds:uri="http://purl.org/dc/terms/"/>
    <ds:schemaRef ds:uri="http://schemas.microsoft.com/office/infopath/2007/PartnerControls"/>
    <ds:schemaRef ds:uri="http://purl.org/dc/dcmitype/"/>
    <ds:schemaRef ds:uri="http://schemas.microsoft.com/office/2006/documentManagement/types"/>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QT-2020-N-B63-TT343-75</vt:lpstr>
      <vt:lpstr>'QT-2020-N-B63-TT343-75'!Print_Titles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Quang Lương Xuân</dc:creator>
  <cp:lastModifiedBy>Nguyen Thi Hong Nhung</cp:lastModifiedBy>
  <cp:lastPrinted>2021-12-17T09:14:17Z</cp:lastPrinted>
  <dcterms:created xsi:type="dcterms:W3CDTF">2018-08-22T07:49:45Z</dcterms:created>
  <dcterms:modified xsi:type="dcterms:W3CDTF">2021-12-17T09:15:24Z</dcterms:modified>
</cp:coreProperties>
</file>