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HUNG\Google Drive\NĂM 2022\CÔNG KHAI\QUYET TOAN 2020\"/>
    </mc:Choice>
  </mc:AlternateContent>
  <bookViews>
    <workbookView xWindow="32760" yWindow="32760" windowWidth="19200" windowHeight="11385"/>
  </bookViews>
  <sheets>
    <sheet name="QT-2020-N-B64-TT343-75" sheetId="1" r:id="rId1"/>
  </sheets>
  <externalReferences>
    <externalReference r:id="rId2"/>
  </externalReferences>
  <definedNames>
    <definedName name="_xlnm.Print_Titles" localSheetId="0">'QT-2020-N-B64-TT343-75'!$5:$7</definedName>
  </definedNames>
  <calcPr calcId="152511"/>
</workbook>
</file>

<file path=xl/calcChain.xml><?xml version="1.0" encoding="utf-8"?>
<calcChain xmlns="http://schemas.openxmlformats.org/spreadsheetml/2006/main">
  <c r="H8" i="1" l="1"/>
  <c r="G8" i="1"/>
  <c r="E8" i="1"/>
  <c r="D8" i="1"/>
  <c r="G9" i="1"/>
  <c r="D9" i="1"/>
  <c r="H31" i="1"/>
  <c r="G31" i="1"/>
  <c r="E27" i="1"/>
  <c r="D27" i="1"/>
  <c r="E26" i="1"/>
  <c r="D26" i="1"/>
  <c r="G25" i="1"/>
  <c r="F25" i="1" s="1"/>
  <c r="D25" i="1"/>
  <c r="C25" i="1" s="1"/>
  <c r="G24" i="1"/>
  <c r="D24" i="1"/>
  <c r="C24" i="1" s="1"/>
  <c r="H23" i="1"/>
  <c r="G23" i="1"/>
  <c r="D23" i="1"/>
  <c r="H22" i="1"/>
  <c r="G22" i="1"/>
  <c r="J22" i="1" s="1"/>
  <c r="E22" i="1"/>
  <c r="D22" i="1"/>
  <c r="H20" i="1"/>
  <c r="G20" i="1"/>
  <c r="E20" i="1"/>
  <c r="D20" i="1"/>
  <c r="H19" i="1"/>
  <c r="G19" i="1"/>
  <c r="D19" i="1"/>
  <c r="H17" i="1"/>
  <c r="G17" i="1"/>
  <c r="E17" i="1"/>
  <c r="C17" i="1" s="1"/>
  <c r="D17" i="1"/>
  <c r="H16" i="1"/>
  <c r="G16" i="1"/>
  <c r="J16" i="1" s="1"/>
  <c r="E16" i="1"/>
  <c r="D16" i="1"/>
  <c r="H14" i="1"/>
  <c r="F14" i="1" s="1"/>
  <c r="G14" i="1"/>
  <c r="J14" i="1" s="1"/>
  <c r="E14" i="1"/>
  <c r="C14" i="1" s="1"/>
  <c r="D14" i="1"/>
  <c r="H13" i="1"/>
  <c r="K13" i="1" s="1"/>
  <c r="G13" i="1"/>
  <c r="J13" i="1" s="1"/>
  <c r="E13" i="1"/>
  <c r="D13" i="1"/>
  <c r="C13" i="1" s="1"/>
  <c r="H11" i="1"/>
  <c r="G11" i="1"/>
  <c r="E11" i="1"/>
  <c r="D11" i="1"/>
  <c r="H10" i="1"/>
  <c r="G10" i="1"/>
  <c r="E10" i="1"/>
  <c r="K10" i="1" s="1"/>
  <c r="D10" i="1"/>
  <c r="J10" i="1" s="1"/>
  <c r="E9" i="1"/>
  <c r="J17" i="1"/>
  <c r="K17" i="1"/>
  <c r="J23" i="1"/>
  <c r="J24" i="1"/>
  <c r="J25" i="1"/>
  <c r="F12" i="1"/>
  <c r="F15" i="1"/>
  <c r="F16" i="1"/>
  <c r="F18" i="1"/>
  <c r="F19" i="1"/>
  <c r="F20" i="1"/>
  <c r="F21" i="1"/>
  <c r="F23" i="1"/>
  <c r="F24" i="1"/>
  <c r="F26" i="1"/>
  <c r="F27" i="1"/>
  <c r="F29" i="1"/>
  <c r="F30" i="1"/>
  <c r="F31" i="1"/>
  <c r="C12" i="1"/>
  <c r="C15" i="1"/>
  <c r="C18" i="1"/>
  <c r="C19" i="1"/>
  <c r="C21" i="1"/>
  <c r="C23" i="1"/>
  <c r="C29" i="1"/>
  <c r="C30" i="1"/>
  <c r="C31" i="1"/>
  <c r="F10" i="1"/>
  <c r="C10" i="1"/>
  <c r="C8" i="1" l="1"/>
  <c r="C27" i="1"/>
  <c r="C26" i="1"/>
  <c r="I25" i="1"/>
  <c r="I24" i="1"/>
  <c r="I23" i="1"/>
  <c r="K22" i="1"/>
  <c r="F22" i="1"/>
  <c r="C22" i="1"/>
  <c r="I22" i="1" s="1"/>
  <c r="K20" i="1"/>
  <c r="H9" i="1"/>
  <c r="K8" i="1" s="1"/>
  <c r="C20" i="1"/>
  <c r="I20" i="1" s="1"/>
  <c r="J20" i="1"/>
  <c r="J19" i="1"/>
  <c r="I19" i="1"/>
  <c r="F17" i="1"/>
  <c r="I17" i="1" s="1"/>
  <c r="K16" i="1"/>
  <c r="C16" i="1"/>
  <c r="I16" i="1" s="1"/>
  <c r="I14" i="1"/>
  <c r="K14" i="1"/>
  <c r="F13" i="1"/>
  <c r="I13" i="1"/>
  <c r="K11" i="1"/>
  <c r="F11" i="1"/>
  <c r="J11" i="1"/>
  <c r="C11" i="1"/>
  <c r="I11" i="1" s="1"/>
  <c r="F9" i="1"/>
  <c r="I10" i="1"/>
  <c r="K9" i="1"/>
  <c r="J9" i="1" l="1"/>
  <c r="C9" i="1"/>
  <c r="I9" i="1" s="1"/>
  <c r="G28" i="1" l="1"/>
  <c r="D28" i="1"/>
  <c r="F28" i="1" l="1"/>
  <c r="F8" i="1"/>
  <c r="J28" i="1"/>
  <c r="C28" i="1"/>
  <c r="I28" i="1" s="1"/>
  <c r="J8" i="1" l="1"/>
  <c r="I8" i="1"/>
</calcChain>
</file>

<file path=xl/sharedStrings.xml><?xml version="1.0" encoding="utf-8"?>
<sst xmlns="http://schemas.openxmlformats.org/spreadsheetml/2006/main" count="58" uniqueCount="48">
  <si>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</si>
  <si>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</si>
  <si>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</si>
  <si>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</si>
  <si>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</si>
  <si>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</si>
  <si>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</si>
  <si>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</si>
  <si>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</si>
  <si>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</si>
  <si>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</si>
  <si>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</si>
  <si>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</si>
  <si>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</si>
  <si>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</si>
  <si>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</si>
  <si>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</si>
  <si>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</si>
  <si>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</si>
  <si>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</si>
  <si>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</si>
  <si>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SO SÁNH (%)</t>
  </si>
  <si>
    <t>NSĐP</t>
  </si>
  <si>
    <t>NGÂN SÁCH HUYỆN</t>
  </si>
  <si>
    <t>Chi đầu tư phát triển</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</si>
  <si>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</si>
  <si>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</si>
  <si>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</si>
  <si>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</si>
  <si>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</si>
  <si>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</si>
  <si>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</si>
  <si>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</si>
  <si>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</si>
  <si>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</si>
  <si>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</si>
  <si>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</si>
  <si>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</si>
  <si>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</si>
  <si>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</si>
  <si>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DỰ TOÁN</t>
  </si>
  <si>
    <t>CHI CÂN ĐỐI NSĐP</t>
  </si>
  <si>
    <t>QUYẾT TOÁN</t>
  </si>
  <si>
    <t>Biểu số 64/CK-NSNN</t>
  </si>
  <si>
    <t>BAO GỒM</t>
  </si>
  <si>
    <t>UBND TỈNH ĐỒNG NAI</t>
  </si>
  <si>
    <t>QUYẾT TOÁN CHI NGÂN SÁCH ĐỊA PHƯƠNG, CHI NGÂN SÁCH CẤP TỈNH 
VÀ CHI NGÂN SÁCH HUYỆN THEO CƠ CẤU CHI NĂM 2020</t>
  </si>
  <si>
    <t>(Đính kèm Quyết định số               /QĐ-UBND ngày         /         /2021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</si>
</sst>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6" formatCode="_(* #,##0_);_(* \(#,##0\);_(* &quot;-&quot;??_);_(@_)"/>
  </numFmts>
  <fonts count="23">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sz val="11"/>
      <name val="Times New Roman"/>
      <family val="1"/>
    </font>
    <font>
      <i/>
      <sz val="11"/>
      <name val="Times New Roman"/>
      <family val="1"/>
      <charset val="163"/>
    </font>
    <font>
      <b/>
      <sz val="11"/>
      <name val="Times New Roman"/>
      <family val="1"/>
      <charset val="163"/>
    </font>
    <font>
      <b/>
      <sz val="11"/>
      <name val="Times New Roman h"/>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s>
  <cellStyleXfs count="13">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2" fillId="0" borderId="0"/>
    <xf numFmtId="0" fontId="17" fillId="0" borderId="0"/>
    <xf numFmtId="0" fontId="12" fillId="0" borderId="0"/>
    <xf numFmtId="0" fontId="15" fillId="0" borderId="0"/>
    <xf numFmtId="0" fontId="1" fillId="0" borderId="0"/>
    <xf numFmtId="43" fontId="18" fillId="0" borderId="0" applyFont="0" applyFill="0" applyBorder="0" applyAlignment="0" applyProtection="0"/>
    <xf numFmtId="9" fontId="18" fillId="0" borderId="0" applyFont="0" applyFill="0" applyBorder="0" applyAlignment="0" applyProtection="0"/>
  </cellStyleXfs>
  <cellXfs count="67">
    <xf numFmtId="0" fontId="0" fillId="0" borderId="0" xfId="0"/>
    <xf numFmtId="0" fontId="4" fillId="0" borderId="0" xfId="0" applyFont="1" applyFill="1" applyAlignment="1"/>
    <xf numFmtId="0" fontId="3" fillId="0" borderId="0" xfId="0" applyFont="1" applyFill="1"/>
    <xf numFmtId="0" fontId="5" fillId="0" borderId="0" xfId="0" applyNumberFormat="1" applyFont="1" applyFill="1" applyAlignment="1">
      <alignment vertical="center" wrapText="1"/>
    </xf>
    <xf numFmtId="0" fontId="8" fillId="0" borderId="0" xfId="0" applyFont="1" applyFill="1" applyAlignment="1">
      <alignment horizontal="left"/>
    </xf>
    <xf numFmtId="0" fontId="9" fillId="0" borderId="0" xfId="0" applyFont="1" applyFill="1"/>
    <xf numFmtId="0" fontId="8" fillId="0" borderId="0" xfId="0" applyFont="1" applyFill="1"/>
    <xf numFmtId="0" fontId="6" fillId="0" borderId="0" xfId="0" applyFont="1" applyFill="1"/>
    <xf numFmtId="0" fontId="4" fillId="0" borderId="0" xfId="0" applyFont="1" applyFill="1" applyAlignment="1">
      <alignment horizontal="centerContinuous" wrapText="1"/>
    </xf>
    <xf numFmtId="0" fontId="7" fillId="0" borderId="0" xfId="0" applyFont="1" applyFill="1" applyAlignment="1">
      <alignment horizontal="centerContinuous" wrapText="1"/>
    </xf>
    <xf numFmtId="0" fontId="5" fillId="0" borderId="0" xfId="0" applyNumberFormat="1" applyFont="1" applyFill="1" applyAlignment="1">
      <alignment horizontal="center" vertical="center" wrapText="1"/>
    </xf>
    <xf numFmtId="166" fontId="4" fillId="0" borderId="0" xfId="11" applyNumberFormat="1" applyFont="1" applyFill="1" applyAlignment="1">
      <alignment horizontal="centerContinuous"/>
    </xf>
    <xf numFmtId="166" fontId="7" fillId="0" borderId="0" xfId="11" applyNumberFormat="1" applyFont="1" applyFill="1" applyAlignment="1">
      <alignment horizontal="centerContinuous" wrapText="1"/>
    </xf>
    <xf numFmtId="166" fontId="8" fillId="0" borderId="0" xfId="11" applyNumberFormat="1" applyFont="1" applyFill="1" applyAlignment="1">
      <alignment horizontal="left"/>
    </xf>
    <xf numFmtId="166" fontId="9" fillId="0" borderId="0" xfId="11" applyNumberFormat="1" applyFont="1" applyFill="1"/>
    <xf numFmtId="166" fontId="3" fillId="0" borderId="0" xfId="11" applyNumberFormat="1" applyFont="1" applyFill="1"/>
    <xf numFmtId="0" fontId="7" fillId="0" borderId="0" xfId="0" applyFont="1" applyFill="1"/>
    <xf numFmtId="0" fontId="4" fillId="0" borderId="0" xfId="0" applyFont="1" applyFill="1"/>
    <xf numFmtId="9" fontId="4" fillId="0" borderId="0" xfId="12" applyFont="1" applyFill="1" applyAlignment="1">
      <alignment horizontal="centerContinuous"/>
    </xf>
    <xf numFmtId="9" fontId="4" fillId="0" borderId="0" xfId="12" applyFont="1" applyFill="1" applyAlignment="1">
      <alignment horizontal="right"/>
    </xf>
    <xf numFmtId="9" fontId="7" fillId="0" borderId="0" xfId="12" applyFont="1" applyFill="1" applyAlignment="1">
      <alignment horizontal="centerContinuous" wrapText="1"/>
    </xf>
    <xf numFmtId="9" fontId="11" fillId="0" borderId="0" xfId="12" applyFont="1" applyFill="1" applyAlignment="1">
      <alignment horizontal="centerContinuous"/>
    </xf>
    <xf numFmtId="9" fontId="8" fillId="0" borderId="0" xfId="12" applyFont="1" applyFill="1" applyAlignment="1">
      <alignment horizontal="left"/>
    </xf>
    <xf numFmtId="9" fontId="16" fillId="0" borderId="0" xfId="12" applyFont="1" applyFill="1" applyBorder="1" applyAlignment="1">
      <alignment horizontal="right"/>
    </xf>
    <xf numFmtId="9" fontId="9" fillId="0" borderId="0" xfId="12" applyFont="1" applyFill="1"/>
    <xf numFmtId="9" fontId="3" fillId="0" borderId="0" xfId="12" applyFont="1" applyFill="1"/>
    <xf numFmtId="0" fontId="19" fillId="0" borderId="2" xfId="0" applyFont="1" applyFill="1" applyBorder="1" applyAlignment="1">
      <alignment horizontal="center" vertical="center"/>
    </xf>
    <xf numFmtId="0" fontId="19" fillId="0" borderId="2" xfId="0" applyFont="1" applyFill="1" applyBorder="1" applyAlignment="1">
      <alignment horizontal="left" vertical="center" wrapText="1"/>
    </xf>
    <xf numFmtId="166" fontId="19" fillId="0" borderId="2" xfId="11" applyNumberFormat="1" applyFont="1" applyFill="1" applyBorder="1" applyAlignment="1">
      <alignment horizontal="left" vertical="center" wrapText="1"/>
    </xf>
    <xf numFmtId="0" fontId="21" fillId="0" borderId="2" xfId="0" applyFont="1" applyFill="1" applyBorder="1" applyAlignment="1">
      <alignment horizontal="center" vertical="center"/>
    </xf>
    <xf numFmtId="0" fontId="4" fillId="0" borderId="0" xfId="0" applyFont="1" applyFill="1" applyAlignment="1">
      <alignment horizont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166" fontId="10" fillId="0" borderId="2" xfId="11" applyNumberFormat="1" applyFont="1" applyFill="1" applyBorder="1" applyAlignment="1">
      <alignment vertical="center"/>
    </xf>
    <xf numFmtId="9" fontId="10" fillId="0" borderId="2" xfId="12" applyFont="1" applyFill="1" applyBorder="1" applyAlignment="1">
      <alignment vertical="center"/>
    </xf>
    <xf numFmtId="0" fontId="19" fillId="0" borderId="2" xfId="0" applyFont="1" applyFill="1" applyBorder="1" applyAlignment="1">
      <alignment vertical="center"/>
    </xf>
    <xf numFmtId="166" fontId="19" fillId="0" borderId="2" xfId="11" applyNumberFormat="1" applyFont="1" applyFill="1" applyBorder="1" applyAlignment="1">
      <alignment vertical="center"/>
    </xf>
    <xf numFmtId="9" fontId="19" fillId="0" borderId="2" xfId="12" applyFont="1" applyFill="1" applyBorder="1" applyAlignment="1">
      <alignment vertical="center"/>
    </xf>
    <xf numFmtId="0" fontId="16" fillId="0" borderId="2" xfId="0" applyFont="1" applyFill="1" applyBorder="1" applyAlignment="1">
      <alignment horizontal="center" vertical="center"/>
    </xf>
    <xf numFmtId="9" fontId="16" fillId="0" borderId="2" xfId="12" applyFont="1" applyFill="1" applyBorder="1" applyAlignment="1">
      <alignment vertical="center"/>
    </xf>
    <xf numFmtId="0" fontId="16" fillId="0" borderId="2" xfId="0" quotePrefix="1" applyFont="1" applyFill="1" applyBorder="1" applyAlignment="1">
      <alignment horizontal="center" vertical="center"/>
    </xf>
    <xf numFmtId="0" fontId="16" fillId="0" borderId="2" xfId="0" applyFont="1" applyFill="1" applyBorder="1" applyAlignment="1">
      <alignment vertical="center"/>
    </xf>
    <xf numFmtId="166" fontId="16" fillId="0" borderId="2" xfId="11" applyNumberFormat="1" applyFont="1" applyFill="1" applyBorder="1" applyAlignment="1">
      <alignment vertical="center"/>
    </xf>
    <xf numFmtId="0" fontId="15" fillId="0" borderId="2" xfId="0" applyFont="1" applyFill="1" applyBorder="1" applyAlignment="1">
      <alignment vertical="center"/>
    </xf>
    <xf numFmtId="0" fontId="20" fillId="0" borderId="2" xfId="0" applyFont="1" applyFill="1" applyBorder="1" applyAlignment="1">
      <alignment horizontal="center" vertical="center"/>
    </xf>
    <xf numFmtId="0" fontId="20" fillId="0" borderId="2" xfId="0" applyFont="1" applyFill="1" applyBorder="1" applyAlignment="1">
      <alignment vertical="center"/>
    </xf>
    <xf numFmtId="0" fontId="10" fillId="0" borderId="2" xfId="0" applyFont="1" applyFill="1" applyBorder="1" applyAlignment="1">
      <alignment vertical="center" wrapText="1"/>
    </xf>
    <xf numFmtId="0" fontId="21" fillId="0" borderId="2" xfId="0" applyFont="1" applyFill="1" applyBorder="1" applyAlignment="1">
      <alignment vertical="center"/>
    </xf>
    <xf numFmtId="166" fontId="21" fillId="0" borderId="2" xfId="11" applyNumberFormat="1" applyFont="1" applyFill="1" applyBorder="1" applyAlignment="1">
      <alignment vertical="center"/>
    </xf>
    <xf numFmtId="0" fontId="22" fillId="0" borderId="2" xfId="0" applyFont="1" applyFill="1" applyBorder="1" applyAlignment="1">
      <alignment vertical="center"/>
    </xf>
    <xf numFmtId="166" fontId="22" fillId="0" borderId="2" xfId="11" applyNumberFormat="1" applyFont="1" applyFill="1" applyBorder="1" applyAlignment="1">
      <alignment vertical="center"/>
    </xf>
    <xf numFmtId="0" fontId="10" fillId="0" borderId="3" xfId="0" applyFont="1" applyFill="1" applyBorder="1" applyAlignment="1">
      <alignment horizontal="center" vertical="center"/>
    </xf>
    <xf numFmtId="0" fontId="22" fillId="0" borderId="3" xfId="0" applyFont="1" applyFill="1" applyBorder="1" applyAlignment="1">
      <alignment vertical="center"/>
    </xf>
    <xf numFmtId="166" fontId="10" fillId="0" borderId="3" xfId="11" applyNumberFormat="1" applyFont="1" applyFill="1" applyBorder="1" applyAlignment="1">
      <alignment vertical="center"/>
    </xf>
    <xf numFmtId="166" fontId="22" fillId="0" borderId="3" xfId="11" applyNumberFormat="1" applyFont="1" applyFill="1" applyBorder="1" applyAlignment="1">
      <alignment vertical="center"/>
    </xf>
    <xf numFmtId="9" fontId="10" fillId="0" borderId="3" xfId="12" applyFont="1" applyFill="1" applyBorder="1" applyAlignment="1">
      <alignment vertical="center"/>
    </xf>
    <xf numFmtId="0" fontId="10" fillId="0" borderId="1" xfId="0" applyFont="1" applyFill="1" applyBorder="1" applyAlignment="1">
      <alignment horizontal="center" vertical="center"/>
    </xf>
    <xf numFmtId="166" fontId="10" fillId="0" borderId="1" xfId="11" applyNumberFormat="1" applyFont="1" applyFill="1" applyBorder="1" applyAlignment="1">
      <alignment horizontal="center" vertical="center" wrapText="1"/>
    </xf>
    <xf numFmtId="9" fontId="10" fillId="0" borderId="1" xfId="12"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4" xfId="0" applyFont="1" applyFill="1" applyBorder="1" applyAlignment="1">
      <alignment vertical="center"/>
    </xf>
    <xf numFmtId="166" fontId="19" fillId="0" borderId="4" xfId="11" applyNumberFormat="1" applyFont="1" applyFill="1" applyBorder="1" applyAlignment="1">
      <alignment vertical="center"/>
    </xf>
    <xf numFmtId="9" fontId="19" fillId="0" borderId="4" xfId="12"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vertical="center"/>
    </xf>
    <xf numFmtId="166" fontId="10" fillId="0" borderId="1" xfId="11" applyNumberFormat="1" applyFont="1" applyFill="1" applyBorder="1" applyAlignment="1">
      <alignment vertical="center"/>
    </xf>
    <xf numFmtId="9" fontId="10" fillId="0" borderId="1" xfId="12" applyFont="1" applyFill="1" applyBorder="1" applyAlignment="1">
      <alignment vertical="center"/>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GNH~1.NS\AppData\Local\Temp\Rar$DIa6260.47190\51-53%20-%20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51-chi tiet"/>
      <sheetName val="51-tr.dong"/>
      <sheetName val="53-tr.dong (2)"/>
      <sheetName val="Sheet1 (5)"/>
      <sheetName val="Sheet1 (4)"/>
    </sheetNames>
    <sheetDataSet>
      <sheetData sheetId="0"/>
      <sheetData sheetId="1"/>
      <sheetData sheetId="2"/>
      <sheetData sheetId="3">
        <row r="9">
          <cell r="D9">
            <v>16857170</v>
          </cell>
          <cell r="E9">
            <v>13755883</v>
          </cell>
          <cell r="G9">
            <v>43240840.270129994</v>
          </cell>
          <cell r="H9">
            <v>20266987.492725998</v>
          </cell>
        </row>
        <row r="11">
          <cell r="D11">
            <v>10673495</v>
          </cell>
          <cell r="E11">
            <v>3670071</v>
          </cell>
          <cell r="G11">
            <v>7814487.2484889999</v>
          </cell>
          <cell r="H11">
            <v>4387054.884118</v>
          </cell>
        </row>
        <row r="12">
          <cell r="D12">
            <v>10530870</v>
          </cell>
          <cell r="E12">
            <v>3670071</v>
          </cell>
          <cell r="G12">
            <v>7671861.7253129994</v>
          </cell>
          <cell r="H12">
            <v>4240149.4133710004</v>
          </cell>
        </row>
        <row r="14">
          <cell r="D14">
            <v>34479.968000000001</v>
          </cell>
          <cell r="E14">
            <v>1326278.096868</v>
          </cell>
          <cell r="G14">
            <v>70535.534098000004</v>
          </cell>
          <cell r="H14">
            <v>1087359.1919879999</v>
          </cell>
        </row>
        <row r="15">
          <cell r="D15">
            <v>62330.372000000003</v>
          </cell>
          <cell r="E15">
            <v>1935.6030000000001</v>
          </cell>
          <cell r="G15">
            <v>36592.491276000001</v>
          </cell>
          <cell r="H15">
            <v>1911.78</v>
          </cell>
        </row>
        <row r="17">
          <cell r="D17">
            <v>805789</v>
          </cell>
          <cell r="E17">
            <v>1108103</v>
          </cell>
          <cell r="G17">
            <v>1323426.253235</v>
          </cell>
          <cell r="H17">
            <v>1775020.942328</v>
          </cell>
        </row>
        <row r="23">
          <cell r="D23">
            <v>731614</v>
          </cell>
          <cell r="E23">
            <v>815386</v>
          </cell>
          <cell r="G23">
            <v>782112.24206800002</v>
          </cell>
          <cell r="H23">
            <v>622076.79408099991</v>
          </cell>
        </row>
        <row r="39">
          <cell r="D39">
            <v>142625</v>
          </cell>
          <cell r="G39">
            <v>142625.52317599999</v>
          </cell>
          <cell r="H39">
            <v>146905.47074700001</v>
          </cell>
        </row>
        <row r="40">
          <cell r="D40">
            <v>4908508</v>
          </cell>
          <cell r="E40">
            <v>9570563</v>
          </cell>
          <cell r="G40">
            <v>4040099.3241119995</v>
          </cell>
          <cell r="H40">
            <v>9168565.7826859988</v>
          </cell>
        </row>
        <row r="45">
          <cell r="D45">
            <v>1154567</v>
          </cell>
          <cell r="E45">
            <v>4186915</v>
          </cell>
          <cell r="G45">
            <v>815598.70462600002</v>
          </cell>
          <cell r="H45">
            <v>4034829.835521</v>
          </cell>
        </row>
        <row r="49">
          <cell r="D49">
            <v>108356</v>
          </cell>
          <cell r="G49">
            <v>52812.285903999997</v>
          </cell>
          <cell r="H49">
            <v>300</v>
          </cell>
        </row>
        <row r="71">
          <cell r="D71">
            <v>10353</v>
          </cell>
          <cell r="G71">
            <v>10966.648304</v>
          </cell>
        </row>
        <row r="73">
          <cell r="D73">
            <v>2910</v>
          </cell>
          <cell r="G73">
            <v>2910</v>
          </cell>
        </row>
        <row r="74">
          <cell r="D74">
            <v>165665</v>
          </cell>
          <cell r="E74">
            <v>284335</v>
          </cell>
        </row>
        <row r="75">
          <cell r="D75">
            <v>878379</v>
          </cell>
          <cell r="E75">
            <v>230914</v>
          </cell>
        </row>
        <row r="76">
          <cell r="D76">
            <v>169695</v>
          </cell>
          <cell r="G76">
            <v>154321.97469599999</v>
          </cell>
        </row>
        <row r="91">
          <cell r="G91">
            <v>24005721.267606001</v>
          </cell>
          <cell r="H91">
            <v>4332723.0173900006</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zoomScaleNormal="100" workbookViewId="0">
      <selection activeCell="G13" sqref="G13"/>
    </sheetView>
  </sheetViews>
  <sheetFormatPr defaultColWidth="12.85546875" defaultRowHeight="15.75"/>
  <cols>
    <col min="1" max="1" width="4.7109375" style="2" customWidth="1"/>
    <col min="2" max="2" width="40.7109375" style="2" customWidth="1"/>
    <col min="3" max="3" width="12.7109375" style="15" customWidth="1"/>
    <col min="4" max="4" width="13.42578125" style="15" customWidth="1"/>
    <col min="5" max="5" width="12.42578125" style="15" customWidth="1"/>
    <col min="6" max="6" width="13" style="15" customWidth="1"/>
    <col min="7" max="7" width="12.85546875" style="15" customWidth="1"/>
    <col min="8" max="8" width="12.5703125" style="15" customWidth="1"/>
    <col min="9" max="9" width="8" style="25" customWidth="1"/>
    <col min="10" max="10" width="8.85546875" style="25" customWidth="1"/>
    <col min="11" max="11" width="8.7109375" style="25" customWidth="1"/>
    <col min="12" max="16384" width="12.85546875" style="2"/>
  </cols>
  <sheetData>
    <row r="1" spans="1:13" ht="21" customHeight="1">
      <c r="A1" s="30" t="s">
        <v>45</v>
      </c>
      <c r="B1" s="30"/>
      <c r="C1" s="11"/>
      <c r="D1" s="11"/>
      <c r="E1" s="11"/>
      <c r="F1" s="11"/>
      <c r="G1" s="11"/>
      <c r="H1" s="11"/>
      <c r="I1" s="18"/>
      <c r="J1" s="18"/>
      <c r="K1" s="19" t="s">
        <v>43</v>
      </c>
      <c r="L1" s="1"/>
    </row>
    <row r="2" spans="1:13" ht="32.25">
      <c r="A2" s="8" t="s">
        <v>46</v>
      </c>
      <c r="B2" s="9"/>
      <c r="C2" s="12"/>
      <c r="D2" s="12"/>
      <c r="E2" s="12"/>
      <c r="F2" s="12"/>
      <c r="G2" s="12"/>
      <c r="H2" s="12"/>
      <c r="I2" s="20"/>
      <c r="J2" s="20"/>
      <c r="K2" s="21"/>
    </row>
    <row r="3" spans="1:13" ht="21" customHeight="1">
      <c r="A3" s="10" t="s">
        <v>47</v>
      </c>
      <c r="B3" s="10"/>
      <c r="C3" s="10"/>
      <c r="D3" s="10"/>
      <c r="E3" s="10"/>
      <c r="F3" s="10"/>
      <c r="G3" s="10"/>
      <c r="H3" s="10"/>
      <c r="I3" s="10"/>
      <c r="J3" s="10"/>
      <c r="K3" s="10"/>
      <c r="L3" s="3"/>
      <c r="M3" s="3"/>
    </row>
    <row r="4" spans="1:13" ht="19.5" customHeight="1">
      <c r="A4" s="4"/>
      <c r="B4" s="4"/>
      <c r="C4" s="13"/>
      <c r="D4" s="13"/>
      <c r="E4" s="13"/>
      <c r="F4" s="13"/>
      <c r="G4" s="13"/>
      <c r="H4" s="13"/>
      <c r="I4" s="22"/>
      <c r="J4" s="22"/>
      <c r="K4" s="23" t="s">
        <v>0</v>
      </c>
    </row>
    <row r="5" spans="1:13" s="7" customFormat="1" ht="21.6" customHeight="1">
      <c r="A5" s="56" t="s">
        <v>1</v>
      </c>
      <c r="B5" s="56" t="s">
        <v>2</v>
      </c>
      <c r="C5" s="57" t="s">
        <v>40</v>
      </c>
      <c r="D5" s="57" t="s">
        <v>44</v>
      </c>
      <c r="E5" s="57"/>
      <c r="F5" s="57" t="s">
        <v>42</v>
      </c>
      <c r="G5" s="57" t="s">
        <v>44</v>
      </c>
      <c r="H5" s="57"/>
      <c r="I5" s="58" t="s">
        <v>21</v>
      </c>
      <c r="J5" s="58"/>
      <c r="K5" s="58"/>
    </row>
    <row r="6" spans="1:13" s="7" customFormat="1" ht="16.5">
      <c r="A6" s="56"/>
      <c r="B6" s="56"/>
      <c r="C6" s="57"/>
      <c r="D6" s="57" t="s">
        <v>19</v>
      </c>
      <c r="E6" s="57" t="s">
        <v>23</v>
      </c>
      <c r="F6" s="57"/>
      <c r="G6" s="57" t="s">
        <v>19</v>
      </c>
      <c r="H6" s="57" t="s">
        <v>23</v>
      </c>
      <c r="I6" s="58" t="s">
        <v>22</v>
      </c>
      <c r="J6" s="58" t="s">
        <v>19</v>
      </c>
      <c r="K6" s="58" t="s">
        <v>23</v>
      </c>
    </row>
    <row r="7" spans="1:13" s="7" customFormat="1" ht="42" customHeight="1">
      <c r="A7" s="56"/>
      <c r="B7" s="56"/>
      <c r="C7" s="57"/>
      <c r="D7" s="57"/>
      <c r="E7" s="57"/>
      <c r="F7" s="57"/>
      <c r="G7" s="57"/>
      <c r="H7" s="57"/>
      <c r="I7" s="58"/>
      <c r="J7" s="58"/>
      <c r="K7" s="58"/>
    </row>
    <row r="8" spans="1:13" s="5" customFormat="1" ht="22.15" customHeight="1">
      <c r="A8" s="63"/>
      <c r="B8" s="64" t="s">
        <v>10</v>
      </c>
      <c r="C8" s="65">
        <f>+D8+E8</f>
        <v>30613053</v>
      </c>
      <c r="D8" s="65">
        <f>+'[1]53-tr.dong (2)'!$D$9</f>
        <v>16857170</v>
      </c>
      <c r="E8" s="65">
        <f>+'[1]53-tr.dong (2)'!$E$9</f>
        <v>13755883</v>
      </c>
      <c r="F8" s="65">
        <f>+G8+H8</f>
        <v>63507827.762855992</v>
      </c>
      <c r="G8" s="65">
        <f>+'[1]53-tr.dong (2)'!$G$9</f>
        <v>43240840.270129994</v>
      </c>
      <c r="H8" s="65">
        <f>+'[1]53-tr.dong (2)'!$H$9</f>
        <v>20266987.492725998</v>
      </c>
      <c r="I8" s="66">
        <f>+F8/C8</f>
        <v>2.0745342766974595</v>
      </c>
      <c r="J8" s="66">
        <f>+G8/D8</f>
        <v>2.5651304620010356</v>
      </c>
      <c r="K8" s="66">
        <f>+H8/E8</f>
        <v>1.4733323547987431</v>
      </c>
    </row>
    <row r="9" spans="1:13" s="5" customFormat="1" ht="22.15" customHeight="1">
      <c r="A9" s="63" t="s">
        <v>3</v>
      </c>
      <c r="B9" s="64" t="s">
        <v>41</v>
      </c>
      <c r="C9" s="65">
        <f t="shared" ref="C9:C10" si="0">+D9+E9</f>
        <v>30417326</v>
      </c>
      <c r="D9" s="65">
        <f>+D10+D20+D24+D25+D26+D27+22133</f>
        <v>16661443</v>
      </c>
      <c r="E9" s="65">
        <f>+E10+E20+E24+E25+E26+E27</f>
        <v>13755883</v>
      </c>
      <c r="F9" s="65">
        <f t="shared" ref="F9:F10" si="1">+G9+H9</f>
        <v>25532617.887708999</v>
      </c>
      <c r="G9" s="65">
        <f>+G10+G20+G24+G25+G26+G27+108534</f>
        <v>11976997.220905</v>
      </c>
      <c r="H9" s="65">
        <f>+H10+H20+H24+H25+H26+H27</f>
        <v>13555620.666803999</v>
      </c>
      <c r="I9" s="66">
        <f t="shared" ref="I9:I31" si="2">+F9/C9</f>
        <v>0.83941033763812767</v>
      </c>
      <c r="J9" s="66">
        <f t="shared" ref="J9:J31" si="3">+G9/D9</f>
        <v>0.71884513369610303</v>
      </c>
      <c r="K9" s="66">
        <f t="shared" ref="K9:K31" si="4">+H9/E9</f>
        <v>0.98544169551340322</v>
      </c>
    </row>
    <row r="10" spans="1:13" s="6" customFormat="1" ht="22.15" customHeight="1">
      <c r="A10" s="63" t="s">
        <v>5</v>
      </c>
      <c r="B10" s="64" t="s">
        <v>24</v>
      </c>
      <c r="C10" s="65">
        <f t="shared" si="0"/>
        <v>14343566</v>
      </c>
      <c r="D10" s="65">
        <f>+'[1]53-tr.dong (2)'!$D$11</f>
        <v>10673495</v>
      </c>
      <c r="E10" s="65">
        <f>+'[1]53-tr.dong (2)'!$E$11</f>
        <v>3670071</v>
      </c>
      <c r="F10" s="65">
        <f t="shared" si="1"/>
        <v>12201542.132607</v>
      </c>
      <c r="G10" s="65">
        <f>+'[1]53-tr.dong (2)'!$G$11</f>
        <v>7814487.2484889999</v>
      </c>
      <c r="H10" s="65">
        <f>+'[1]53-tr.dong (2)'!$H$11</f>
        <v>4387054.884118</v>
      </c>
      <c r="I10" s="66">
        <f t="shared" si="2"/>
        <v>0.85066308703198357</v>
      </c>
      <c r="J10" s="66">
        <f t="shared" si="3"/>
        <v>0.73213949587168958</v>
      </c>
      <c r="K10" s="66">
        <f t="shared" si="4"/>
        <v>1.1953596767250552</v>
      </c>
    </row>
    <row r="11" spans="1:13" s="6" customFormat="1" ht="22.15" customHeight="1">
      <c r="A11" s="59">
        <v>1</v>
      </c>
      <c r="B11" s="60" t="s">
        <v>25</v>
      </c>
      <c r="C11" s="61">
        <f>+D11+E11</f>
        <v>14200941</v>
      </c>
      <c r="D11" s="61">
        <f>+'[1]53-tr.dong (2)'!$D$12</f>
        <v>10530870</v>
      </c>
      <c r="E11" s="61">
        <f>+'[1]53-tr.dong (2)'!$E$12</f>
        <v>3670071</v>
      </c>
      <c r="F11" s="61">
        <f>+G11+H11</f>
        <v>11912011.138684001</v>
      </c>
      <c r="G11" s="61">
        <f>+'[1]53-tr.dong (2)'!$G$12</f>
        <v>7671861.7253129994</v>
      </c>
      <c r="H11" s="61">
        <f>+'[1]53-tr.dong (2)'!$H$12</f>
        <v>4240149.4133710004</v>
      </c>
      <c r="I11" s="62">
        <f t="shared" si="2"/>
        <v>0.83881843736158057</v>
      </c>
      <c r="J11" s="62">
        <f t="shared" si="3"/>
        <v>0.72851167332926903</v>
      </c>
      <c r="K11" s="62">
        <f t="shared" si="4"/>
        <v>1.1553317124848539</v>
      </c>
    </row>
    <row r="12" spans="1:13" s="6" customFormat="1" ht="22.15" customHeight="1">
      <c r="A12" s="38"/>
      <c r="B12" s="35" t="s">
        <v>26</v>
      </c>
      <c r="C12" s="36">
        <f t="shared" ref="C12:C31" si="5">+D12+E12</f>
        <v>0</v>
      </c>
      <c r="D12" s="36"/>
      <c r="E12" s="36"/>
      <c r="F12" s="36">
        <f t="shared" ref="F12:F31" si="6">+G12+H12</f>
        <v>0</v>
      </c>
      <c r="G12" s="36"/>
      <c r="H12" s="36"/>
      <c r="I12" s="39"/>
      <c r="J12" s="39"/>
      <c r="K12" s="37"/>
    </row>
    <row r="13" spans="1:13" s="6" customFormat="1" ht="19.5" customHeight="1">
      <c r="A13" s="40" t="s">
        <v>20</v>
      </c>
      <c r="B13" s="41" t="s">
        <v>27</v>
      </c>
      <c r="C13" s="42">
        <f t="shared" si="5"/>
        <v>1360758.0648680001</v>
      </c>
      <c r="D13" s="42">
        <f>+'[1]53-tr.dong (2)'!$D$14</f>
        <v>34479.968000000001</v>
      </c>
      <c r="E13" s="42">
        <f>+'[1]53-tr.dong (2)'!$E$14</f>
        <v>1326278.096868</v>
      </c>
      <c r="F13" s="42">
        <f t="shared" si="6"/>
        <v>1157894.726086</v>
      </c>
      <c r="G13" s="42">
        <f>+'[1]53-tr.dong (2)'!$G$14</f>
        <v>70535.534098000004</v>
      </c>
      <c r="H13" s="42">
        <f>+'[1]53-tr.dong (2)'!$H$14</f>
        <v>1087359.1919879999</v>
      </c>
      <c r="I13" s="39">
        <f t="shared" si="2"/>
        <v>0.85091887821978196</v>
      </c>
      <c r="J13" s="39">
        <f t="shared" si="3"/>
        <v>2.0456960429313624</v>
      </c>
      <c r="K13" s="39">
        <f t="shared" si="4"/>
        <v>0.81985761097600418</v>
      </c>
    </row>
    <row r="14" spans="1:13" s="6" customFormat="1" ht="22.15" customHeight="1">
      <c r="A14" s="40" t="s">
        <v>20</v>
      </c>
      <c r="B14" s="41" t="s">
        <v>28</v>
      </c>
      <c r="C14" s="42">
        <f t="shared" si="5"/>
        <v>64265.975000000006</v>
      </c>
      <c r="D14" s="42">
        <f>+'[1]53-tr.dong (2)'!$D$15</f>
        <v>62330.372000000003</v>
      </c>
      <c r="E14" s="42">
        <f>+'[1]53-tr.dong (2)'!$E$15</f>
        <v>1935.6030000000001</v>
      </c>
      <c r="F14" s="42">
        <f t="shared" si="6"/>
        <v>38504.271275999999</v>
      </c>
      <c r="G14" s="42">
        <f>+'[1]53-tr.dong (2)'!$G$15</f>
        <v>36592.491276000001</v>
      </c>
      <c r="H14" s="42">
        <f>+'[1]53-tr.dong (2)'!$H$15</f>
        <v>1911.78</v>
      </c>
      <c r="I14" s="39">
        <f t="shared" si="2"/>
        <v>0.59913930001061988</v>
      </c>
      <c r="J14" s="39">
        <f t="shared" si="3"/>
        <v>0.58707320527462914</v>
      </c>
      <c r="K14" s="39">
        <f t="shared" si="4"/>
        <v>0.98769220754462561</v>
      </c>
    </row>
    <row r="15" spans="1:13" s="6" customFormat="1" ht="22.15" customHeight="1">
      <c r="A15" s="26"/>
      <c r="B15" s="35" t="s">
        <v>29</v>
      </c>
      <c r="C15" s="36">
        <f t="shared" si="5"/>
        <v>0</v>
      </c>
      <c r="D15" s="36"/>
      <c r="E15" s="36"/>
      <c r="F15" s="36">
        <f t="shared" si="6"/>
        <v>0</v>
      </c>
      <c r="G15" s="36"/>
      <c r="H15" s="36"/>
      <c r="I15" s="39"/>
      <c r="J15" s="39"/>
      <c r="K15" s="37"/>
    </row>
    <row r="16" spans="1:13" s="6" customFormat="1" ht="22.15" customHeight="1">
      <c r="A16" s="40" t="s">
        <v>20</v>
      </c>
      <c r="B16" s="41" t="s">
        <v>30</v>
      </c>
      <c r="C16" s="42">
        <f t="shared" si="5"/>
        <v>1913892</v>
      </c>
      <c r="D16" s="42">
        <f>+'[1]53-tr.dong (2)'!$D$17</f>
        <v>805789</v>
      </c>
      <c r="E16" s="42">
        <f>+'[1]53-tr.dong (2)'!$E$17</f>
        <v>1108103</v>
      </c>
      <c r="F16" s="42">
        <f t="shared" si="6"/>
        <v>3098447.1955629997</v>
      </c>
      <c r="G16" s="42">
        <f>+'[1]53-tr.dong (2)'!$G$17</f>
        <v>1323426.253235</v>
      </c>
      <c r="H16" s="42">
        <f>+'[1]53-tr.dong (2)'!$H$17</f>
        <v>1775020.942328</v>
      </c>
      <c r="I16" s="39">
        <f t="shared" si="2"/>
        <v>1.6189247854962556</v>
      </c>
      <c r="J16" s="39">
        <f t="shared" si="3"/>
        <v>1.6423980139155536</v>
      </c>
      <c r="K16" s="39">
        <f t="shared" si="4"/>
        <v>1.6018555516301283</v>
      </c>
    </row>
    <row r="17" spans="1:11" s="6" customFormat="1" ht="23.25" customHeight="1">
      <c r="A17" s="40" t="s">
        <v>20</v>
      </c>
      <c r="B17" s="41" t="s">
        <v>31</v>
      </c>
      <c r="C17" s="42">
        <f t="shared" si="5"/>
        <v>1547000</v>
      </c>
      <c r="D17" s="42">
        <f>+'[1]53-tr.dong (2)'!$D$23</f>
        <v>731614</v>
      </c>
      <c r="E17" s="42">
        <f>+'[1]53-tr.dong (2)'!$E$23</f>
        <v>815386</v>
      </c>
      <c r="F17" s="42">
        <f t="shared" si="6"/>
        <v>1404189.0361489998</v>
      </c>
      <c r="G17" s="42">
        <f>+'[1]53-tr.dong (2)'!$G$23</f>
        <v>782112.24206800002</v>
      </c>
      <c r="H17" s="42">
        <f>+'[1]53-tr.dong (2)'!$H$23</f>
        <v>622076.79408099991</v>
      </c>
      <c r="I17" s="39">
        <f t="shared" si="2"/>
        <v>0.90768522052294753</v>
      </c>
      <c r="J17" s="39">
        <f t="shared" si="3"/>
        <v>1.0690230669013989</v>
      </c>
      <c r="K17" s="39">
        <f t="shared" si="4"/>
        <v>0.7629230745695903</v>
      </c>
    </row>
    <row r="18" spans="1:11" s="6" customFormat="1" ht="80.25" customHeight="1">
      <c r="A18" s="26">
        <v>2</v>
      </c>
      <c r="B18" s="27" t="s">
        <v>32</v>
      </c>
      <c r="C18" s="36">
        <f t="shared" si="5"/>
        <v>0</v>
      </c>
      <c r="D18" s="28"/>
      <c r="E18" s="28"/>
      <c r="F18" s="36">
        <f t="shared" si="6"/>
        <v>0</v>
      </c>
      <c r="G18" s="28"/>
      <c r="H18" s="28"/>
      <c r="I18" s="39"/>
      <c r="J18" s="39"/>
      <c r="K18" s="37"/>
    </row>
    <row r="19" spans="1:11" s="6" customFormat="1" ht="22.15" customHeight="1">
      <c r="A19" s="26">
        <v>3</v>
      </c>
      <c r="B19" s="35" t="s">
        <v>33</v>
      </c>
      <c r="C19" s="36">
        <f t="shared" si="5"/>
        <v>142625</v>
      </c>
      <c r="D19" s="36">
        <f>+'[1]53-tr.dong (2)'!$D$39</f>
        <v>142625</v>
      </c>
      <c r="E19" s="36"/>
      <c r="F19" s="36">
        <f t="shared" si="6"/>
        <v>289530.993923</v>
      </c>
      <c r="G19" s="36">
        <f>+'[1]53-tr.dong (2)'!$G$39</f>
        <v>142625.52317599999</v>
      </c>
      <c r="H19" s="36">
        <f>+'[1]53-tr.dong (2)'!$H$39</f>
        <v>146905.47074700001</v>
      </c>
      <c r="I19" s="39">
        <f t="shared" si="2"/>
        <v>2.0300157330271693</v>
      </c>
      <c r="J19" s="39">
        <f t="shared" si="3"/>
        <v>1.0000036681928133</v>
      </c>
      <c r="K19" s="37"/>
    </row>
    <row r="20" spans="1:11" s="16" customFormat="1" ht="22.15" customHeight="1">
      <c r="A20" s="31" t="s">
        <v>6</v>
      </c>
      <c r="B20" s="32" t="s">
        <v>11</v>
      </c>
      <c r="C20" s="33">
        <f t="shared" si="5"/>
        <v>14479071</v>
      </c>
      <c r="D20" s="33">
        <f>+'[1]53-tr.dong (2)'!$D$40</f>
        <v>4908508</v>
      </c>
      <c r="E20" s="33">
        <f>+'[1]53-tr.dong (2)'!$E$40</f>
        <v>9570563</v>
      </c>
      <c r="F20" s="33">
        <f t="shared" si="6"/>
        <v>13208665.106797999</v>
      </c>
      <c r="G20" s="33">
        <f>+'[1]53-tr.dong (2)'!$G$40</f>
        <v>4040099.3241119995</v>
      </c>
      <c r="H20" s="33">
        <f>+'[1]53-tr.dong (2)'!$H$40</f>
        <v>9168565.7826859988</v>
      </c>
      <c r="I20" s="34">
        <f t="shared" si="2"/>
        <v>0.9122591571515879</v>
      </c>
      <c r="J20" s="34">
        <f t="shared" si="3"/>
        <v>0.82308092889163054</v>
      </c>
      <c r="K20" s="34">
        <f t="shared" si="4"/>
        <v>0.95799649223206607</v>
      </c>
    </row>
    <row r="21" spans="1:11" s="5" customFormat="1" ht="22.15" customHeight="1">
      <c r="A21" s="31"/>
      <c r="B21" s="43" t="s">
        <v>34</v>
      </c>
      <c r="C21" s="36">
        <f t="shared" si="5"/>
        <v>0</v>
      </c>
      <c r="D21" s="42"/>
      <c r="E21" s="42"/>
      <c r="F21" s="36">
        <f t="shared" si="6"/>
        <v>0</v>
      </c>
      <c r="G21" s="42"/>
      <c r="H21" s="42"/>
      <c r="I21" s="39"/>
      <c r="J21" s="39"/>
      <c r="K21" s="37"/>
    </row>
    <row r="22" spans="1:11" s="5" customFormat="1" ht="22.15" customHeight="1">
      <c r="A22" s="44">
        <v>1</v>
      </c>
      <c r="B22" s="45" t="s">
        <v>35</v>
      </c>
      <c r="C22" s="42">
        <f t="shared" si="5"/>
        <v>5341482</v>
      </c>
      <c r="D22" s="42">
        <f>+'[1]53-tr.dong (2)'!$D$45</f>
        <v>1154567</v>
      </c>
      <c r="E22" s="42">
        <f>+'[1]53-tr.dong (2)'!$E$45</f>
        <v>4186915</v>
      </c>
      <c r="F22" s="42">
        <f t="shared" si="6"/>
        <v>4850428.540147</v>
      </c>
      <c r="G22" s="42">
        <f>+'[1]53-tr.dong (2)'!$G$45</f>
        <v>815598.70462600002</v>
      </c>
      <c r="H22" s="42">
        <f>+'[1]53-tr.dong (2)'!$H$45</f>
        <v>4034829.835521</v>
      </c>
      <c r="I22" s="39">
        <f t="shared" si="2"/>
        <v>0.90806793697835175</v>
      </c>
      <c r="J22" s="39">
        <f t="shared" si="3"/>
        <v>0.70641089224445186</v>
      </c>
      <c r="K22" s="39">
        <f t="shared" si="4"/>
        <v>0.96367608024547902</v>
      </c>
    </row>
    <row r="23" spans="1:11" s="5" customFormat="1" ht="22.15" customHeight="1">
      <c r="A23" s="44">
        <v>2</v>
      </c>
      <c r="B23" s="45" t="s">
        <v>36</v>
      </c>
      <c r="C23" s="42">
        <f t="shared" si="5"/>
        <v>108356</v>
      </c>
      <c r="D23" s="42">
        <f>+'[1]53-tr.dong (2)'!$D$49</f>
        <v>108356</v>
      </c>
      <c r="E23" s="42"/>
      <c r="F23" s="42">
        <f t="shared" si="6"/>
        <v>53112.285903999997</v>
      </c>
      <c r="G23" s="42">
        <f>+'[1]53-tr.dong (2)'!$G$49</f>
        <v>52812.285903999997</v>
      </c>
      <c r="H23" s="42">
        <f>+'[1]53-tr.dong (2)'!$H$49</f>
        <v>300</v>
      </c>
      <c r="I23" s="39">
        <f t="shared" si="2"/>
        <v>0.49016469696186643</v>
      </c>
      <c r="J23" s="39">
        <f t="shared" si="3"/>
        <v>0.48739604547971499</v>
      </c>
      <c r="K23" s="39"/>
    </row>
    <row r="24" spans="1:11" s="16" customFormat="1" ht="34.5" customHeight="1">
      <c r="A24" s="29" t="s">
        <v>7</v>
      </c>
      <c r="B24" s="46" t="s">
        <v>12</v>
      </c>
      <c r="C24" s="33">
        <f t="shared" si="5"/>
        <v>10353</v>
      </c>
      <c r="D24" s="33">
        <f>+'[1]53-tr.dong (2)'!$D$71</f>
        <v>10353</v>
      </c>
      <c r="E24" s="33"/>
      <c r="F24" s="33">
        <f t="shared" si="6"/>
        <v>10966.648304</v>
      </c>
      <c r="G24" s="33">
        <f>+'[1]53-tr.dong (2)'!$G$71</f>
        <v>10966.648304</v>
      </c>
      <c r="H24" s="33"/>
      <c r="I24" s="34">
        <f t="shared" si="2"/>
        <v>1.0592725107698251</v>
      </c>
      <c r="J24" s="34">
        <f t="shared" si="3"/>
        <v>1.0592725107698251</v>
      </c>
      <c r="K24" s="34"/>
    </row>
    <row r="25" spans="1:11" s="16" customFormat="1" ht="22.15" customHeight="1">
      <c r="A25" s="31" t="s">
        <v>8</v>
      </c>
      <c r="B25" s="32" t="s">
        <v>13</v>
      </c>
      <c r="C25" s="33">
        <f t="shared" si="5"/>
        <v>2910</v>
      </c>
      <c r="D25" s="33">
        <f>+'[1]53-tr.dong (2)'!$D$73</f>
        <v>2910</v>
      </c>
      <c r="E25" s="33"/>
      <c r="F25" s="33">
        <f t="shared" si="6"/>
        <v>2910</v>
      </c>
      <c r="G25" s="33">
        <f>+'[1]53-tr.dong (2)'!$G$73</f>
        <v>2910</v>
      </c>
      <c r="H25" s="33"/>
      <c r="I25" s="34">
        <f t="shared" si="2"/>
        <v>1</v>
      </c>
      <c r="J25" s="34">
        <f t="shared" si="3"/>
        <v>1</v>
      </c>
      <c r="K25" s="34"/>
    </row>
    <row r="26" spans="1:11" s="16" customFormat="1" ht="22.15" customHeight="1">
      <c r="A26" s="31" t="s">
        <v>9</v>
      </c>
      <c r="B26" s="32" t="s">
        <v>14</v>
      </c>
      <c r="C26" s="33">
        <f t="shared" si="5"/>
        <v>450000</v>
      </c>
      <c r="D26" s="33">
        <f>+'[1]53-tr.dong (2)'!$D$74</f>
        <v>165665</v>
      </c>
      <c r="E26" s="33">
        <f>+'[1]53-tr.dong (2)'!$E$74</f>
        <v>284335</v>
      </c>
      <c r="F26" s="33">
        <f t="shared" si="6"/>
        <v>0</v>
      </c>
      <c r="G26" s="33"/>
      <c r="H26" s="33"/>
      <c r="I26" s="34"/>
      <c r="J26" s="34"/>
      <c r="K26" s="34"/>
    </row>
    <row r="27" spans="1:11" s="16" customFormat="1" ht="22.15" customHeight="1">
      <c r="A27" s="31" t="s">
        <v>37</v>
      </c>
      <c r="B27" s="47" t="s">
        <v>15</v>
      </c>
      <c r="C27" s="33">
        <f t="shared" si="5"/>
        <v>1109293</v>
      </c>
      <c r="D27" s="48">
        <f>+'[1]53-tr.dong (2)'!$D$75</f>
        <v>878379</v>
      </c>
      <c r="E27" s="48">
        <f>+'[1]53-tr.dong (2)'!$E$75</f>
        <v>230914</v>
      </c>
      <c r="F27" s="33">
        <f t="shared" si="6"/>
        <v>0</v>
      </c>
      <c r="G27" s="48"/>
      <c r="H27" s="48"/>
      <c r="I27" s="34"/>
      <c r="J27" s="34"/>
      <c r="K27" s="34"/>
    </row>
    <row r="28" spans="1:11" s="16" customFormat="1" ht="22.15" customHeight="1">
      <c r="A28" s="31" t="s">
        <v>4</v>
      </c>
      <c r="B28" s="49" t="s">
        <v>38</v>
      </c>
      <c r="C28" s="33">
        <f t="shared" si="5"/>
        <v>169695</v>
      </c>
      <c r="D28" s="50">
        <f>+'[1]53-tr.dong (2)'!$D$76</f>
        <v>169695</v>
      </c>
      <c r="E28" s="50"/>
      <c r="F28" s="33">
        <f t="shared" si="6"/>
        <v>154321.97469599999</v>
      </c>
      <c r="G28" s="50">
        <f>+'[1]53-tr.dong (2)'!$G$76</f>
        <v>154321.97469599999</v>
      </c>
      <c r="H28" s="50"/>
      <c r="I28" s="34">
        <f t="shared" si="2"/>
        <v>0.90940790651462911</v>
      </c>
      <c r="J28" s="34">
        <f t="shared" si="3"/>
        <v>0.90940790651462911</v>
      </c>
      <c r="K28" s="34"/>
    </row>
    <row r="29" spans="1:11" s="16" customFormat="1" ht="22.15" customHeight="1">
      <c r="A29" s="31" t="s">
        <v>5</v>
      </c>
      <c r="B29" s="32" t="s">
        <v>16</v>
      </c>
      <c r="C29" s="33">
        <f t="shared" si="5"/>
        <v>0</v>
      </c>
      <c r="D29" s="33"/>
      <c r="E29" s="33"/>
      <c r="F29" s="33">
        <f t="shared" si="6"/>
        <v>0</v>
      </c>
      <c r="G29" s="33"/>
      <c r="H29" s="33"/>
      <c r="I29" s="34"/>
      <c r="J29" s="34"/>
      <c r="K29" s="34"/>
    </row>
    <row r="30" spans="1:11" s="16" customFormat="1" ht="22.15" customHeight="1">
      <c r="A30" s="31" t="s">
        <v>6</v>
      </c>
      <c r="B30" s="32" t="s">
        <v>17</v>
      </c>
      <c r="C30" s="33">
        <f t="shared" si="5"/>
        <v>0</v>
      </c>
      <c r="D30" s="33"/>
      <c r="E30" s="33"/>
      <c r="F30" s="33">
        <f t="shared" si="6"/>
        <v>0</v>
      </c>
      <c r="G30" s="33"/>
      <c r="H30" s="33"/>
      <c r="I30" s="34"/>
      <c r="J30" s="34"/>
      <c r="K30" s="34"/>
    </row>
    <row r="31" spans="1:11" s="17" customFormat="1" ht="21" customHeight="1">
      <c r="A31" s="51" t="s">
        <v>18</v>
      </c>
      <c r="B31" s="52" t="s">
        <v>39</v>
      </c>
      <c r="C31" s="53">
        <f t="shared" si="5"/>
        <v>0</v>
      </c>
      <c r="D31" s="54"/>
      <c r="E31" s="54"/>
      <c r="F31" s="53">
        <f t="shared" si="6"/>
        <v>28338444.284996003</v>
      </c>
      <c r="G31" s="54">
        <f>+'[1]53-tr.dong (2)'!$G$91</f>
        <v>24005721.267606001</v>
      </c>
      <c r="H31" s="54">
        <f>+'[1]53-tr.dong (2)'!$H$91</f>
        <v>4332723.0173900006</v>
      </c>
      <c r="I31" s="55"/>
      <c r="J31" s="55"/>
      <c r="K31" s="55"/>
    </row>
    <row r="32" spans="1:11" ht="18.75">
      <c r="A32" s="5"/>
      <c r="B32" s="5"/>
      <c r="C32" s="14"/>
      <c r="D32" s="14"/>
      <c r="E32" s="14"/>
      <c r="F32" s="14"/>
      <c r="G32" s="14"/>
      <c r="H32" s="14"/>
      <c r="I32" s="24"/>
      <c r="J32" s="24"/>
      <c r="K32" s="24"/>
    </row>
    <row r="33" spans="1:11" ht="18.75">
      <c r="A33" s="5"/>
      <c r="B33" s="5"/>
      <c r="C33" s="14"/>
      <c r="D33" s="14"/>
      <c r="E33" s="14"/>
      <c r="F33" s="14"/>
      <c r="G33" s="14"/>
      <c r="H33" s="14"/>
      <c r="I33" s="24"/>
      <c r="J33" s="24"/>
      <c r="K33" s="24"/>
    </row>
    <row r="34" spans="1:11" ht="18.75">
      <c r="A34" s="5"/>
      <c r="B34" s="5"/>
      <c r="C34" s="14"/>
      <c r="D34" s="14"/>
      <c r="E34" s="14"/>
      <c r="F34" s="14"/>
      <c r="G34" s="14"/>
      <c r="H34" s="14"/>
      <c r="I34" s="24"/>
      <c r="J34" s="24"/>
      <c r="K34" s="24"/>
    </row>
    <row r="35" spans="1:11" ht="18.75">
      <c r="A35" s="5"/>
      <c r="B35" s="5"/>
      <c r="C35" s="14"/>
      <c r="D35" s="14"/>
      <c r="E35" s="14"/>
      <c r="F35" s="14"/>
      <c r="G35" s="14"/>
      <c r="H35" s="14"/>
      <c r="I35" s="24"/>
      <c r="J35" s="24"/>
      <c r="K35" s="24"/>
    </row>
  </sheetData>
  <mergeCells count="16">
    <mergeCell ref="A1:B1"/>
    <mergeCell ref="A3:K3"/>
    <mergeCell ref="A5:A7"/>
    <mergeCell ref="B5:B7"/>
    <mergeCell ref="C5:C7"/>
    <mergeCell ref="D5:E5"/>
    <mergeCell ref="F5:F7"/>
    <mergeCell ref="G5:H5"/>
    <mergeCell ref="I5:K5"/>
    <mergeCell ref="D6:D7"/>
    <mergeCell ref="E6:E7"/>
    <mergeCell ref="G6:G7"/>
    <mergeCell ref="H6:H7"/>
    <mergeCell ref="I6:I7"/>
    <mergeCell ref="J6:J7"/>
    <mergeCell ref="K6:K7"/>
  </mergeCells>
  <printOptions horizontalCentered="1"/>
  <pageMargins left="0.4" right="0.2" top="0.75" bottom="0.75" header="0.3" footer="0.3"/>
  <pageSetup paperSize="9" scale="92" orientation="landscape" r:id="rId1"/>
  <headerFooter differentFirst="1">
    <oddHeader>&amp;C&amp;P/&amp;P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7C6365-0DF1-402C-B2C0-A10DFAFDF528}">
  <ds:schemaRefs>
    <ds:schemaRef ds:uri="http://purl.org/dc/term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8FACA99-3D61-4200-B9F7-123D34B0E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B837174-B70D-48B8-B29F-11B4C84F92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QT-2020-N-B64-TT343-75</vt:lpstr>
      <vt:lpstr>'QT-2020-N-B64-TT343-75'!Print_Titles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2021-12-16T09:10:35Z</cp:lastPrinted>
  <dcterms:created xsi:type="dcterms:W3CDTF">2018-08-22T07:49:45Z</dcterms:created>
  <dcterms:modified xsi:type="dcterms:W3CDTF">2021-12-16T09:11:08Z</dcterms:modified>
</cp:coreProperties>
</file>