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QUYET TOAN 2020\"/>
    </mc:Choice>
  </mc:AlternateContent>
  <bookViews>
    <workbookView xWindow="-120" yWindow="-120" windowWidth="19440" windowHeight="11640"/>
  </bookViews>
  <sheets>
    <sheet name="QT-2020-N-B66-TT343-75" sheetId="1" r:id="rId1"/>
  </sheets>
  <externalReferences>
    <externalReference r:id="rId2"/>
  </externalReferences>
  <definedNames>
    <definedName name="_xlnm.Print_Titles" localSheetId="0">'QT-2020-N-B66-TT343-75'!$5:$7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1" l="1"/>
  <c r="Y13" i="1"/>
  <c r="Y14" i="1"/>
  <c r="Y15" i="1"/>
  <c r="X16" i="1"/>
  <c r="Y16" i="1"/>
  <c r="Y17" i="1"/>
  <c r="X18" i="1"/>
  <c r="Y18" i="1"/>
  <c r="Y19" i="1"/>
  <c r="Y20" i="1"/>
  <c r="X21" i="1"/>
  <c r="Y21" i="1"/>
  <c r="X22" i="1"/>
  <c r="Y22" i="1"/>
  <c r="Y23" i="1"/>
  <c r="Y24" i="1"/>
  <c r="X25" i="1"/>
  <c r="Y25" i="1"/>
  <c r="Y26" i="1"/>
  <c r="Y27" i="1"/>
  <c r="X28" i="1"/>
  <c r="Y28" i="1"/>
  <c r="Y29" i="1"/>
  <c r="Y30" i="1"/>
  <c r="X31" i="1"/>
  <c r="Y31" i="1"/>
  <c r="Y32" i="1"/>
  <c r="Y33" i="1"/>
  <c r="X34" i="1"/>
  <c r="Y35" i="1"/>
  <c r="Y36" i="1"/>
  <c r="Y37" i="1"/>
  <c r="Y38" i="1"/>
  <c r="Y39" i="1"/>
  <c r="Y40" i="1"/>
  <c r="X41" i="1"/>
  <c r="Y41" i="1"/>
  <c r="Y42" i="1"/>
  <c r="Y43" i="1"/>
  <c r="Y44" i="1"/>
  <c r="Y45" i="1"/>
  <c r="Y46" i="1"/>
  <c r="X47" i="1"/>
  <c r="Y47" i="1"/>
  <c r="Y48" i="1"/>
  <c r="Y49" i="1"/>
  <c r="Y50" i="1"/>
  <c r="Y51" i="1"/>
  <c r="Y52" i="1"/>
  <c r="Y53" i="1"/>
  <c r="Y54" i="1"/>
  <c r="X55" i="1"/>
  <c r="Y55" i="1"/>
  <c r="X56" i="1"/>
  <c r="Y56" i="1"/>
  <c r="Y57" i="1"/>
  <c r="Y58" i="1"/>
  <c r="X59" i="1"/>
  <c r="Y59" i="1"/>
  <c r="X60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X110" i="1"/>
  <c r="X111" i="1"/>
  <c r="X112" i="1"/>
  <c r="X113" i="1"/>
  <c r="X114" i="1"/>
  <c r="X115" i="1"/>
  <c r="X116" i="1"/>
  <c r="X117" i="1"/>
  <c r="X119" i="1"/>
  <c r="X120" i="1"/>
  <c r="X121" i="1"/>
  <c r="X122" i="1"/>
  <c r="X123" i="1"/>
  <c r="X124" i="1"/>
  <c r="X125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Y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9" i="1"/>
  <c r="W120" i="1"/>
  <c r="W121" i="1"/>
  <c r="W122" i="1"/>
  <c r="W123" i="1"/>
  <c r="W124" i="1"/>
  <c r="W125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1" i="1"/>
  <c r="W9" i="1"/>
  <c r="X9" i="1"/>
  <c r="Y9" i="1"/>
  <c r="AB9" i="1"/>
  <c r="AC9" i="1"/>
  <c r="AD9" i="1"/>
  <c r="W10" i="1"/>
  <c r="X10" i="1"/>
  <c r="Y10" i="1"/>
  <c r="AB10" i="1"/>
  <c r="AC10" i="1"/>
  <c r="AD10" i="1"/>
  <c r="AD8" i="1"/>
  <c r="AC8" i="1"/>
  <c r="AB8" i="1"/>
  <c r="X8" i="1"/>
  <c r="L11" i="1" l="1"/>
  <c r="V161" i="1"/>
  <c r="L161" i="1" s="1"/>
  <c r="U160" i="1"/>
  <c r="U8" i="1" s="1"/>
  <c r="L132" i="1"/>
  <c r="L133" i="1"/>
  <c r="L134" i="1"/>
  <c r="L135" i="1"/>
  <c r="L136" i="1"/>
  <c r="L137" i="1"/>
  <c r="L138" i="1"/>
  <c r="L139" i="1"/>
  <c r="L140" i="1"/>
  <c r="L141" i="1"/>
  <c r="L131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T9" i="1"/>
  <c r="U9" i="1"/>
  <c r="T130" i="1"/>
  <c r="U130" i="1"/>
  <c r="T159" i="1"/>
  <c r="U6" i="1"/>
  <c r="T6" i="1"/>
  <c r="P156" i="1"/>
  <c r="L156" i="1" s="1"/>
  <c r="O155" i="1"/>
  <c r="L143" i="1"/>
  <c r="L144" i="1"/>
  <c r="L145" i="1"/>
  <c r="L146" i="1"/>
  <c r="L147" i="1"/>
  <c r="L148" i="1"/>
  <c r="L150" i="1"/>
  <c r="L151" i="1"/>
  <c r="L152" i="1"/>
  <c r="L153" i="1"/>
  <c r="L154" i="1"/>
  <c r="L155" i="1"/>
  <c r="L157" i="1"/>
  <c r="L158" i="1"/>
  <c r="L159" i="1"/>
  <c r="L160" i="1"/>
  <c r="M10" i="1"/>
  <c r="E160" i="1"/>
  <c r="B160" i="1"/>
  <c r="G159" i="1"/>
  <c r="B159" i="1"/>
  <c r="E158" i="1"/>
  <c r="E157" i="1"/>
  <c r="H156" i="1"/>
  <c r="F155" i="1"/>
  <c r="D142" i="1"/>
  <c r="E10" i="1"/>
  <c r="D10" i="1"/>
  <c r="Q151" i="1"/>
  <c r="Q152" i="1"/>
  <c r="Q153" i="1"/>
  <c r="Q149" i="1" s="1"/>
  <c r="Q154" i="1"/>
  <c r="Q150" i="1"/>
  <c r="Q144" i="1"/>
  <c r="Q145" i="1"/>
  <c r="Q146" i="1"/>
  <c r="Q147" i="1"/>
  <c r="Q142" i="1" s="1"/>
  <c r="Q148" i="1"/>
  <c r="Q143" i="1"/>
  <c r="M142" i="1"/>
  <c r="N142" i="1"/>
  <c r="O142" i="1"/>
  <c r="P142" i="1"/>
  <c r="R142" i="1"/>
  <c r="S142" i="1"/>
  <c r="V142" i="1"/>
  <c r="Q132" i="1"/>
  <c r="Q133" i="1"/>
  <c r="Q134" i="1"/>
  <c r="Q135" i="1"/>
  <c r="Q136" i="1"/>
  <c r="Q137" i="1"/>
  <c r="Q138" i="1"/>
  <c r="Q139" i="1"/>
  <c r="Q140" i="1"/>
  <c r="Q141" i="1"/>
  <c r="Q131" i="1"/>
  <c r="Q12" i="1"/>
  <c r="L12" i="1" s="1"/>
  <c r="Q13" i="1"/>
  <c r="L13" i="1" s="1"/>
  <c r="Q14" i="1"/>
  <c r="L14" i="1" s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1" i="1"/>
  <c r="M149" i="1"/>
  <c r="N149" i="1"/>
  <c r="O149" i="1"/>
  <c r="P149" i="1"/>
  <c r="R149" i="1"/>
  <c r="S149" i="1"/>
  <c r="V149" i="1"/>
  <c r="M130" i="1"/>
  <c r="N130" i="1"/>
  <c r="O130" i="1"/>
  <c r="P130" i="1"/>
  <c r="Q130" i="1"/>
  <c r="R130" i="1"/>
  <c r="S130" i="1"/>
  <c r="V130" i="1"/>
  <c r="V10" i="1"/>
  <c r="N10" i="1"/>
  <c r="O10" i="1"/>
  <c r="O9" i="1" s="1"/>
  <c r="P10" i="1"/>
  <c r="R10" i="1"/>
  <c r="S10" i="1"/>
  <c r="S9" i="1" s="1"/>
  <c r="S8" i="1" s="1"/>
  <c r="E149" i="1"/>
  <c r="F149" i="1"/>
  <c r="G149" i="1"/>
  <c r="H149" i="1"/>
  <c r="I149" i="1"/>
  <c r="J149" i="1"/>
  <c r="K149" i="1"/>
  <c r="D149" i="1"/>
  <c r="E142" i="1"/>
  <c r="F142" i="1"/>
  <c r="C142" i="1" s="1"/>
  <c r="G142" i="1"/>
  <c r="H142" i="1"/>
  <c r="I142" i="1"/>
  <c r="J142" i="1"/>
  <c r="K142" i="1"/>
  <c r="K130" i="1"/>
  <c r="E130" i="1"/>
  <c r="E9" i="1" s="1"/>
  <c r="F130" i="1"/>
  <c r="G130" i="1"/>
  <c r="H130" i="1"/>
  <c r="I130" i="1"/>
  <c r="J130" i="1"/>
  <c r="J9" i="1" s="1"/>
  <c r="J8" i="1" s="1"/>
  <c r="D130" i="1"/>
  <c r="J10" i="1"/>
  <c r="K10" i="1"/>
  <c r="F10" i="1"/>
  <c r="G10" i="1"/>
  <c r="H10" i="1"/>
  <c r="I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3" i="1"/>
  <c r="C144" i="1"/>
  <c r="C145" i="1"/>
  <c r="C146" i="1"/>
  <c r="C147" i="1"/>
  <c r="C148" i="1"/>
  <c r="C150" i="1"/>
  <c r="C151" i="1"/>
  <c r="C152" i="1"/>
  <c r="C153" i="1"/>
  <c r="C154" i="1"/>
  <c r="N6" i="1"/>
  <c r="M6" i="1"/>
  <c r="X6" i="1"/>
  <c r="AA6" i="1"/>
  <c r="Z6" i="1"/>
  <c r="Y6" i="1"/>
  <c r="K7" i="1"/>
  <c r="S7" i="1" s="1"/>
  <c r="AD7" i="1" s="1"/>
  <c r="J7" i="1"/>
  <c r="R7" i="1" s="1"/>
  <c r="AC7" i="1" s="1"/>
  <c r="I7" i="1"/>
  <c r="Q7" i="1" s="1"/>
  <c r="AB7" i="1" s="1"/>
  <c r="I6" i="1"/>
  <c r="Q6" i="1" s="1"/>
  <c r="AB6" i="1" s="1"/>
  <c r="H6" i="1"/>
  <c r="P6" i="1" s="1"/>
  <c r="G6" i="1"/>
  <c r="F6" i="1"/>
  <c r="O6" i="1" s="1"/>
  <c r="T8" i="1" l="1"/>
  <c r="O8" i="1"/>
  <c r="D9" i="1"/>
  <c r="L10" i="1"/>
  <c r="P9" i="1"/>
  <c r="P8" i="1" s="1"/>
  <c r="V9" i="1"/>
  <c r="V8" i="1" s="1"/>
  <c r="L8" i="1" s="1"/>
  <c r="L149" i="1"/>
  <c r="G9" i="1"/>
  <c r="G8" i="1" s="1"/>
  <c r="F9" i="1"/>
  <c r="F8" i="1" s="1"/>
  <c r="R9" i="1"/>
  <c r="R8" i="1" s="1"/>
  <c r="L130" i="1"/>
  <c r="L142" i="1"/>
  <c r="I9" i="1"/>
  <c r="I8" i="1" s="1"/>
  <c r="E8" i="1"/>
  <c r="Y8" i="1" s="1"/>
  <c r="H9" i="1"/>
  <c r="H8" i="1" s="1"/>
  <c r="M9" i="1"/>
  <c r="M8" i="1" s="1"/>
  <c r="N9" i="1"/>
  <c r="N8" i="1" s="1"/>
  <c r="C149" i="1"/>
  <c r="K9" i="1"/>
  <c r="K8" i="1" s="1"/>
  <c r="D8" i="1"/>
  <c r="Q10" i="1"/>
  <c r="Q9" i="1" s="1"/>
  <c r="Q8" i="1" s="1"/>
  <c r="C10" i="1"/>
  <c r="Z8" i="1" l="1"/>
  <c r="AA8" i="1"/>
  <c r="L9" i="1"/>
  <c r="C8" i="1"/>
  <c r="W8" i="1" s="1"/>
  <c r="C9" i="1"/>
</calcChain>
</file>

<file path=xl/sharedStrings.xml><?xml version="1.0" encoding="utf-8"?>
<sst xmlns="http://schemas.openxmlformats.org/spreadsheetml/2006/main" count="180" uniqueCount="171">
  <si>
    <t>Đơn vị: Triệu đồng</t>
  </si>
  <si>
    <t>STT</t>
  </si>
  <si>
    <t>I</t>
  </si>
  <si>
    <t>II</t>
  </si>
  <si>
    <t>III</t>
  </si>
  <si>
    <t>IV</t>
  </si>
  <si>
    <t>V</t>
  </si>
  <si>
    <t>SO SÁNH (%)</t>
  </si>
  <si>
    <t>VI</t>
  </si>
  <si>
    <t>DỰ TOÁN</t>
  </si>
  <si>
    <t>TÊN ĐƠN VỊ</t>
  </si>
  <si>
    <t>TỔNG SỐ</t>
  </si>
  <si>
    <t>CHI TRẢ NỢ LÃI CÁC KHOẢN DO CHÍNH QUYỀN ĐỊA PHƯƠNG VAY</t>
  </si>
  <si>
    <t>CHI BỔ SUNG QUỸ DỰ TRỮ TÀI CHÍNH</t>
  </si>
  <si>
    <t>CHI DỰ PHÒNG NGÂN SÁCH</t>
  </si>
  <si>
    <t>CHI TẠO NGUỒN, ĐIỀU CHỈNH TIỀN LƯƠNG</t>
  </si>
  <si>
    <t>CHI CHUYỂN NGUỒN SANG NGÂN SÁCH NĂM SAU</t>
  </si>
  <si>
    <t>CÁC CƠ QUAN, TỔ CHỨC</t>
  </si>
  <si>
    <t>VII</t>
  </si>
  <si>
    <t>QUYẾT TOÁN</t>
  </si>
  <si>
    <t>Biểu số 66/CK-NSNN</t>
  </si>
  <si>
    <t>QUYẾT TOÁN CHI NGÂN SÁCH CẤP TỈNH CHO TỪNG CƠ QUAN, TỔ CHỨC NĂM 2020</t>
  </si>
  <si>
    <t>(Đính kèm Quyết định số                /QĐ-UBND ngày         /     /2021 của UBND tỉnh Đồng Nai)</t>
  </si>
  <si>
    <t>UỶ BAN NHÂN DÂN TỈNH ĐỒNG NAI</t>
  </si>
  <si>
    <t>Các đơn vị trực thuộc tỉnh</t>
  </si>
  <si>
    <t>VP  Hội đồng nhân dân</t>
  </si>
  <si>
    <t>Văn phòng ủy ban nhân dân</t>
  </si>
  <si>
    <t>Sở Ngoại vụ</t>
  </si>
  <si>
    <t>Sở Nông nghiệp và Phát triển nông thôn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</si>
  <si>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</si>
  <si>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</si>
  <si>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</si>
  <si>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</si>
  <si>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</si>
  <si>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</si>
  <si>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Sở Giao thông Vận tải</t>
  </si>
  <si>
    <t>Trường Đại học Đồng Nai</t>
  </si>
  <si>
    <t xml:space="preserve">Sở Giáo dục và Đào tạo </t>
  </si>
  <si>
    <t>Trường Cao đẳng Y tế</t>
  </si>
  <si>
    <t>Sở Y tế</t>
  </si>
  <si>
    <t>Trường Cao đẳng Kỹ thuật Đồng Nai</t>
  </si>
  <si>
    <t>Trường Cao đẳng nghề Công nghệ cao</t>
  </si>
  <si>
    <t>Sở Lao động thương binh và xã hội</t>
  </si>
  <si>
    <t>Sở Văn hóa thể thao và du lịch</t>
  </si>
  <si>
    <t>Sở Tài nguyên và Môi trường</t>
  </si>
  <si>
    <t>Sở Thông tin và Truyền thông</t>
  </si>
  <si>
    <t>Sở Nội vụ</t>
  </si>
  <si>
    <t>Thanh tra tỉnh</t>
  </si>
  <si>
    <t xml:space="preserve">Đài phát thanh và truyền hình </t>
  </si>
  <si>
    <t>Hội Liên minh các HTX và các DNN</t>
  </si>
  <si>
    <t>Ban Dân tộc</t>
  </si>
  <si>
    <t>Ban quản lý các Khu công nghiệp</t>
  </si>
  <si>
    <t>Ủy ban Mặt trận Tổ quốc tỉnh ĐN</t>
  </si>
  <si>
    <t>Tỉnh đoàn</t>
  </si>
  <si>
    <t>Hội liên hiệp phụ nữ</t>
  </si>
  <si>
    <t>Hội nông dân</t>
  </si>
  <si>
    <t>Hội Cựu chiến binh</t>
  </si>
  <si>
    <t>Liên hiệp các Hội Khoa học kỹ thuật</t>
  </si>
  <si>
    <t>Liên hiệp các tổ chức Hữu nghị</t>
  </si>
  <si>
    <t>Hội văn học nghệ thuật</t>
  </si>
  <si>
    <t>Hội nhà báo</t>
  </si>
  <si>
    <t>Hội Luật gia</t>
  </si>
  <si>
    <t>Hội chữ thập đỏ</t>
  </si>
  <si>
    <t>Hội sinh viên</t>
  </si>
  <si>
    <t>Hội người cao tuổi</t>
  </si>
  <si>
    <t>Hội người mù</t>
  </si>
  <si>
    <t>Hội chất độc Dacam/Dioxin</t>
  </si>
  <si>
    <t>Hội cựu thanh niên xung phong</t>
  </si>
  <si>
    <t>Hội Khuyến học</t>
  </si>
  <si>
    <t>Bộ Chỉ huy quân sự tỉnh'</t>
  </si>
  <si>
    <t>Công an tỉnh Đồng Nai</t>
  </si>
  <si>
    <t>Nhà Xuất bản Đồng Nai</t>
  </si>
  <si>
    <t>Trưòng Chính trị</t>
  </si>
  <si>
    <t>Khu Bảo tồn thiên nhiên văn hóa Đồng Nai</t>
  </si>
  <si>
    <t>BQLDA Đầu tư xây dựng tỉnh Đồng Nai</t>
  </si>
  <si>
    <t>Ban Quản lý Khu công nghệ cao công nghệ sinh học tỉnh Đồng Nai</t>
  </si>
  <si>
    <t>Ban Quản lý Khu dự trữ sinh quyển ĐN</t>
  </si>
  <si>
    <t>Hội chiến sĩ cách mạng bị địch bắt tù đày</t>
  </si>
  <si>
    <t>Ban liên lạc truyền thống Sư đoàn 9</t>
  </si>
  <si>
    <t>Ban liên lạc truyền thống Trung đoàn 33</t>
  </si>
  <si>
    <t>Bảo hiểm Xã hội tỉnh Đồng Nai</t>
  </si>
  <si>
    <t>Bệnh viện Quân y 7B</t>
  </si>
  <si>
    <t>Bệnh viện Tâm thần Trung ương 2</t>
  </si>
  <si>
    <t>Bộ Tư lệnh Quân khu 7</t>
  </si>
  <si>
    <t>Công ty Cổ phần An Thành Biên</t>
  </si>
  <si>
    <t>Công ty Cổ phần Cấp nước Đồng Nai</t>
  </si>
  <si>
    <t>Công ty Cổ phần Đầu tư Phát triển Vận tải Vĩnh Phú</t>
  </si>
  <si>
    <t>Công ty Cổ phần Sonadezi Long Bình</t>
  </si>
  <si>
    <t>Công ty TNHH DVDL Hoàng Hà D.L</t>
  </si>
  <si>
    <t>Công ty TNHH MTV Khai thác công trình thủy lợi</t>
  </si>
  <si>
    <t>Công ty TNHH Trí Minh Phát</t>
  </si>
  <si>
    <t>Cục Hải quan Đồng Nai</t>
  </si>
  <si>
    <t>Cục Quản lý thị trường tỉnh Đồng Nai</t>
  </si>
  <si>
    <t>Cục Thi hành án Dân sự tỉnh</t>
  </si>
  <si>
    <t>Cục Thống kê Đồng Nai</t>
  </si>
  <si>
    <t>Cục thuế tỉnh Đồng Nai</t>
  </si>
  <si>
    <t>Đài Khí tượng Thủy văn Đồng Nai</t>
  </si>
  <si>
    <t>Hội Hỗ trợ gia đình liệt sĩ tỉnh Đồng Nai</t>
  </si>
  <si>
    <t>Hợp tác xã Dịch vụ Vận tải Đoàn Kết</t>
  </si>
  <si>
    <t>Kho bạc Nhà nước tỉnh Đồng Nai</t>
  </si>
  <si>
    <t>Liên Đoàn lao động tỉnh</t>
  </si>
  <si>
    <t>Ngân hàng Nhà nước Chi nhánh tỉnh Đồng Nai</t>
  </si>
  <si>
    <t>Nguyễn Sỹ Tuyên</t>
  </si>
  <si>
    <t>Phân hiệu Trường Đại học Lâm nghiệp tại tỉnh Đồng Nai</t>
  </si>
  <si>
    <t>Quỹ Đầu tư Phát triển tỉnh Đồng Nai</t>
  </si>
  <si>
    <t>Sở Tài chính thành phố Đà Nẵng</t>
  </si>
  <si>
    <t>Sở Tài chính tỉnh Bến Tre</t>
  </si>
  <si>
    <t>Sở Tài chính tỉnh Quảng Nam</t>
  </si>
  <si>
    <t>Sư đoàn 5</t>
  </si>
  <si>
    <t>Tòa án Nhân dân tỉnh Đồng Nai</t>
  </si>
  <si>
    <t>Trại giam Xuân Lộc</t>
  </si>
  <si>
    <t>Trung đoàn 263</t>
  </si>
  <si>
    <t>Trung tâm công tác xã hội</t>
  </si>
  <si>
    <t>Trung tâm Phát triển Quỹ đất tỉnh Đồng Nai - Chi nhánh Biên Hòa</t>
  </si>
  <si>
    <t>Trường Cao đẳng công nghệ quốc tế Lilama 2</t>
  </si>
  <si>
    <t>Trường Cao đẳng Mỹ thuật Trang trí Đồng Nai</t>
  </si>
  <si>
    <t>Trường Cao đẳng Nghề Cơ giới và Thủy Lợi</t>
  </si>
  <si>
    <t>Trường Cao đẳng Nghề số 8</t>
  </si>
  <si>
    <t>Trường Cao đẳng Thống kê II</t>
  </si>
  <si>
    <t>Trường Giáo dưỡng số  4</t>
  </si>
  <si>
    <t>Văn phòng Tỉnh ủy</t>
  </si>
  <si>
    <t xml:space="preserve">Viện kiểm sát nhân dân tỉnh Đồng Nai </t>
  </si>
  <si>
    <t>Viện Pháp y tâm thần Trung ương Biên Hòa</t>
  </si>
  <si>
    <t>Vườn Quốc gia Cát Tiên</t>
  </si>
  <si>
    <t>Ban quản lý di tích và danh thắng</t>
  </si>
  <si>
    <t>Ban Quản lý rừng phòng hộ Tân Phú</t>
  </si>
  <si>
    <t>Ban Tôn giáo tỉnh</t>
  </si>
  <si>
    <t>Báo Đồng Nai</t>
  </si>
  <si>
    <t>Bệnh viện đa khoa Thống Nhất</t>
  </si>
  <si>
    <t>Bệnh viện Nhi đồng Đồng Nai</t>
  </si>
  <si>
    <t>Chi cục kiểm lâm</t>
  </si>
  <si>
    <t>Chi cục trồng trọt, bảo vệ thực vật và thủy lợi</t>
  </si>
  <si>
    <t>Chi cục thủy lợi</t>
  </si>
  <si>
    <t>Trung tâm giáo dục nghề nghiệp - giáo dục thường xuyên Thành phố Biên Hòa</t>
  </si>
  <si>
    <t>Trung tâm dịch vụ nông nghiệp tỉnh Đồng Nai</t>
  </si>
  <si>
    <t xml:space="preserve"> Trung tâm tư vấn - Quy hoạch - Kiểm định </t>
  </si>
  <si>
    <t>Trung tâm Huấn luyện và Thi đấu Thể dục Thể thao tỉnh Đồng Nai</t>
  </si>
  <si>
    <t>Dự toán Cấp sau QT còn dư</t>
  </si>
  <si>
    <t>Dự phòng chưa phân bổ</t>
  </si>
  <si>
    <t>Bệnh viện Da liễu Đồng Nai</t>
  </si>
  <si>
    <t xml:space="preserve">Ban Bảo vệ và chăm sóc sức khỏe cán bộ </t>
  </si>
  <si>
    <t>Chi cục chăn nuôi và thú y</t>
  </si>
  <si>
    <t>Trung tâm đào tạo và sát hạch lái xe loại I Đồng Nai</t>
  </si>
  <si>
    <t>Trung tâm phát triển quỹ đất tỉnh</t>
  </si>
  <si>
    <t>UBND HUYỆN</t>
  </si>
  <si>
    <t xml:space="preserve">UBND huyện Cẩm Mỹ </t>
  </si>
  <si>
    <t>UBND huyện Định Quán</t>
  </si>
  <si>
    <t>UBND huyện Long Thành</t>
  </si>
  <si>
    <t>UBND huyện Nhơn Trạch</t>
  </si>
  <si>
    <t xml:space="preserve">UBND huyện Tân Phú </t>
  </si>
  <si>
    <t xml:space="preserve">UBND huyện Thống Nhất </t>
  </si>
  <si>
    <t xml:space="preserve">UBND huyện Trảng Bom </t>
  </si>
  <si>
    <t xml:space="preserve">UBND huyện Vĩnh Cửu </t>
  </si>
  <si>
    <t>UBND huyện Xuân Lộc</t>
  </si>
  <si>
    <t xml:space="preserve">UBND thành phố Biên Hòa </t>
  </si>
  <si>
    <t xml:space="preserve">UBND thành phố Long Khánh </t>
  </si>
  <si>
    <t>Chi đầu tư phát triển bằng lệnh chi tiền</t>
  </si>
  <si>
    <t>Công ty Cổ phần phát triển nhà Bình Đa</t>
  </si>
  <si>
    <t>Quỹ Bảo vệ môi trường tỉnh Đồng Nai</t>
  </si>
  <si>
    <t>Ngân hàng chính sách xã hội tỉnh Đồng Nai</t>
  </si>
  <si>
    <t>Quỹ Hỗ trợ nông dân tỉnh Đồng Nai</t>
  </si>
  <si>
    <t>Ghi chi</t>
  </si>
  <si>
    <t>Công ty TNHH xăng dầu Giang Ngân Hà</t>
  </si>
  <si>
    <t>Công ty CP Phát triển hạ tầng An Hưng Phát</t>
  </si>
  <si>
    <t>Công ty CP Max Packaging</t>
  </si>
  <si>
    <t>Công ty CP Cảng Đồng Nai</t>
  </si>
  <si>
    <t>Công ty CP địa ốc Thảo Điền</t>
  </si>
  <si>
    <t>Chi thường xuyên (Không kể chương trình MTQG)</t>
  </si>
  <si>
    <t>Chi đầu tư phát triển (Không kể chương trình MTQG)</t>
  </si>
  <si>
    <t>Chi chuyển nguồn sang ngân sách năm sau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</si>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</sst>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6" fillId="0" borderId="0"/>
    <xf numFmtId="0" fontId="10" fillId="0" borderId="0"/>
    <xf numFmtId="0" fontId="13" fillId="0" borderId="0"/>
    <xf numFmtId="0" fontId="1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67">
    <xf numFmtId="0" fontId="0" fillId="0" borderId="0" xfId="0"/>
    <xf numFmtId="0" fontId="9" fillId="0" borderId="0" xfId="4" applyFont="1" applyFill="1"/>
    <xf numFmtId="0" fontId="3" fillId="0" borderId="0" xfId="4" applyFont="1" applyFill="1"/>
    <xf numFmtId="0" fontId="8" fillId="0" borderId="0" xfId="4" applyFont="1" applyFill="1" applyAlignment="1">
      <alignment horizontal="left"/>
    </xf>
    <xf numFmtId="0" fontId="4" fillId="0" borderId="0" xfId="0" applyFont="1" applyFill="1" applyAlignment="1"/>
    <xf numFmtId="0" fontId="8" fillId="0" borderId="0" xfId="0" applyFont="1" applyFill="1"/>
    <xf numFmtId="0" fontId="14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5" fillId="0" borderId="0" xfId="0" applyFont="1" applyFill="1"/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justify" vertical="center" wrapText="1"/>
    </xf>
    <xf numFmtId="166" fontId="14" fillId="0" borderId="1" xfId="11" applyNumberFormat="1" applyFont="1" applyFill="1" applyBorder="1" applyAlignment="1" applyProtection="1">
      <alignment horizontal="center" vertical="center" wrapText="1"/>
    </xf>
    <xf numFmtId="166" fontId="14" fillId="0" borderId="1" xfId="11" applyNumberFormat="1" applyFont="1" applyFill="1" applyBorder="1" applyAlignment="1">
      <alignment horizontal="center" vertical="center" wrapText="1"/>
    </xf>
    <xf numFmtId="166" fontId="6" fillId="0" borderId="1" xfId="11" applyNumberFormat="1" applyFont="1" applyFill="1" applyBorder="1" applyAlignment="1">
      <alignment horizontal="center" vertical="center"/>
    </xf>
    <xf numFmtId="166" fontId="4" fillId="0" borderId="0" xfId="11" applyNumberFormat="1" applyFont="1" applyFill="1" applyAlignment="1">
      <alignment horizontal="center" vertical="center"/>
    </xf>
    <xf numFmtId="166" fontId="3" fillId="0" borderId="0" xfId="11" applyNumberFormat="1" applyFont="1" applyFill="1" applyAlignment="1">
      <alignment horizontal="center" vertical="center"/>
    </xf>
    <xf numFmtId="166" fontId="7" fillId="0" borderId="0" xfId="11" applyNumberFormat="1" applyFont="1" applyFill="1" applyAlignment="1">
      <alignment horizontal="center" vertical="center"/>
    </xf>
    <xf numFmtId="166" fontId="9" fillId="0" borderId="0" xfId="11" applyNumberFormat="1" applyFont="1" applyFill="1" applyAlignment="1">
      <alignment horizontal="center" vertical="center"/>
    </xf>
    <xf numFmtId="166" fontId="8" fillId="0" borderId="0" xfId="11" applyNumberFormat="1" applyFont="1" applyFill="1" applyAlignment="1">
      <alignment horizontal="center" vertical="center"/>
    </xf>
    <xf numFmtId="166" fontId="8" fillId="0" borderId="0" xfId="11" applyNumberFormat="1" applyFont="1" applyFill="1" applyBorder="1" applyAlignment="1">
      <alignment horizontal="center" vertical="center"/>
    </xf>
    <xf numFmtId="166" fontId="6" fillId="0" borderId="1" xfId="11" applyNumberFormat="1" applyFont="1" applyFill="1" applyBorder="1" applyAlignment="1" applyProtection="1">
      <alignment horizontal="center" vertical="center" wrapText="1"/>
    </xf>
    <xf numFmtId="166" fontId="6" fillId="0" borderId="1" xfId="11" applyNumberFormat="1" applyFont="1" applyFill="1" applyBorder="1" applyAlignment="1" applyProtection="1">
      <alignment horizontal="center" vertical="center"/>
    </xf>
    <xf numFmtId="166" fontId="14" fillId="0" borderId="1" xfId="1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166" fontId="6" fillId="0" borderId="1" xfId="11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4" applyFont="1" applyFill="1" applyBorder="1" applyAlignment="1">
      <alignment horizontal="left" wrapText="1"/>
    </xf>
    <xf numFmtId="166" fontId="20" fillId="0" borderId="1" xfId="11" applyNumberFormat="1" applyFont="1" applyFill="1" applyBorder="1" applyAlignment="1">
      <alignment horizontal="center" vertical="center"/>
    </xf>
    <xf numFmtId="166" fontId="14" fillId="0" borderId="1" xfId="11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4" applyFont="1" applyFill="1"/>
    <xf numFmtId="9" fontId="4" fillId="0" borderId="0" xfId="12" applyFont="1" applyFill="1" applyAlignment="1"/>
    <xf numFmtId="9" fontId="4" fillId="0" borderId="0" xfId="12" applyFont="1" applyFill="1" applyAlignment="1">
      <alignment horizontal="right"/>
    </xf>
    <xf numFmtId="9" fontId="7" fillId="0" borderId="0" xfId="12" applyFont="1" applyFill="1" applyAlignment="1">
      <alignment horizontal="right"/>
    </xf>
    <xf numFmtId="9" fontId="3" fillId="0" borderId="0" xfId="12" applyFont="1" applyFill="1"/>
    <xf numFmtId="9" fontId="8" fillId="0" borderId="0" xfId="12" applyFont="1" applyFill="1" applyAlignment="1">
      <alignment horizontal="left"/>
    </xf>
    <xf numFmtId="9" fontId="8" fillId="0" borderId="0" xfId="12" applyFont="1" applyFill="1" applyBorder="1" applyAlignment="1"/>
    <xf numFmtId="9" fontId="5" fillId="0" borderId="0" xfId="12" applyFont="1" applyFill="1" applyBorder="1" applyAlignment="1">
      <alignment horizontal="right"/>
    </xf>
    <xf numFmtId="9" fontId="14" fillId="0" borderId="1" xfId="12" applyFont="1" applyFill="1" applyBorder="1" applyAlignment="1">
      <alignment vertical="center" wrapText="1"/>
    </xf>
    <xf numFmtId="9" fontId="6" fillId="0" borderId="1" xfId="12" applyFont="1" applyFill="1" applyBorder="1" applyAlignment="1">
      <alignment horizontal="center" vertical="center"/>
    </xf>
    <xf numFmtId="9" fontId="6" fillId="0" borderId="1" xfId="12" applyFont="1" applyFill="1" applyBorder="1" applyAlignment="1">
      <alignment vertical="center"/>
    </xf>
    <xf numFmtId="9" fontId="6" fillId="0" borderId="1" xfId="12" applyFont="1" applyFill="1" applyBorder="1"/>
    <xf numFmtId="9" fontId="14" fillId="0" borderId="1" xfId="12" applyFont="1" applyFill="1" applyBorder="1" applyAlignment="1" applyProtection="1">
      <alignment vertical="center" wrapText="1"/>
    </xf>
    <xf numFmtId="9" fontId="14" fillId="0" borderId="1" xfId="12" applyFont="1" applyFill="1" applyBorder="1"/>
    <xf numFmtId="9" fontId="6" fillId="0" borderId="1" xfId="12" applyFont="1" applyFill="1" applyBorder="1" applyAlignment="1">
      <alignment vertical="center" wrapText="1"/>
    </xf>
    <xf numFmtId="9" fontId="8" fillId="0" borderId="0" xfId="12" applyFont="1" applyFill="1"/>
    <xf numFmtId="9" fontId="9" fillId="0" borderId="0" xfId="12" applyFont="1" applyFill="1"/>
    <xf numFmtId="9" fontId="14" fillId="0" borderId="1" xfId="12" applyFont="1" applyFill="1" applyBorder="1" applyAlignment="1">
      <alignment horizontal="center" vertical="center" wrapText="1"/>
    </xf>
    <xf numFmtId="0" fontId="14" fillId="0" borderId="1" xfId="12" applyNumberFormat="1" applyFont="1" applyFill="1" applyBorder="1"/>
    <xf numFmtId="9" fontId="14" fillId="0" borderId="1" xfId="12" applyFont="1" applyFill="1" applyBorder="1" applyAlignment="1" applyProtection="1">
      <alignment horizontal="center" vertical="center" wrapText="1"/>
    </xf>
    <xf numFmtId="166" fontId="14" fillId="0" borderId="1" xfId="11" applyNumberFormat="1" applyFont="1" applyFill="1" applyBorder="1" applyAlignment="1" applyProtection="1">
      <alignment horizontal="center" vertical="center" wrapText="1"/>
    </xf>
    <xf numFmtId="166" fontId="14" fillId="0" borderId="1" xfId="1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11" applyNumberFormat="1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9" fontId="14" fillId="0" borderId="1" xfId="12" applyFont="1" applyFill="1" applyBorder="1" applyAlignment="1">
      <alignment horizontal="center" vertical="center" wrapText="1"/>
    </xf>
    <xf numFmtId="9" fontId="6" fillId="0" borderId="1" xfId="12" applyFont="1" applyFill="1" applyBorder="1" applyAlignment="1">
      <alignment horizontal="center" vertical="center"/>
    </xf>
    <xf numFmtId="166" fontId="14" fillId="0" borderId="1" xfId="11" applyNumberFormat="1" applyFont="1" applyFill="1" applyBorder="1" applyAlignment="1">
      <alignment horizontal="center" vertical="center"/>
    </xf>
  </cellXfs>
  <cellStyles count="13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NGNH~1.NS\AppData\Local\Temp\Rar$DIa8796.23571\BIEU%2054-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rieu dong"/>
      <sheetName val="Sheet1 -c.lanh"/>
      <sheetName val="Sheet1 -c.lanh (2)"/>
      <sheetName val="Sheet2"/>
      <sheetName val="Sheet3"/>
    </sheetNames>
    <sheetDataSet>
      <sheetData sheetId="0"/>
      <sheetData sheetId="1"/>
      <sheetData sheetId="2"/>
      <sheetData sheetId="3">
        <row r="6">
          <cell r="F6" t="str">
            <v>Chi trả nợ lãi do chính quyền địa phương vay (2)</v>
          </cell>
          <cell r="G6" t="str">
            <v>Chi trả nợ GỐC do chính quyền địa phương vay (2)</v>
          </cell>
          <cell r="H6" t="str">
            <v>Chi bổ sung quỹ dự trữ tài chính (2)</v>
          </cell>
          <cell r="I6" t="str">
            <v>Chi chương trình MTQG</v>
          </cell>
          <cell r="T6" t="str">
            <v xml:space="preserve">Chi trả nợ gốc do chính quyền địa phương vay </v>
          </cell>
          <cell r="U6" t="str">
            <v>Chi chuyển giao ngân sách cấp dưới</v>
          </cell>
          <cell r="Z6" t="str">
            <v>Chi đầu tư phát triển (Không kể chương trình MTQG)</v>
          </cell>
          <cell r="AA6" t="str">
            <v>Chi thường xuyên (Không kể chương trình MTQG)</v>
          </cell>
          <cell r="AB6" t="str">
            <v>Chi trả nợ lãi do chính quyền địa phương vay (2)</v>
          </cell>
          <cell r="AD6" t="str">
            <v>Chi bổ sung quỹ dự trữ tài chính (2)</v>
          </cell>
        </row>
        <row r="7">
          <cell r="I7" t="str">
            <v>Tổng số</v>
          </cell>
          <cell r="J7" t="str">
            <v>Chi đầu tư phát triển</v>
          </cell>
          <cell r="K7" t="str">
            <v>Chi thường xuyên</v>
          </cell>
        </row>
        <row r="155">
          <cell r="F155">
            <v>10353</v>
          </cell>
          <cell r="O155">
            <v>10966.648304</v>
          </cell>
        </row>
        <row r="156">
          <cell r="B156" t="str">
            <v>CHI TRẢ NỢ GỐC CÁC KHOẢN DO CHÍNH QUYỀN ĐỊA PHƯƠNG VAY (2)</v>
          </cell>
          <cell r="G156">
            <v>22133</v>
          </cell>
          <cell r="T156">
            <v>108533.63436</v>
          </cell>
        </row>
        <row r="157">
          <cell r="H157">
            <v>2910</v>
          </cell>
          <cell r="P157">
            <v>2910</v>
          </cell>
        </row>
        <row r="158">
          <cell r="E158">
            <v>165665</v>
          </cell>
        </row>
        <row r="159">
          <cell r="E159">
            <v>878379</v>
          </cell>
        </row>
        <row r="160">
          <cell r="B160" t="str">
            <v>CHI NỘP NGÂN SÁCH CẤP TRÊN</v>
          </cell>
          <cell r="E160">
            <v>23765</v>
          </cell>
          <cell r="U160">
            <v>23764.741325999999</v>
          </cell>
        </row>
        <row r="161">
          <cell r="V161">
            <v>9101966.6142430007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6"/>
  <sheetViews>
    <sheetView tabSelected="1" topLeftCell="K17" zoomScaleNormal="100" workbookViewId="0">
      <selection activeCell="Y34" sqref="Y34"/>
    </sheetView>
  </sheetViews>
  <sheetFormatPr defaultColWidth="12.85546875" defaultRowHeight="15.75" x14ac:dyDescent="0.25"/>
  <cols>
    <col min="1" max="1" width="4.28515625" style="2" customWidth="1"/>
    <col min="2" max="2" width="32.28515625" style="2" customWidth="1"/>
    <col min="3" max="3" width="12.5703125" style="17" customWidth="1"/>
    <col min="4" max="5" width="11.5703125" style="17" customWidth="1"/>
    <col min="6" max="6" width="9.140625" style="17" customWidth="1"/>
    <col min="7" max="7" width="9.42578125" style="17" customWidth="1"/>
    <col min="8" max="8" width="7.28515625" style="17" customWidth="1"/>
    <col min="9" max="9" width="9.5703125" style="17" customWidth="1"/>
    <col min="10" max="10" width="9.140625" style="17" customWidth="1"/>
    <col min="11" max="11" width="9.5703125" style="17" customWidth="1"/>
    <col min="12" max="12" width="12.28515625" style="17" customWidth="1"/>
    <col min="13" max="13" width="11.5703125" style="17" customWidth="1"/>
    <col min="14" max="14" width="10.5703125" style="17" customWidth="1"/>
    <col min="15" max="15" width="9.28515625" style="17" customWidth="1"/>
    <col min="16" max="16" width="6.85546875" style="17" customWidth="1"/>
    <col min="17" max="17" width="9.7109375" style="17" customWidth="1"/>
    <col min="18" max="18" width="8.42578125" style="17" customWidth="1"/>
    <col min="19" max="19" width="10" style="17" customWidth="1"/>
    <col min="20" max="20" width="9.42578125" style="17" customWidth="1"/>
    <col min="21" max="21" width="10.7109375" style="17" customWidth="1"/>
    <col min="22" max="22" width="11.28515625" style="17" customWidth="1"/>
    <col min="23" max="23" width="8.7109375" style="42" customWidth="1"/>
    <col min="24" max="24" width="9.5703125" style="42" customWidth="1"/>
    <col min="25" max="25" width="9.7109375" style="42" customWidth="1"/>
    <col min="26" max="26" width="9" style="42" customWidth="1"/>
    <col min="27" max="27" width="7.85546875" style="42" customWidth="1"/>
    <col min="28" max="28" width="7.5703125" style="42" customWidth="1"/>
    <col min="29" max="29" width="7" style="42" customWidth="1"/>
    <col min="30" max="30" width="8" style="42" customWidth="1"/>
    <col min="31" max="16384" width="12.85546875" style="2"/>
  </cols>
  <sheetData>
    <row r="1" spans="1:30" ht="18.75" x14ac:dyDescent="0.3">
      <c r="A1" s="4" t="s">
        <v>23</v>
      </c>
      <c r="B1" s="4"/>
      <c r="C1" s="16"/>
      <c r="D1" s="16"/>
      <c r="E1" s="16"/>
      <c r="F1" s="16"/>
      <c r="G1" s="16"/>
      <c r="H1" s="16"/>
      <c r="I1" s="16"/>
      <c r="J1" s="16"/>
      <c r="K1" s="16"/>
      <c r="L1" s="16"/>
      <c r="P1" s="18"/>
      <c r="W1" s="39"/>
      <c r="X1" s="39"/>
      <c r="Y1" s="40" t="s">
        <v>20</v>
      </c>
      <c r="Z1" s="41"/>
      <c r="AA1" s="39"/>
    </row>
    <row r="2" spans="1:30" s="1" customFormat="1" ht="18.75" x14ac:dyDescent="0.3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15.75" customHeight="1" x14ac:dyDescent="0.25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18.75" x14ac:dyDescent="0.3">
      <c r="A4" s="3"/>
      <c r="B4" s="3"/>
      <c r="C4" s="20"/>
      <c r="D4" s="20"/>
      <c r="E4" s="20"/>
      <c r="F4" s="20"/>
      <c r="G4" s="20"/>
      <c r="H4" s="20"/>
      <c r="I4" s="20"/>
      <c r="J4" s="20"/>
      <c r="K4" s="20"/>
      <c r="L4" s="19"/>
      <c r="M4" s="21"/>
      <c r="N4" s="21"/>
      <c r="O4" s="21"/>
      <c r="P4" s="21"/>
      <c r="Q4" s="21"/>
      <c r="R4" s="21"/>
      <c r="S4" s="21"/>
      <c r="T4" s="21"/>
      <c r="U4" s="21"/>
      <c r="V4" s="21"/>
      <c r="W4" s="43"/>
      <c r="X4" s="43"/>
      <c r="Z4" s="44"/>
      <c r="AB4" s="45" t="s">
        <v>0</v>
      </c>
    </row>
    <row r="5" spans="1:30" ht="16.5" customHeight="1" x14ac:dyDescent="0.25">
      <c r="A5" s="60" t="s">
        <v>1</v>
      </c>
      <c r="B5" s="60" t="s">
        <v>10</v>
      </c>
      <c r="C5" s="61" t="s">
        <v>9</v>
      </c>
      <c r="D5" s="61"/>
      <c r="E5" s="61"/>
      <c r="F5" s="61"/>
      <c r="G5" s="61"/>
      <c r="H5" s="61"/>
      <c r="I5" s="61"/>
      <c r="J5" s="61"/>
      <c r="K5" s="61"/>
      <c r="L5" s="61" t="s">
        <v>19</v>
      </c>
      <c r="M5" s="61"/>
      <c r="N5" s="61"/>
      <c r="O5" s="61"/>
      <c r="P5" s="61"/>
      <c r="Q5" s="61"/>
      <c r="R5" s="61"/>
      <c r="S5" s="61"/>
      <c r="T5" s="61"/>
      <c r="U5" s="61"/>
      <c r="V5" s="61"/>
      <c r="W5" s="65" t="s">
        <v>7</v>
      </c>
      <c r="X5" s="65"/>
      <c r="Y5" s="65"/>
      <c r="Z5" s="65"/>
      <c r="AA5" s="65"/>
      <c r="AB5" s="65"/>
      <c r="AC5" s="65"/>
      <c r="AD5" s="65"/>
    </row>
    <row r="6" spans="1:30" s="6" customFormat="1" ht="27.75" customHeight="1" x14ac:dyDescent="0.2">
      <c r="A6" s="60"/>
      <c r="B6" s="60"/>
      <c r="C6" s="58" t="s">
        <v>11</v>
      </c>
      <c r="D6" s="58" t="s">
        <v>168</v>
      </c>
      <c r="E6" s="58" t="s">
        <v>167</v>
      </c>
      <c r="F6" s="58" t="str">
        <f>+'[1]Sheet1 -c.lanh (2)'!$F$6:$F$7</f>
        <v>Chi trả nợ lãi do chính quyền địa phương vay (2)</v>
      </c>
      <c r="G6" s="58" t="str">
        <f>+'[1]Sheet1 -c.lanh (2)'!$G$6:$G$7</f>
        <v>Chi trả nợ GỐC do chính quyền địa phương vay (2)</v>
      </c>
      <c r="H6" s="58" t="str">
        <f>+'[1]Sheet1 -c.lanh (2)'!$H$6:$H$7</f>
        <v>Chi bổ sung quỹ dự trữ tài chính (2)</v>
      </c>
      <c r="I6" s="58" t="str">
        <f>+'[1]Sheet1 -c.lanh (2)'!$I$6:$K$6</f>
        <v>Chi chương trình MTQG</v>
      </c>
      <c r="J6" s="58"/>
      <c r="K6" s="58"/>
      <c r="L6" s="58" t="s">
        <v>11</v>
      </c>
      <c r="M6" s="58" t="str">
        <f>+D6</f>
        <v>Chi đầu tư phát triển (Không kể chương trình MTQG)</v>
      </c>
      <c r="N6" s="58" t="str">
        <f>+E6</f>
        <v>Chi thường xuyên (Không kể chương trình MTQG)</v>
      </c>
      <c r="O6" s="58" t="str">
        <f>+F6</f>
        <v>Chi trả nợ lãi do chính quyền địa phương vay (2)</v>
      </c>
      <c r="P6" s="59" t="str">
        <f>+H6</f>
        <v>Chi bổ sung quỹ dự trữ tài chính (2)</v>
      </c>
      <c r="Q6" s="66" t="str">
        <f>+I6</f>
        <v>Chi chương trình MTQG</v>
      </c>
      <c r="R6" s="66"/>
      <c r="S6" s="66"/>
      <c r="T6" s="59" t="str">
        <f>+'[1]Sheet1 -c.lanh (2)'!$T$6:$T$7</f>
        <v xml:space="preserve">Chi trả nợ gốc do chính quyền địa phương vay </v>
      </c>
      <c r="U6" s="59" t="str">
        <f>+'[1]Sheet1 -c.lanh (2)'!$U$6:$U$7</f>
        <v>Chi chuyển giao ngân sách cấp dưới</v>
      </c>
      <c r="V6" s="59" t="s">
        <v>169</v>
      </c>
      <c r="W6" s="57" t="s">
        <v>11</v>
      </c>
      <c r="X6" s="57" t="str">
        <f>+'[1]Sheet1 -c.lanh (2)'!$Z$6:$Z$7</f>
        <v>Chi đầu tư phát triển (Không kể chương trình MTQG)</v>
      </c>
      <c r="Y6" s="57" t="str">
        <f>+'[1]Sheet1 -c.lanh (2)'!$AA$6:$AA$7</f>
        <v>Chi thường xuyên (Không kể chương trình MTQG)</v>
      </c>
      <c r="Z6" s="64" t="str">
        <f>+'[1]Sheet1 -c.lanh (2)'!$AB$6:$AB$7</f>
        <v>Chi trả nợ lãi do chính quyền địa phương vay (2)</v>
      </c>
      <c r="AA6" s="64" t="str">
        <f>+'[1]Sheet1 -c.lanh (2)'!$AD$6:$AD$7</f>
        <v>Chi bổ sung quỹ dự trữ tài chính (2)</v>
      </c>
      <c r="AB6" s="64" t="str">
        <f>+Q6</f>
        <v>Chi chương trình MTQG</v>
      </c>
      <c r="AC6" s="64"/>
      <c r="AD6" s="64"/>
    </row>
    <row r="7" spans="1:30" s="7" customFormat="1" ht="51.75" customHeight="1" x14ac:dyDescent="0.25">
      <c r="A7" s="60"/>
      <c r="B7" s="60"/>
      <c r="C7" s="58"/>
      <c r="D7" s="58"/>
      <c r="E7" s="58"/>
      <c r="F7" s="58"/>
      <c r="G7" s="58"/>
      <c r="H7" s="58"/>
      <c r="I7" s="13" t="str">
        <f>+'[1]Sheet1 -c.lanh (2)'!$I$7</f>
        <v>Tổng số</v>
      </c>
      <c r="J7" s="13" t="str">
        <f>+'[1]Sheet1 -c.lanh (2)'!$J$7</f>
        <v>Chi đầu tư phát triển</v>
      </c>
      <c r="K7" s="13" t="str">
        <f>+'[1]Sheet1 -c.lanh (2)'!$K$7</f>
        <v>Chi thường xuyên</v>
      </c>
      <c r="L7" s="58"/>
      <c r="M7" s="58"/>
      <c r="N7" s="58"/>
      <c r="O7" s="58"/>
      <c r="P7" s="59"/>
      <c r="Q7" s="14" t="str">
        <f>+I7</f>
        <v>Tổng số</v>
      </c>
      <c r="R7" s="14" t="str">
        <f>+J7</f>
        <v>Chi đầu tư phát triển</v>
      </c>
      <c r="S7" s="14" t="str">
        <f>+K7</f>
        <v>Chi thường xuyên</v>
      </c>
      <c r="T7" s="59"/>
      <c r="U7" s="59"/>
      <c r="V7" s="59"/>
      <c r="W7" s="57"/>
      <c r="X7" s="57"/>
      <c r="Y7" s="57"/>
      <c r="Z7" s="64"/>
      <c r="AA7" s="64"/>
      <c r="AB7" s="46" t="str">
        <f>+Q7</f>
        <v>Tổng số</v>
      </c>
      <c r="AC7" s="55" t="str">
        <f>+R7</f>
        <v>Chi đầu tư phát triển</v>
      </c>
      <c r="AD7" s="55" t="str">
        <f>+S7</f>
        <v>Chi thường xuyên</v>
      </c>
    </row>
    <row r="8" spans="1:30" s="34" customFormat="1" ht="18.75" customHeight="1" x14ac:dyDescent="0.25">
      <c r="A8" s="10"/>
      <c r="B8" s="9" t="s">
        <v>11</v>
      </c>
      <c r="C8" s="15">
        <f>SUM(D8:I8)</f>
        <v>16857170</v>
      </c>
      <c r="D8" s="15">
        <f>+D9+D155+D156+D157+D158+D159+D160</f>
        <v>10673495</v>
      </c>
      <c r="E8" s="15">
        <f t="shared" ref="E8:K8" si="0">+E9+E155+E156+E157+E158+E159+E160</f>
        <v>5978584</v>
      </c>
      <c r="F8" s="15">
        <f t="shared" si="0"/>
        <v>10353</v>
      </c>
      <c r="G8" s="15">
        <f t="shared" si="0"/>
        <v>22133</v>
      </c>
      <c r="H8" s="15">
        <f t="shared" si="0"/>
        <v>2910</v>
      </c>
      <c r="I8" s="15">
        <f t="shared" si="0"/>
        <v>169695</v>
      </c>
      <c r="J8" s="15">
        <f>+J9+J155+J156+J157+J158+J159+J160</f>
        <v>27800</v>
      </c>
      <c r="K8" s="15">
        <f t="shared" si="0"/>
        <v>141895</v>
      </c>
      <c r="L8" s="15">
        <f>+M8+N8+O8+P8+Q8+T8+U8+V8</f>
        <v>43240840.270129994</v>
      </c>
      <c r="M8" s="15">
        <f>+M9+M155+M156+M157+M158+M159+M160</f>
        <v>7814487.248488999</v>
      </c>
      <c r="N8" s="15">
        <f t="shared" ref="N8:R8" si="1">+N9+N155+N156+N157+N158+N159+N160</f>
        <v>4042366.2553489981</v>
      </c>
      <c r="O8" s="15">
        <f t="shared" si="1"/>
        <v>10966.648304</v>
      </c>
      <c r="P8" s="15">
        <f t="shared" si="1"/>
        <v>2910</v>
      </c>
      <c r="Q8" s="15">
        <f t="shared" si="1"/>
        <v>154321.97469599999</v>
      </c>
      <c r="R8" s="15">
        <f t="shared" si="1"/>
        <v>27516.769151</v>
      </c>
      <c r="S8" s="15">
        <f>+S9+S155+S156+S157+S158+S159+S160</f>
        <v>126805.20554499999</v>
      </c>
      <c r="T8" s="15">
        <f>+T9+T155+T156+T157+T158+T159+T160</f>
        <v>108533.63436</v>
      </c>
      <c r="U8" s="15">
        <f>+U9+U155+U156+U157+U158+U159+U160</f>
        <v>7101533.2413259996</v>
      </c>
      <c r="V8" s="15">
        <f>+V9+V155+V156+V157+V158+V159+V160+V161</f>
        <v>24005721.267606001</v>
      </c>
      <c r="W8" s="47">
        <f>+L8/C8</f>
        <v>2.5651304620010356</v>
      </c>
      <c r="X8" s="47">
        <f>+M8/D8</f>
        <v>0.73213949587168958</v>
      </c>
      <c r="Y8" s="47">
        <f>+N8/E8</f>
        <v>0.67614108212730606</v>
      </c>
      <c r="Z8" s="48">
        <f>+O8/F8</f>
        <v>1.0592725107698251</v>
      </c>
      <c r="AA8" s="48">
        <f>+P8/H8</f>
        <v>1</v>
      </c>
      <c r="AB8" s="48">
        <f>+Q8/I8</f>
        <v>0.90940790651462911</v>
      </c>
      <c r="AC8" s="48">
        <f>+R8/J8</f>
        <v>0.98981183996402877</v>
      </c>
      <c r="AD8" s="48">
        <f>+S8/K8</f>
        <v>0.8936552066316642</v>
      </c>
    </row>
    <row r="9" spans="1:30" s="8" customFormat="1" ht="19.899999999999999" customHeight="1" x14ac:dyDescent="0.2">
      <c r="A9" s="10" t="s">
        <v>2</v>
      </c>
      <c r="B9" s="11" t="s">
        <v>17</v>
      </c>
      <c r="C9" s="15">
        <f>SUM(D9:I9)</f>
        <v>15753965</v>
      </c>
      <c r="D9" s="22">
        <f>+D10+D130+D142+D149</f>
        <v>10673495</v>
      </c>
      <c r="E9" s="22">
        <f t="shared" ref="E9:K9" si="2">+E10+E130+E142+E149</f>
        <v>4910775</v>
      </c>
      <c r="F9" s="22">
        <f t="shared" si="2"/>
        <v>0</v>
      </c>
      <c r="G9" s="22">
        <f t="shared" si="2"/>
        <v>0</v>
      </c>
      <c r="H9" s="22">
        <f t="shared" si="2"/>
        <v>0</v>
      </c>
      <c r="I9" s="22">
        <f>+I10+I130+I142+I149</f>
        <v>169695</v>
      </c>
      <c r="J9" s="22">
        <f t="shared" si="2"/>
        <v>27800</v>
      </c>
      <c r="K9" s="22">
        <f t="shared" si="2"/>
        <v>141895</v>
      </c>
      <c r="L9" s="23">
        <f>SUBTOTAL(9,L10:L154)</f>
        <v>51709652.427103996</v>
      </c>
      <c r="M9" s="23">
        <f>+M10+M130+M142+M149</f>
        <v>7814487.248488999</v>
      </c>
      <c r="N9" s="23">
        <f t="shared" ref="N9:V9" si="3">+N10+N130+N142+N149</f>
        <v>4042366.2553489981</v>
      </c>
      <c r="O9" s="23">
        <f t="shared" si="3"/>
        <v>0</v>
      </c>
      <c r="P9" s="23">
        <f t="shared" si="3"/>
        <v>0</v>
      </c>
      <c r="Q9" s="23">
        <f t="shared" si="3"/>
        <v>154321.97469599999</v>
      </c>
      <c r="R9" s="23">
        <f t="shared" si="3"/>
        <v>27516.769151</v>
      </c>
      <c r="S9" s="23">
        <f t="shared" si="3"/>
        <v>126805.20554499999</v>
      </c>
      <c r="T9" s="23">
        <f t="shared" ref="T9" si="4">+T10+T130+T142+T149</f>
        <v>0</v>
      </c>
      <c r="U9" s="23">
        <f t="shared" ref="U9" si="5">+U10+U130+U142+U149</f>
        <v>7077768.5</v>
      </c>
      <c r="V9" s="23">
        <f t="shared" si="3"/>
        <v>14903754.653363001</v>
      </c>
      <c r="W9" s="47">
        <f t="shared" ref="W9:W10" si="6">+L9/C9</f>
        <v>3.2823262224528236</v>
      </c>
      <c r="X9" s="47">
        <f t="shared" ref="X9:X10" si="7">+M9/D9</f>
        <v>0.73213949587168958</v>
      </c>
      <c r="Y9" s="47">
        <f t="shared" ref="Y9:Y10" si="8">+N9/E9</f>
        <v>0.82316258744271487</v>
      </c>
      <c r="Z9" s="48"/>
      <c r="AA9" s="48"/>
      <c r="AB9" s="48">
        <f t="shared" ref="AB9:AB10" si="9">+Q9/I9</f>
        <v>0.90940790651462911</v>
      </c>
      <c r="AC9" s="48">
        <f t="shared" ref="AC9:AC10" si="10">+R9/J9</f>
        <v>0.98981183996402877</v>
      </c>
      <c r="AD9" s="48">
        <f t="shared" ref="AD9:AD10" si="11">+S9/K9</f>
        <v>0.8936552066316642</v>
      </c>
    </row>
    <row r="10" spans="1:30" s="8" customFormat="1" ht="19.899999999999999" customHeight="1" x14ac:dyDescent="0.2">
      <c r="A10" s="25" t="s">
        <v>2</v>
      </c>
      <c r="B10" s="26" t="s">
        <v>24</v>
      </c>
      <c r="C10" s="15">
        <f t="shared" ref="C10:C72" si="12">SUM(D10:I10)</f>
        <v>7266575.1669999994</v>
      </c>
      <c r="D10" s="22">
        <f>SUM(D11:D129)</f>
        <v>2186105.1669999999</v>
      </c>
      <c r="E10" s="22">
        <f>SUM(E11:E129)</f>
        <v>4910775</v>
      </c>
      <c r="F10" s="22">
        <f t="shared" ref="F10:I10" si="13">SUM(F11:F129)</f>
        <v>0</v>
      </c>
      <c r="G10" s="22">
        <f t="shared" si="13"/>
        <v>0</v>
      </c>
      <c r="H10" s="22">
        <f t="shared" si="13"/>
        <v>0</v>
      </c>
      <c r="I10" s="22">
        <f t="shared" si="13"/>
        <v>169695</v>
      </c>
      <c r="J10" s="22">
        <f>SUM(J11:J129)</f>
        <v>27800</v>
      </c>
      <c r="K10" s="22">
        <f t="shared" ref="K10" si="14">SUM(K11:K129)</f>
        <v>141895</v>
      </c>
      <c r="L10" s="23">
        <f>SUBTOTAL(9,L11:L129)</f>
        <v>9197976.3366900031</v>
      </c>
      <c r="M10" s="23">
        <f>SUBTOTAL(9,M11:M129)</f>
        <v>2773242.4056859994</v>
      </c>
      <c r="N10" s="23">
        <f t="shared" ref="N10:V10" si="15">SUBTOTAL(9,N11:N129)</f>
        <v>4042366.2553489981</v>
      </c>
      <c r="O10" s="23">
        <f t="shared" si="15"/>
        <v>0</v>
      </c>
      <c r="P10" s="23">
        <f t="shared" si="15"/>
        <v>0</v>
      </c>
      <c r="Q10" s="23">
        <f t="shared" si="15"/>
        <v>154321.97469599999</v>
      </c>
      <c r="R10" s="23">
        <f t="shared" si="15"/>
        <v>27516.769151</v>
      </c>
      <c r="S10" s="23">
        <f t="shared" si="15"/>
        <v>126805.20554499999</v>
      </c>
      <c r="T10" s="23"/>
      <c r="U10" s="23"/>
      <c r="V10" s="23">
        <f t="shared" si="15"/>
        <v>2228045.7009590003</v>
      </c>
      <c r="W10" s="47">
        <f t="shared" si="6"/>
        <v>1.2657924985708751</v>
      </c>
      <c r="X10" s="47">
        <f t="shared" si="7"/>
        <v>1.2685768496177749</v>
      </c>
      <c r="Y10" s="47">
        <f t="shared" si="8"/>
        <v>0.82316258744271487</v>
      </c>
      <c r="Z10" s="48"/>
      <c r="AA10" s="48"/>
      <c r="AB10" s="48">
        <f t="shared" si="9"/>
        <v>0.90940790651462911</v>
      </c>
      <c r="AC10" s="48">
        <f t="shared" si="10"/>
        <v>0.98981183996402877</v>
      </c>
      <c r="AD10" s="48">
        <f t="shared" si="11"/>
        <v>0.8936552066316642</v>
      </c>
    </row>
    <row r="11" spans="1:30" s="8" customFormat="1" ht="18.75" customHeight="1" x14ac:dyDescent="0.2">
      <c r="A11" s="27">
        <v>1</v>
      </c>
      <c r="B11" s="28" t="s">
        <v>25</v>
      </c>
      <c r="C11" s="24">
        <f t="shared" si="12"/>
        <v>18140</v>
      </c>
      <c r="D11" s="13">
        <v>0</v>
      </c>
      <c r="E11" s="13">
        <v>18140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33">
        <f>SUM(M11:Q11)+V11+T11+U11</f>
        <v>15977.370252000001</v>
      </c>
      <c r="M11" s="33">
        <v>0</v>
      </c>
      <c r="N11" s="33">
        <v>15676.040293</v>
      </c>
      <c r="O11" s="33">
        <v>0</v>
      </c>
      <c r="P11" s="33">
        <v>0</v>
      </c>
      <c r="Q11" s="33">
        <f>+R11+S11</f>
        <v>0</v>
      </c>
      <c r="R11" s="33">
        <v>0</v>
      </c>
      <c r="S11" s="33">
        <v>0</v>
      </c>
      <c r="T11" s="33"/>
      <c r="U11" s="33"/>
      <c r="V11" s="24">
        <v>301.32995899999997</v>
      </c>
      <c r="W11" s="50">
        <f>+L11/C11</f>
        <v>0.88078116052921729</v>
      </c>
      <c r="X11" s="50"/>
      <c r="Y11" s="50">
        <f>+N11/E11</f>
        <v>0.86416980667034182</v>
      </c>
      <c r="Z11" s="51"/>
      <c r="AA11" s="51"/>
      <c r="AB11" s="56"/>
      <c r="AC11" s="51"/>
      <c r="AD11" s="51"/>
    </row>
    <row r="12" spans="1:30" s="8" customFormat="1" ht="21.75" customHeight="1" x14ac:dyDescent="0.2">
      <c r="A12" s="27">
        <v>2</v>
      </c>
      <c r="B12" s="28" t="s">
        <v>26</v>
      </c>
      <c r="C12" s="24">
        <f t="shared" si="12"/>
        <v>67015</v>
      </c>
      <c r="D12" s="13">
        <v>0</v>
      </c>
      <c r="E12" s="13">
        <v>67015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33">
        <f t="shared" ref="L12:L75" si="16">SUM(M12:Q12)+V12+T12+U12</f>
        <v>51427.153032000002</v>
      </c>
      <c r="M12" s="33">
        <v>0</v>
      </c>
      <c r="N12" s="33">
        <v>44227.247364000003</v>
      </c>
      <c r="O12" s="33">
        <v>0</v>
      </c>
      <c r="P12" s="33">
        <v>0</v>
      </c>
      <c r="Q12" s="33">
        <f t="shared" ref="Q12:Q75" si="17">+R12+S12</f>
        <v>0</v>
      </c>
      <c r="R12" s="33">
        <v>0</v>
      </c>
      <c r="S12" s="33">
        <v>0</v>
      </c>
      <c r="T12" s="33"/>
      <c r="U12" s="33"/>
      <c r="V12" s="24">
        <v>7199.9056680000003</v>
      </c>
      <c r="W12" s="50">
        <f t="shared" ref="W12:W75" si="18">+L12/C12</f>
        <v>0.76739764279638889</v>
      </c>
      <c r="X12" s="50"/>
      <c r="Y12" s="50">
        <f t="shared" ref="Y12:Y75" si="19">+N12/E12</f>
        <v>0.65996041727971355</v>
      </c>
      <c r="Z12" s="51"/>
      <c r="AA12" s="51"/>
      <c r="AB12" s="51"/>
      <c r="AC12" s="51"/>
      <c r="AD12" s="51"/>
    </row>
    <row r="13" spans="1:30" s="8" customFormat="1" ht="18.75" customHeight="1" x14ac:dyDescent="0.2">
      <c r="A13" s="27">
        <v>3</v>
      </c>
      <c r="B13" s="28" t="s">
        <v>27</v>
      </c>
      <c r="C13" s="24">
        <f t="shared" si="12"/>
        <v>10474</v>
      </c>
      <c r="D13" s="13">
        <v>0</v>
      </c>
      <c r="E13" s="13">
        <v>10474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33">
        <f>SUM(M13:Q13)+V13+T13+U13</f>
        <v>11246.890678</v>
      </c>
      <c r="M13" s="33">
        <v>0</v>
      </c>
      <c r="N13" s="33">
        <v>10992.122877</v>
      </c>
      <c r="O13" s="33">
        <v>0</v>
      </c>
      <c r="P13" s="33">
        <v>0</v>
      </c>
      <c r="Q13" s="33">
        <f t="shared" si="17"/>
        <v>0</v>
      </c>
      <c r="R13" s="33">
        <v>0</v>
      </c>
      <c r="S13" s="33">
        <v>0</v>
      </c>
      <c r="T13" s="33"/>
      <c r="U13" s="33"/>
      <c r="V13" s="24">
        <v>254.76780099999999</v>
      </c>
      <c r="W13" s="50">
        <f t="shared" si="18"/>
        <v>1.0737913574565592</v>
      </c>
      <c r="X13" s="50"/>
      <c r="Y13" s="50">
        <f t="shared" si="19"/>
        <v>1.0494675269238114</v>
      </c>
      <c r="Z13" s="51"/>
      <c r="AA13" s="51"/>
      <c r="AB13" s="51"/>
      <c r="AC13" s="51"/>
      <c r="AD13" s="51"/>
    </row>
    <row r="14" spans="1:30" s="8" customFormat="1" ht="24.75" customHeight="1" x14ac:dyDescent="0.2">
      <c r="A14" s="27">
        <v>4</v>
      </c>
      <c r="B14" s="28" t="s">
        <v>28</v>
      </c>
      <c r="C14" s="24">
        <f t="shared" si="12"/>
        <v>210130.41657999999</v>
      </c>
      <c r="D14" s="13">
        <v>0</v>
      </c>
      <c r="E14" s="13">
        <v>209806.41657999999</v>
      </c>
      <c r="F14" s="13">
        <v>0</v>
      </c>
      <c r="G14" s="13">
        <v>0</v>
      </c>
      <c r="H14" s="13">
        <v>0</v>
      </c>
      <c r="I14" s="13">
        <v>324</v>
      </c>
      <c r="J14" s="13">
        <v>0</v>
      </c>
      <c r="K14" s="13">
        <v>324</v>
      </c>
      <c r="L14" s="33">
        <f t="shared" si="16"/>
        <v>163723.47732199999</v>
      </c>
      <c r="M14" s="33">
        <v>0</v>
      </c>
      <c r="N14" s="33">
        <v>162323.441246</v>
      </c>
      <c r="O14" s="33">
        <v>0</v>
      </c>
      <c r="P14" s="33">
        <v>0</v>
      </c>
      <c r="Q14" s="33">
        <f t="shared" si="17"/>
        <v>314.45376199999998</v>
      </c>
      <c r="R14" s="33">
        <v>0</v>
      </c>
      <c r="S14" s="33">
        <v>314.45376199999998</v>
      </c>
      <c r="T14" s="33"/>
      <c r="U14" s="33"/>
      <c r="V14" s="24">
        <v>1085.582314</v>
      </c>
      <c r="W14" s="50">
        <f t="shared" si="18"/>
        <v>0.7791517286583205</v>
      </c>
      <c r="X14" s="50"/>
      <c r="Y14" s="50">
        <f t="shared" si="19"/>
        <v>0.77368196784441745</v>
      </c>
      <c r="Z14" s="51"/>
      <c r="AA14" s="51"/>
      <c r="AB14" s="51"/>
      <c r="AC14" s="51"/>
      <c r="AD14" s="51"/>
    </row>
    <row r="15" spans="1:30" s="8" customFormat="1" ht="19.899999999999999" customHeight="1" x14ac:dyDescent="0.2">
      <c r="A15" s="27">
        <v>5</v>
      </c>
      <c r="B15" s="28" t="s">
        <v>29</v>
      </c>
      <c r="C15" s="24">
        <f t="shared" si="12"/>
        <v>19438</v>
      </c>
      <c r="D15" s="13">
        <v>0</v>
      </c>
      <c r="E15" s="13">
        <v>19438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33">
        <f t="shared" si="16"/>
        <v>15340.568229</v>
      </c>
      <c r="M15" s="33">
        <v>0</v>
      </c>
      <c r="N15" s="33">
        <v>15261.191203</v>
      </c>
      <c r="O15" s="33">
        <v>0</v>
      </c>
      <c r="P15" s="33">
        <v>0</v>
      </c>
      <c r="Q15" s="33">
        <f t="shared" si="17"/>
        <v>0</v>
      </c>
      <c r="R15" s="33">
        <v>0</v>
      </c>
      <c r="S15" s="33">
        <v>0</v>
      </c>
      <c r="T15" s="33"/>
      <c r="U15" s="33"/>
      <c r="V15" s="24">
        <v>79.377026000000001</v>
      </c>
      <c r="W15" s="50">
        <f t="shared" si="18"/>
        <v>0.78920507403025009</v>
      </c>
      <c r="X15" s="50"/>
      <c r="Y15" s="50">
        <f t="shared" si="19"/>
        <v>0.78512147355695028</v>
      </c>
      <c r="Z15" s="51"/>
      <c r="AA15" s="51"/>
      <c r="AB15" s="51"/>
      <c r="AC15" s="51"/>
      <c r="AD15" s="51"/>
    </row>
    <row r="16" spans="1:30" s="8" customFormat="1" ht="19.899999999999999" customHeight="1" x14ac:dyDescent="0.2">
      <c r="A16" s="27">
        <v>6</v>
      </c>
      <c r="B16" s="28" t="s">
        <v>30</v>
      </c>
      <c r="C16" s="24">
        <f t="shared" si="12"/>
        <v>45564</v>
      </c>
      <c r="D16" s="13">
        <v>1600</v>
      </c>
      <c r="E16" s="13">
        <v>43964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33">
        <f t="shared" si="16"/>
        <v>12074.117456999998</v>
      </c>
      <c r="M16" s="33">
        <v>1566.2798769999999</v>
      </c>
      <c r="N16" s="33">
        <v>10460.929325999999</v>
      </c>
      <c r="O16" s="33">
        <v>0</v>
      </c>
      <c r="P16" s="33">
        <v>0</v>
      </c>
      <c r="Q16" s="33">
        <f t="shared" si="17"/>
        <v>0</v>
      </c>
      <c r="R16" s="33">
        <v>0</v>
      </c>
      <c r="S16" s="33">
        <v>0</v>
      </c>
      <c r="T16" s="33"/>
      <c r="U16" s="33"/>
      <c r="V16" s="24">
        <v>46.908253999999999</v>
      </c>
      <c r="W16" s="50">
        <f t="shared" si="18"/>
        <v>0.26499248215696597</v>
      </c>
      <c r="X16" s="50">
        <f t="shared" ref="X16:X60" si="20">+M16/D16</f>
        <v>0.97892492312500001</v>
      </c>
      <c r="Y16" s="50">
        <f t="shared" si="19"/>
        <v>0.23794307447002092</v>
      </c>
      <c r="Z16" s="51"/>
      <c r="AA16" s="51"/>
      <c r="AB16" s="51"/>
      <c r="AC16" s="51"/>
      <c r="AD16" s="51"/>
    </row>
    <row r="17" spans="1:30" s="8" customFormat="1" ht="19.899999999999999" customHeight="1" x14ac:dyDescent="0.2">
      <c r="A17" s="27">
        <v>7</v>
      </c>
      <c r="B17" s="28" t="s">
        <v>31</v>
      </c>
      <c r="C17" s="24">
        <f t="shared" si="12"/>
        <v>55660.621500000001</v>
      </c>
      <c r="D17" s="13">
        <v>0</v>
      </c>
      <c r="E17" s="13">
        <v>55660.621500000001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33">
        <f t="shared" si="16"/>
        <v>52359.668614999995</v>
      </c>
      <c r="M17" s="33">
        <v>0</v>
      </c>
      <c r="N17" s="33">
        <v>37182.497368999997</v>
      </c>
      <c r="O17" s="33">
        <v>0</v>
      </c>
      <c r="P17" s="33">
        <v>0</v>
      </c>
      <c r="Q17" s="33">
        <f t="shared" si="17"/>
        <v>0</v>
      </c>
      <c r="R17" s="33">
        <v>0</v>
      </c>
      <c r="S17" s="33">
        <v>0</v>
      </c>
      <c r="T17" s="33"/>
      <c r="U17" s="33"/>
      <c r="V17" s="24">
        <v>15177.171246</v>
      </c>
      <c r="W17" s="50">
        <f t="shared" si="18"/>
        <v>0.94069500490575719</v>
      </c>
      <c r="X17" s="50"/>
      <c r="Y17" s="50">
        <f t="shared" si="19"/>
        <v>0.66802159887848178</v>
      </c>
      <c r="Z17" s="51"/>
      <c r="AA17" s="51"/>
      <c r="AB17" s="51"/>
      <c r="AC17" s="51"/>
      <c r="AD17" s="51"/>
    </row>
    <row r="18" spans="1:30" s="8" customFormat="1" ht="19.899999999999999" customHeight="1" x14ac:dyDescent="0.2">
      <c r="A18" s="27">
        <v>8</v>
      </c>
      <c r="B18" s="28" t="s">
        <v>32</v>
      </c>
      <c r="C18" s="24">
        <f t="shared" si="12"/>
        <v>103852.5</v>
      </c>
      <c r="D18" s="13">
        <v>28000</v>
      </c>
      <c r="E18" s="13">
        <v>75852.5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33">
        <f t="shared" si="16"/>
        <v>118404.83042700001</v>
      </c>
      <c r="M18" s="33">
        <v>192.499</v>
      </c>
      <c r="N18" s="33">
        <v>51704.752431000001</v>
      </c>
      <c r="O18" s="33">
        <v>0</v>
      </c>
      <c r="P18" s="33">
        <v>0</v>
      </c>
      <c r="Q18" s="33">
        <f t="shared" si="17"/>
        <v>0</v>
      </c>
      <c r="R18" s="33">
        <v>0</v>
      </c>
      <c r="S18" s="33">
        <v>0</v>
      </c>
      <c r="T18" s="33"/>
      <c r="U18" s="33"/>
      <c r="V18" s="24">
        <v>66507.578995999997</v>
      </c>
      <c r="W18" s="50">
        <f t="shared" si="18"/>
        <v>1.1401249890662237</v>
      </c>
      <c r="X18" s="50">
        <f t="shared" si="20"/>
        <v>6.8749642857142855E-3</v>
      </c>
      <c r="Y18" s="50">
        <f t="shared" si="19"/>
        <v>0.68164862636037049</v>
      </c>
      <c r="Z18" s="51"/>
      <c r="AA18" s="51"/>
      <c r="AB18" s="51"/>
      <c r="AC18" s="51"/>
      <c r="AD18" s="51"/>
    </row>
    <row r="19" spans="1:30" s="8" customFormat="1" ht="19.899999999999999" customHeight="1" x14ac:dyDescent="0.2">
      <c r="A19" s="27">
        <v>9</v>
      </c>
      <c r="B19" s="28" t="s">
        <v>33</v>
      </c>
      <c r="C19" s="24">
        <f t="shared" si="12"/>
        <v>27805</v>
      </c>
      <c r="D19" s="13">
        <v>0</v>
      </c>
      <c r="E19" s="13">
        <v>27805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33">
        <f t="shared" si="16"/>
        <v>23821.118758000001</v>
      </c>
      <c r="M19" s="33">
        <v>0</v>
      </c>
      <c r="N19" s="33">
        <v>21212.571537</v>
      </c>
      <c r="O19" s="33">
        <v>0</v>
      </c>
      <c r="P19" s="33">
        <v>0</v>
      </c>
      <c r="Q19" s="33">
        <f t="shared" si="17"/>
        <v>0</v>
      </c>
      <c r="R19" s="33">
        <v>0</v>
      </c>
      <c r="S19" s="33">
        <v>0</v>
      </c>
      <c r="T19" s="33"/>
      <c r="U19" s="33"/>
      <c r="V19" s="24">
        <v>2608.5472209999998</v>
      </c>
      <c r="W19" s="50">
        <f t="shared" si="18"/>
        <v>0.85672068901276754</v>
      </c>
      <c r="X19" s="50"/>
      <c r="Y19" s="50">
        <f t="shared" si="19"/>
        <v>0.76290492850206792</v>
      </c>
      <c r="Z19" s="51"/>
      <c r="AA19" s="51"/>
      <c r="AB19" s="51"/>
      <c r="AC19" s="51"/>
      <c r="AD19" s="51"/>
    </row>
    <row r="20" spans="1:30" s="8" customFormat="1" ht="19.899999999999999" customHeight="1" x14ac:dyDescent="0.2">
      <c r="A20" s="27">
        <v>10</v>
      </c>
      <c r="B20" s="28" t="s">
        <v>34</v>
      </c>
      <c r="C20" s="24">
        <f t="shared" si="12"/>
        <v>15554</v>
      </c>
      <c r="D20" s="13">
        <v>0</v>
      </c>
      <c r="E20" s="13">
        <v>15554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33">
        <f t="shared" si="16"/>
        <v>14967.008908</v>
      </c>
      <c r="M20" s="33">
        <v>0</v>
      </c>
      <c r="N20" s="33">
        <v>13935.410373999999</v>
      </c>
      <c r="O20" s="33">
        <v>0</v>
      </c>
      <c r="P20" s="33">
        <v>0</v>
      </c>
      <c r="Q20" s="33">
        <f t="shared" si="17"/>
        <v>0</v>
      </c>
      <c r="R20" s="33">
        <v>0</v>
      </c>
      <c r="S20" s="33">
        <v>0</v>
      </c>
      <c r="T20" s="33"/>
      <c r="U20" s="33"/>
      <c r="V20" s="24">
        <v>1031.598534</v>
      </c>
      <c r="W20" s="50">
        <f t="shared" si="18"/>
        <v>0.96226108447987657</v>
      </c>
      <c r="X20" s="50"/>
      <c r="Y20" s="50">
        <f t="shared" si="19"/>
        <v>0.89593740349749251</v>
      </c>
      <c r="Z20" s="51"/>
      <c r="AA20" s="51"/>
      <c r="AB20" s="51"/>
      <c r="AC20" s="51"/>
      <c r="AD20" s="51"/>
    </row>
    <row r="21" spans="1:30" s="8" customFormat="1" ht="19.899999999999999" customHeight="1" x14ac:dyDescent="0.2">
      <c r="A21" s="27">
        <v>11</v>
      </c>
      <c r="B21" s="28" t="s">
        <v>35</v>
      </c>
      <c r="C21" s="24">
        <f t="shared" si="12"/>
        <v>466122</v>
      </c>
      <c r="D21" s="13">
        <v>14000</v>
      </c>
      <c r="E21" s="13">
        <v>452122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33">
        <f t="shared" si="16"/>
        <v>410637.207085</v>
      </c>
      <c r="M21" s="33">
        <v>1460.6262999999999</v>
      </c>
      <c r="N21" s="33">
        <v>378770.73289400002</v>
      </c>
      <c r="O21" s="33">
        <v>0</v>
      </c>
      <c r="P21" s="33">
        <v>0</v>
      </c>
      <c r="Q21" s="33">
        <f t="shared" si="17"/>
        <v>0</v>
      </c>
      <c r="R21" s="33">
        <v>0</v>
      </c>
      <c r="S21" s="33">
        <v>0</v>
      </c>
      <c r="T21" s="33"/>
      <c r="U21" s="33"/>
      <c r="V21" s="24">
        <v>30405.847891000001</v>
      </c>
      <c r="W21" s="50">
        <f t="shared" si="18"/>
        <v>0.88096508443068555</v>
      </c>
      <c r="X21" s="50">
        <f t="shared" si="20"/>
        <v>0.10433044999999999</v>
      </c>
      <c r="Y21" s="50">
        <f t="shared" si="19"/>
        <v>0.83776222544799861</v>
      </c>
      <c r="Z21" s="51"/>
      <c r="AA21" s="51"/>
      <c r="AB21" s="51"/>
      <c r="AC21" s="51"/>
      <c r="AD21" s="51"/>
    </row>
    <row r="22" spans="1:30" s="8" customFormat="1" ht="19.899999999999999" customHeight="1" x14ac:dyDescent="0.2">
      <c r="A22" s="27">
        <v>12</v>
      </c>
      <c r="B22" s="28" t="s">
        <v>36</v>
      </c>
      <c r="C22" s="24">
        <f t="shared" si="12"/>
        <v>68500</v>
      </c>
      <c r="D22" s="13">
        <v>3950</v>
      </c>
      <c r="E22" s="13">
        <v>64550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33">
        <f t="shared" si="16"/>
        <v>65984.478699999992</v>
      </c>
      <c r="M22" s="33">
        <v>845.27509799999996</v>
      </c>
      <c r="N22" s="33">
        <v>61561.235916999998</v>
      </c>
      <c r="O22" s="33">
        <v>0</v>
      </c>
      <c r="P22" s="33">
        <v>0</v>
      </c>
      <c r="Q22" s="33">
        <f t="shared" si="17"/>
        <v>0</v>
      </c>
      <c r="R22" s="33">
        <v>0</v>
      </c>
      <c r="S22" s="33">
        <v>0</v>
      </c>
      <c r="T22" s="33"/>
      <c r="U22" s="33"/>
      <c r="V22" s="24">
        <v>3577.9676849999996</v>
      </c>
      <c r="W22" s="50">
        <f t="shared" si="18"/>
        <v>0.96327706131386848</v>
      </c>
      <c r="X22" s="50">
        <f t="shared" si="20"/>
        <v>0.21399369569620252</v>
      </c>
      <c r="Y22" s="50">
        <f t="shared" si="19"/>
        <v>0.95369846501936484</v>
      </c>
      <c r="Z22" s="51"/>
      <c r="AA22" s="51"/>
      <c r="AB22" s="51"/>
      <c r="AC22" s="51"/>
      <c r="AD22" s="51"/>
    </row>
    <row r="23" spans="1:30" s="8" customFormat="1" ht="19.899999999999999" customHeight="1" x14ac:dyDescent="0.2">
      <c r="A23" s="27">
        <v>13</v>
      </c>
      <c r="B23" s="28" t="s">
        <v>37</v>
      </c>
      <c r="C23" s="24">
        <f t="shared" si="12"/>
        <v>911122</v>
      </c>
      <c r="D23" s="13">
        <v>0</v>
      </c>
      <c r="E23" s="13">
        <v>790122</v>
      </c>
      <c r="F23" s="13">
        <v>0</v>
      </c>
      <c r="G23" s="13">
        <v>0</v>
      </c>
      <c r="H23" s="13">
        <v>0</v>
      </c>
      <c r="I23" s="13">
        <v>121000</v>
      </c>
      <c r="J23" s="13">
        <v>0</v>
      </c>
      <c r="K23" s="13">
        <v>121000</v>
      </c>
      <c r="L23" s="33">
        <f t="shared" si="16"/>
        <v>701687.57350499986</v>
      </c>
      <c r="M23" s="33">
        <v>0</v>
      </c>
      <c r="N23" s="33">
        <v>549286.91717599996</v>
      </c>
      <c r="O23" s="33">
        <v>0</v>
      </c>
      <c r="P23" s="33">
        <v>0</v>
      </c>
      <c r="Q23" s="33">
        <f t="shared" si="17"/>
        <v>110027.96082399999</v>
      </c>
      <c r="R23" s="33">
        <v>0</v>
      </c>
      <c r="S23" s="33">
        <v>110027.96082399999</v>
      </c>
      <c r="T23" s="33"/>
      <c r="U23" s="33"/>
      <c r="V23" s="24">
        <v>42372.695505000003</v>
      </c>
      <c r="W23" s="50">
        <f t="shared" si="18"/>
        <v>0.77013569368866064</v>
      </c>
      <c r="X23" s="50"/>
      <c r="Y23" s="50">
        <f t="shared" si="19"/>
        <v>0.69519253631211375</v>
      </c>
      <c r="Z23" s="51"/>
      <c r="AA23" s="51"/>
      <c r="AB23" s="51"/>
      <c r="AC23" s="51"/>
      <c r="AD23" s="51"/>
    </row>
    <row r="24" spans="1:30" s="8" customFormat="1" ht="19.899999999999999" customHeight="1" x14ac:dyDescent="0.2">
      <c r="A24" s="27">
        <v>14</v>
      </c>
      <c r="B24" s="28" t="s">
        <v>38</v>
      </c>
      <c r="C24" s="24">
        <f t="shared" si="12"/>
        <v>23494</v>
      </c>
      <c r="D24" s="13">
        <v>0</v>
      </c>
      <c r="E24" s="13">
        <v>23494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33">
        <f t="shared" si="16"/>
        <v>22922.875079999998</v>
      </c>
      <c r="M24" s="33">
        <v>0</v>
      </c>
      <c r="N24" s="33">
        <v>14134.065815</v>
      </c>
      <c r="O24" s="33">
        <v>0</v>
      </c>
      <c r="P24" s="33">
        <v>0</v>
      </c>
      <c r="Q24" s="33">
        <f t="shared" si="17"/>
        <v>0</v>
      </c>
      <c r="R24" s="33">
        <v>0</v>
      </c>
      <c r="S24" s="33">
        <v>0</v>
      </c>
      <c r="T24" s="33"/>
      <c r="U24" s="33"/>
      <c r="V24" s="24">
        <v>8788.8092649999999</v>
      </c>
      <c r="W24" s="50">
        <f t="shared" si="18"/>
        <v>0.97569060526091755</v>
      </c>
      <c r="X24" s="50"/>
      <c r="Y24" s="50">
        <f t="shared" si="19"/>
        <v>0.60160320996850258</v>
      </c>
      <c r="Z24" s="51"/>
      <c r="AA24" s="51"/>
      <c r="AB24" s="51"/>
      <c r="AC24" s="51"/>
      <c r="AD24" s="51"/>
    </row>
    <row r="25" spans="1:30" s="8" customFormat="1" ht="19.899999999999999" customHeight="1" x14ac:dyDescent="0.2">
      <c r="A25" s="27">
        <v>15</v>
      </c>
      <c r="B25" s="28" t="s">
        <v>39</v>
      </c>
      <c r="C25" s="24">
        <f t="shared" si="12"/>
        <v>928254.17619999999</v>
      </c>
      <c r="D25" s="13">
        <v>232.17619999999999</v>
      </c>
      <c r="E25" s="13">
        <v>922411</v>
      </c>
      <c r="F25" s="13">
        <v>0</v>
      </c>
      <c r="G25" s="13">
        <v>0</v>
      </c>
      <c r="H25" s="13">
        <v>0</v>
      </c>
      <c r="I25" s="13">
        <v>5611</v>
      </c>
      <c r="J25" s="13">
        <v>0</v>
      </c>
      <c r="K25" s="13">
        <v>5611</v>
      </c>
      <c r="L25" s="33">
        <f t="shared" si="16"/>
        <v>981587.19170600001</v>
      </c>
      <c r="M25" s="33">
        <v>231.36325500000001</v>
      </c>
      <c r="N25" s="33">
        <v>873737.19795900001</v>
      </c>
      <c r="O25" s="33">
        <v>0</v>
      </c>
      <c r="P25" s="33">
        <v>0</v>
      </c>
      <c r="Q25" s="33">
        <f t="shared" si="17"/>
        <v>2920.5735129999998</v>
      </c>
      <c r="R25" s="33">
        <v>0</v>
      </c>
      <c r="S25" s="33">
        <v>2920.5735129999998</v>
      </c>
      <c r="T25" s="33"/>
      <c r="U25" s="33"/>
      <c r="V25" s="24">
        <v>104698.056979</v>
      </c>
      <c r="W25" s="50">
        <f t="shared" si="18"/>
        <v>1.0574551850920075</v>
      </c>
      <c r="X25" s="50">
        <f t="shared" si="20"/>
        <v>0.99649858598771113</v>
      </c>
      <c r="Y25" s="50">
        <f t="shared" si="19"/>
        <v>0.94723198005986486</v>
      </c>
      <c r="Z25" s="51"/>
      <c r="AA25" s="51"/>
      <c r="AB25" s="51"/>
      <c r="AC25" s="51"/>
      <c r="AD25" s="51"/>
    </row>
    <row r="26" spans="1:30" s="8" customFormat="1" ht="19.899999999999999" customHeight="1" x14ac:dyDescent="0.2">
      <c r="A26" s="27">
        <v>16</v>
      </c>
      <c r="B26" s="28" t="s">
        <v>40</v>
      </c>
      <c r="C26" s="24">
        <f t="shared" si="12"/>
        <v>79771</v>
      </c>
      <c r="D26" s="13">
        <v>0</v>
      </c>
      <c r="E26" s="13">
        <v>79771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33">
        <f t="shared" si="16"/>
        <v>45179.280999999995</v>
      </c>
      <c r="M26" s="33">
        <v>0</v>
      </c>
      <c r="N26" s="33">
        <v>39438.976501999998</v>
      </c>
      <c r="O26" s="33">
        <v>0</v>
      </c>
      <c r="P26" s="33">
        <v>0</v>
      </c>
      <c r="Q26" s="33">
        <f t="shared" si="17"/>
        <v>0</v>
      </c>
      <c r="R26" s="33">
        <v>0</v>
      </c>
      <c r="S26" s="33">
        <v>0</v>
      </c>
      <c r="T26" s="33"/>
      <c r="U26" s="33"/>
      <c r="V26" s="24">
        <v>5740.3044980000004</v>
      </c>
      <c r="W26" s="50">
        <f t="shared" si="18"/>
        <v>0.56636222436725114</v>
      </c>
      <c r="X26" s="50"/>
      <c r="Y26" s="50">
        <f t="shared" si="19"/>
        <v>0.49440243324014987</v>
      </c>
      <c r="Z26" s="51"/>
      <c r="AA26" s="51"/>
      <c r="AB26" s="51"/>
      <c r="AC26" s="51"/>
      <c r="AD26" s="51"/>
    </row>
    <row r="27" spans="1:30" s="8" customFormat="1" ht="19.899999999999999" customHeight="1" x14ac:dyDescent="0.2">
      <c r="A27" s="27">
        <v>17</v>
      </c>
      <c r="B27" s="28" t="s">
        <v>41</v>
      </c>
      <c r="C27" s="24">
        <f t="shared" si="12"/>
        <v>62424</v>
      </c>
      <c r="D27" s="13">
        <v>0</v>
      </c>
      <c r="E27" s="13">
        <v>62424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33">
        <f t="shared" si="16"/>
        <v>49988.637791999994</v>
      </c>
      <c r="M27" s="33">
        <v>0</v>
      </c>
      <c r="N27" s="33">
        <v>49983.382791999997</v>
      </c>
      <c r="O27" s="33">
        <v>0</v>
      </c>
      <c r="P27" s="33">
        <v>0</v>
      </c>
      <c r="Q27" s="33">
        <f t="shared" si="17"/>
        <v>0</v>
      </c>
      <c r="R27" s="33">
        <v>0</v>
      </c>
      <c r="S27" s="33">
        <v>0</v>
      </c>
      <c r="T27" s="33"/>
      <c r="U27" s="33"/>
      <c r="V27" s="24">
        <v>5.2549999999999999</v>
      </c>
      <c r="W27" s="50">
        <f t="shared" si="18"/>
        <v>0.80079196770472882</v>
      </c>
      <c r="X27" s="50"/>
      <c r="Y27" s="50">
        <f t="shared" si="19"/>
        <v>0.80070778533897213</v>
      </c>
      <c r="Z27" s="51"/>
      <c r="AA27" s="51"/>
      <c r="AB27" s="51"/>
      <c r="AC27" s="51"/>
      <c r="AD27" s="51"/>
    </row>
    <row r="28" spans="1:30" s="8" customFormat="1" ht="19.899999999999999" customHeight="1" x14ac:dyDescent="0.2">
      <c r="A28" s="27">
        <v>18</v>
      </c>
      <c r="B28" s="28" t="s">
        <v>42</v>
      </c>
      <c r="C28" s="24">
        <f t="shared" si="12"/>
        <v>272918.20100100001</v>
      </c>
      <c r="D28" s="13">
        <v>12000</v>
      </c>
      <c r="E28" s="13">
        <v>249153.20100100001</v>
      </c>
      <c r="F28" s="13">
        <v>0</v>
      </c>
      <c r="G28" s="13">
        <v>0</v>
      </c>
      <c r="H28" s="13">
        <v>0</v>
      </c>
      <c r="I28" s="13">
        <v>11765</v>
      </c>
      <c r="J28" s="13">
        <v>0</v>
      </c>
      <c r="K28" s="13">
        <v>11765</v>
      </c>
      <c r="L28" s="33">
        <f t="shared" si="16"/>
        <v>274937.530784</v>
      </c>
      <c r="M28" s="33">
        <v>18872.310000000001</v>
      </c>
      <c r="N28" s="33">
        <v>240397.04490800001</v>
      </c>
      <c r="O28" s="33">
        <v>0</v>
      </c>
      <c r="P28" s="33">
        <v>0</v>
      </c>
      <c r="Q28" s="33">
        <f t="shared" si="17"/>
        <v>10663.053288999999</v>
      </c>
      <c r="R28" s="33">
        <v>0</v>
      </c>
      <c r="S28" s="33">
        <v>10663.053288999999</v>
      </c>
      <c r="T28" s="33"/>
      <c r="U28" s="33"/>
      <c r="V28" s="24">
        <v>5005.1225869999998</v>
      </c>
      <c r="W28" s="50">
        <f t="shared" si="18"/>
        <v>1.0073990293633535</v>
      </c>
      <c r="X28" s="50">
        <f t="shared" si="20"/>
        <v>1.5726925</v>
      </c>
      <c r="Y28" s="50">
        <f t="shared" si="19"/>
        <v>0.96485633715392305</v>
      </c>
      <c r="Z28" s="51"/>
      <c r="AA28" s="51"/>
      <c r="AB28" s="51"/>
      <c r="AC28" s="51"/>
      <c r="AD28" s="51"/>
    </row>
    <row r="29" spans="1:30" s="8" customFormat="1" ht="19.899999999999999" customHeight="1" x14ac:dyDescent="0.2">
      <c r="A29" s="27">
        <v>19</v>
      </c>
      <c r="B29" s="28" t="s">
        <v>43</v>
      </c>
      <c r="C29" s="24">
        <f t="shared" si="12"/>
        <v>267582.14399999997</v>
      </c>
      <c r="D29" s="13">
        <v>0</v>
      </c>
      <c r="E29" s="13">
        <v>267582.14399999997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33">
        <f t="shared" si="16"/>
        <v>249759.82792899999</v>
      </c>
      <c r="M29" s="33">
        <v>0</v>
      </c>
      <c r="N29" s="33">
        <v>240684.756559</v>
      </c>
      <c r="O29" s="33">
        <v>0</v>
      </c>
      <c r="P29" s="33">
        <v>0</v>
      </c>
      <c r="Q29" s="33">
        <f t="shared" si="17"/>
        <v>0</v>
      </c>
      <c r="R29" s="33">
        <v>0</v>
      </c>
      <c r="S29" s="33">
        <v>0</v>
      </c>
      <c r="T29" s="33"/>
      <c r="U29" s="33"/>
      <c r="V29" s="24">
        <v>9075.0713699999997</v>
      </c>
      <c r="W29" s="50">
        <f t="shared" si="18"/>
        <v>0.93339497245750458</v>
      </c>
      <c r="X29" s="50"/>
      <c r="Y29" s="50">
        <f t="shared" si="19"/>
        <v>0.89947988666612977</v>
      </c>
      <c r="Z29" s="51"/>
      <c r="AA29" s="51"/>
      <c r="AB29" s="51"/>
      <c r="AC29" s="51"/>
      <c r="AD29" s="51"/>
    </row>
    <row r="30" spans="1:30" s="8" customFormat="1" ht="19.899999999999999" customHeight="1" x14ac:dyDescent="0.2">
      <c r="A30" s="27">
        <v>20</v>
      </c>
      <c r="B30" s="28" t="s">
        <v>44</v>
      </c>
      <c r="C30" s="24">
        <f t="shared" si="12"/>
        <v>260876</v>
      </c>
      <c r="D30" s="13">
        <v>0</v>
      </c>
      <c r="E30" s="13">
        <v>260576</v>
      </c>
      <c r="F30" s="13">
        <v>0</v>
      </c>
      <c r="G30" s="13">
        <v>0</v>
      </c>
      <c r="H30" s="13">
        <v>0</v>
      </c>
      <c r="I30" s="13">
        <v>300</v>
      </c>
      <c r="J30" s="13">
        <v>0</v>
      </c>
      <c r="K30" s="13">
        <v>300</v>
      </c>
      <c r="L30" s="33">
        <f t="shared" si="16"/>
        <v>1211746.955627</v>
      </c>
      <c r="M30" s="33">
        <v>1058748.0849929999</v>
      </c>
      <c r="N30" s="33">
        <v>149918.00432400001</v>
      </c>
      <c r="O30" s="33">
        <v>0</v>
      </c>
      <c r="P30" s="33">
        <v>0</v>
      </c>
      <c r="Q30" s="33">
        <f t="shared" si="17"/>
        <v>0</v>
      </c>
      <c r="R30" s="33">
        <v>0</v>
      </c>
      <c r="S30" s="33">
        <v>0</v>
      </c>
      <c r="T30" s="33"/>
      <c r="U30" s="33"/>
      <c r="V30" s="24">
        <v>3080.8663099999999</v>
      </c>
      <c r="W30" s="50">
        <f t="shared" si="18"/>
        <v>4.644915421989757</v>
      </c>
      <c r="X30" s="50"/>
      <c r="Y30" s="50">
        <f t="shared" si="19"/>
        <v>0.57533312478509158</v>
      </c>
      <c r="Z30" s="51"/>
      <c r="AA30" s="51"/>
      <c r="AB30" s="51"/>
      <c r="AC30" s="51"/>
      <c r="AD30" s="51"/>
    </row>
    <row r="31" spans="1:30" s="8" customFormat="1" ht="19.899999999999999" customHeight="1" x14ac:dyDescent="0.2">
      <c r="A31" s="27">
        <v>21</v>
      </c>
      <c r="B31" s="28" t="s">
        <v>45</v>
      </c>
      <c r="C31" s="24">
        <f t="shared" si="12"/>
        <v>61888.125</v>
      </c>
      <c r="D31" s="13">
        <v>23555.125</v>
      </c>
      <c r="E31" s="13">
        <v>38333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33">
        <f t="shared" si="16"/>
        <v>68631.950675999993</v>
      </c>
      <c r="M31" s="33">
        <v>37916.315299000002</v>
      </c>
      <c r="N31" s="33">
        <v>29602.875453000001</v>
      </c>
      <c r="O31" s="33">
        <v>0</v>
      </c>
      <c r="P31" s="33">
        <v>0</v>
      </c>
      <c r="Q31" s="33">
        <f t="shared" si="17"/>
        <v>0</v>
      </c>
      <c r="R31" s="33">
        <v>0</v>
      </c>
      <c r="S31" s="33">
        <v>0</v>
      </c>
      <c r="T31" s="33"/>
      <c r="U31" s="33"/>
      <c r="V31" s="24">
        <v>1112.759924</v>
      </c>
      <c r="W31" s="50">
        <f t="shared" si="18"/>
        <v>1.1089680076105068</v>
      </c>
      <c r="X31" s="50">
        <f t="shared" si="20"/>
        <v>1.6096843170647577</v>
      </c>
      <c r="Y31" s="50">
        <f t="shared" si="19"/>
        <v>0.77225564012730552</v>
      </c>
      <c r="Z31" s="51"/>
      <c r="AA31" s="51"/>
      <c r="AB31" s="51"/>
      <c r="AC31" s="51"/>
      <c r="AD31" s="51"/>
    </row>
    <row r="32" spans="1:30" s="8" customFormat="1" ht="19.899999999999999" customHeight="1" x14ac:dyDescent="0.2">
      <c r="A32" s="27">
        <v>22</v>
      </c>
      <c r="B32" s="28" t="s">
        <v>46</v>
      </c>
      <c r="C32" s="24">
        <f t="shared" si="12"/>
        <v>66803.214919999999</v>
      </c>
      <c r="D32" s="13">
        <v>0</v>
      </c>
      <c r="E32" s="13">
        <v>66803.214919999999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33">
        <f t="shared" si="16"/>
        <v>41092.521472000008</v>
      </c>
      <c r="M32" s="33">
        <v>1412.0342000000001</v>
      </c>
      <c r="N32" s="33">
        <v>39674.553568000003</v>
      </c>
      <c r="O32" s="33">
        <v>0</v>
      </c>
      <c r="P32" s="33">
        <v>0</v>
      </c>
      <c r="Q32" s="33">
        <f t="shared" si="17"/>
        <v>0</v>
      </c>
      <c r="R32" s="33">
        <v>0</v>
      </c>
      <c r="S32" s="33">
        <v>0</v>
      </c>
      <c r="T32" s="33"/>
      <c r="U32" s="33"/>
      <c r="V32" s="24">
        <v>5.9337039999999996</v>
      </c>
      <c r="W32" s="50">
        <f t="shared" si="18"/>
        <v>0.61512790247011673</v>
      </c>
      <c r="X32" s="50"/>
      <c r="Y32" s="50">
        <f t="shared" si="19"/>
        <v>0.59390185959631059</v>
      </c>
      <c r="Z32" s="51"/>
      <c r="AA32" s="51"/>
      <c r="AB32" s="51"/>
      <c r="AC32" s="51"/>
      <c r="AD32" s="51"/>
    </row>
    <row r="33" spans="1:30" s="8" customFormat="1" ht="19.899999999999999" customHeight="1" x14ac:dyDescent="0.2">
      <c r="A33" s="27">
        <v>23</v>
      </c>
      <c r="B33" s="28" t="s">
        <v>47</v>
      </c>
      <c r="C33" s="24">
        <f t="shared" si="12"/>
        <v>7926</v>
      </c>
      <c r="D33" s="13">
        <v>0</v>
      </c>
      <c r="E33" s="13">
        <v>7926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33">
        <f t="shared" si="16"/>
        <v>12081.761778</v>
      </c>
      <c r="M33" s="33">
        <v>0</v>
      </c>
      <c r="N33" s="33">
        <v>9657.7752639999999</v>
      </c>
      <c r="O33" s="33">
        <v>0</v>
      </c>
      <c r="P33" s="33">
        <v>0</v>
      </c>
      <c r="Q33" s="33">
        <f t="shared" si="17"/>
        <v>0</v>
      </c>
      <c r="R33" s="33">
        <v>0</v>
      </c>
      <c r="S33" s="33">
        <v>0</v>
      </c>
      <c r="T33" s="33"/>
      <c r="U33" s="33"/>
      <c r="V33" s="24">
        <v>2423.9865140000002</v>
      </c>
      <c r="W33" s="50">
        <f t="shared" si="18"/>
        <v>1.5243201839515519</v>
      </c>
      <c r="X33" s="50"/>
      <c r="Y33" s="50">
        <f t="shared" si="19"/>
        <v>1.2184929679535705</v>
      </c>
      <c r="Z33" s="51"/>
      <c r="AA33" s="51"/>
      <c r="AB33" s="51"/>
      <c r="AC33" s="51"/>
      <c r="AD33" s="51"/>
    </row>
    <row r="34" spans="1:30" s="8" customFormat="1" ht="19.899999999999999" customHeight="1" x14ac:dyDescent="0.2">
      <c r="A34" s="27">
        <v>24</v>
      </c>
      <c r="B34" s="28" t="s">
        <v>48</v>
      </c>
      <c r="C34" s="24">
        <f t="shared" si="12"/>
        <v>100</v>
      </c>
      <c r="D34" s="13">
        <v>100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33">
        <f t="shared" si="16"/>
        <v>100</v>
      </c>
      <c r="M34" s="33">
        <v>67</v>
      </c>
      <c r="N34" s="33">
        <v>0</v>
      </c>
      <c r="O34" s="33">
        <v>0</v>
      </c>
      <c r="P34" s="33">
        <v>0</v>
      </c>
      <c r="Q34" s="33">
        <f t="shared" si="17"/>
        <v>0</v>
      </c>
      <c r="R34" s="33">
        <v>0</v>
      </c>
      <c r="S34" s="33">
        <v>0</v>
      </c>
      <c r="T34" s="33"/>
      <c r="U34" s="33"/>
      <c r="V34" s="24">
        <v>33</v>
      </c>
      <c r="W34" s="50">
        <f t="shared" si="18"/>
        <v>1</v>
      </c>
      <c r="X34" s="50">
        <f t="shared" si="20"/>
        <v>0.67</v>
      </c>
      <c r="Y34" s="50"/>
      <c r="Z34" s="51"/>
      <c r="AA34" s="51"/>
      <c r="AB34" s="51"/>
      <c r="AC34" s="51"/>
      <c r="AD34" s="51"/>
    </row>
    <row r="35" spans="1:30" s="8" customFormat="1" ht="19.899999999999999" customHeight="1" x14ac:dyDescent="0.2">
      <c r="A35" s="27">
        <v>25</v>
      </c>
      <c r="B35" s="28" t="s">
        <v>49</v>
      </c>
      <c r="C35" s="24">
        <f t="shared" si="12"/>
        <v>6142.26</v>
      </c>
      <c r="D35" s="13">
        <v>0</v>
      </c>
      <c r="E35" s="13">
        <v>6142.26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33">
        <f t="shared" si="16"/>
        <v>4494.1186809999999</v>
      </c>
      <c r="M35" s="33">
        <v>0</v>
      </c>
      <c r="N35" s="33">
        <v>4493.1813910000001</v>
      </c>
      <c r="O35" s="33">
        <v>0</v>
      </c>
      <c r="P35" s="33">
        <v>0</v>
      </c>
      <c r="Q35" s="33">
        <f t="shared" si="17"/>
        <v>0</v>
      </c>
      <c r="R35" s="33">
        <v>0</v>
      </c>
      <c r="S35" s="33">
        <v>0</v>
      </c>
      <c r="T35" s="33"/>
      <c r="U35" s="33"/>
      <c r="V35" s="24">
        <v>0.93728999999999996</v>
      </c>
      <c r="W35" s="50">
        <f t="shared" si="18"/>
        <v>0.73167184082080539</v>
      </c>
      <c r="X35" s="50"/>
      <c r="Y35" s="50">
        <f t="shared" si="19"/>
        <v>0.7315192438939413</v>
      </c>
      <c r="Z35" s="51"/>
      <c r="AA35" s="51"/>
      <c r="AB35" s="51"/>
      <c r="AC35" s="51"/>
      <c r="AD35" s="51"/>
    </row>
    <row r="36" spans="1:30" s="8" customFormat="1" ht="19.899999999999999" customHeight="1" x14ac:dyDescent="0.2">
      <c r="A36" s="27">
        <v>26</v>
      </c>
      <c r="B36" s="28" t="s">
        <v>50</v>
      </c>
      <c r="C36" s="24">
        <f t="shared" si="12"/>
        <v>12686</v>
      </c>
      <c r="D36" s="13">
        <v>0</v>
      </c>
      <c r="E36" s="13">
        <v>12686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33">
        <f t="shared" si="16"/>
        <v>6852.1707070000002</v>
      </c>
      <c r="M36" s="33">
        <v>0</v>
      </c>
      <c r="N36" s="33">
        <v>6852.1707070000002</v>
      </c>
      <c r="O36" s="33">
        <v>0</v>
      </c>
      <c r="P36" s="33">
        <v>0</v>
      </c>
      <c r="Q36" s="33">
        <f t="shared" si="17"/>
        <v>0</v>
      </c>
      <c r="R36" s="33">
        <v>0</v>
      </c>
      <c r="S36" s="33">
        <v>0</v>
      </c>
      <c r="T36" s="33"/>
      <c r="U36" s="33"/>
      <c r="V36" s="24">
        <v>0</v>
      </c>
      <c r="W36" s="50">
        <f t="shared" si="18"/>
        <v>0.54013642653318616</v>
      </c>
      <c r="X36" s="50"/>
      <c r="Y36" s="50">
        <f t="shared" si="19"/>
        <v>0.54013642653318616</v>
      </c>
      <c r="Z36" s="51"/>
      <c r="AA36" s="51"/>
      <c r="AB36" s="51"/>
      <c r="AC36" s="51"/>
      <c r="AD36" s="51"/>
    </row>
    <row r="37" spans="1:30" s="8" customFormat="1" ht="19.899999999999999" customHeight="1" x14ac:dyDescent="0.2">
      <c r="A37" s="27">
        <v>27</v>
      </c>
      <c r="B37" s="28" t="s">
        <v>51</v>
      </c>
      <c r="C37" s="24">
        <f t="shared" si="12"/>
        <v>27052</v>
      </c>
      <c r="D37" s="13">
        <v>0</v>
      </c>
      <c r="E37" s="13">
        <v>27052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33">
        <f t="shared" si="16"/>
        <v>15871.174648</v>
      </c>
      <c r="M37" s="33">
        <v>0</v>
      </c>
      <c r="N37" s="33">
        <v>15781.909468</v>
      </c>
      <c r="O37" s="33">
        <v>0</v>
      </c>
      <c r="P37" s="33">
        <v>0</v>
      </c>
      <c r="Q37" s="33">
        <f t="shared" si="17"/>
        <v>0</v>
      </c>
      <c r="R37" s="33">
        <v>0</v>
      </c>
      <c r="S37" s="33">
        <v>0</v>
      </c>
      <c r="T37" s="33"/>
      <c r="U37" s="33"/>
      <c r="V37" s="24">
        <v>89.265180000000001</v>
      </c>
      <c r="W37" s="50">
        <f t="shared" si="18"/>
        <v>0.58669135916013604</v>
      </c>
      <c r="X37" s="50"/>
      <c r="Y37" s="50">
        <f t="shared" si="19"/>
        <v>0.5833915964808517</v>
      </c>
      <c r="Z37" s="51"/>
      <c r="AA37" s="51"/>
      <c r="AB37" s="51"/>
      <c r="AC37" s="51"/>
      <c r="AD37" s="51"/>
    </row>
    <row r="38" spans="1:30" s="8" customFormat="1" ht="19.899999999999999" customHeight="1" x14ac:dyDescent="0.2">
      <c r="A38" s="27">
        <v>28</v>
      </c>
      <c r="B38" s="28" t="s">
        <v>52</v>
      </c>
      <c r="C38" s="24">
        <f t="shared" si="12"/>
        <v>8350.7199999999993</v>
      </c>
      <c r="D38" s="13">
        <v>0</v>
      </c>
      <c r="E38" s="13">
        <v>8350.7199999999993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33">
        <f t="shared" si="16"/>
        <v>7796.9034549999997</v>
      </c>
      <c r="M38" s="33">
        <v>0</v>
      </c>
      <c r="N38" s="33">
        <v>7782.8088239999997</v>
      </c>
      <c r="O38" s="33">
        <v>0</v>
      </c>
      <c r="P38" s="33">
        <v>0</v>
      </c>
      <c r="Q38" s="33">
        <f t="shared" si="17"/>
        <v>0</v>
      </c>
      <c r="R38" s="33">
        <v>0</v>
      </c>
      <c r="S38" s="33">
        <v>0</v>
      </c>
      <c r="T38" s="33"/>
      <c r="U38" s="33"/>
      <c r="V38" s="24">
        <v>14.094631</v>
      </c>
      <c r="W38" s="50">
        <f t="shared" si="18"/>
        <v>0.93368038384714136</v>
      </c>
      <c r="X38" s="50"/>
      <c r="Y38" s="50">
        <f t="shared" si="19"/>
        <v>0.93199254962446354</v>
      </c>
      <c r="Z38" s="51"/>
      <c r="AA38" s="51"/>
      <c r="AB38" s="51"/>
      <c r="AC38" s="51"/>
      <c r="AD38" s="51"/>
    </row>
    <row r="39" spans="1:30" s="8" customFormat="1" ht="19.899999999999999" customHeight="1" x14ac:dyDescent="0.2">
      <c r="A39" s="27">
        <v>29</v>
      </c>
      <c r="B39" s="28" t="s">
        <v>53</v>
      </c>
      <c r="C39" s="24">
        <f t="shared" si="12"/>
        <v>22479</v>
      </c>
      <c r="D39" s="13">
        <v>0</v>
      </c>
      <c r="E39" s="13">
        <v>22479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33">
        <f t="shared" si="16"/>
        <v>16729.106344</v>
      </c>
      <c r="M39" s="33">
        <v>1860.597</v>
      </c>
      <c r="N39" s="33">
        <v>14868.509344</v>
      </c>
      <c r="O39" s="33">
        <v>0</v>
      </c>
      <c r="P39" s="33">
        <v>0</v>
      </c>
      <c r="Q39" s="33">
        <f t="shared" si="17"/>
        <v>0</v>
      </c>
      <c r="R39" s="33">
        <v>0</v>
      </c>
      <c r="S39" s="33">
        <v>0</v>
      </c>
      <c r="T39" s="33"/>
      <c r="U39" s="33"/>
      <c r="V39" s="24">
        <v>0</v>
      </c>
      <c r="W39" s="50">
        <f t="shared" si="18"/>
        <v>0.74421043391609942</v>
      </c>
      <c r="X39" s="50"/>
      <c r="Y39" s="50">
        <f t="shared" si="19"/>
        <v>0.66143998149383865</v>
      </c>
      <c r="Z39" s="51"/>
      <c r="AA39" s="51"/>
      <c r="AB39" s="51"/>
      <c r="AC39" s="51"/>
      <c r="AD39" s="51"/>
    </row>
    <row r="40" spans="1:30" s="8" customFormat="1" ht="19.899999999999999" customHeight="1" x14ac:dyDescent="0.2">
      <c r="A40" s="27">
        <v>30</v>
      </c>
      <c r="B40" s="28" t="s">
        <v>54</v>
      </c>
      <c r="C40" s="24">
        <f t="shared" si="12"/>
        <v>6486</v>
      </c>
      <c r="D40" s="13">
        <v>0</v>
      </c>
      <c r="E40" s="13">
        <v>6486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33">
        <f t="shared" si="16"/>
        <v>6297.4958340000003</v>
      </c>
      <c r="M40" s="33">
        <v>0</v>
      </c>
      <c r="N40" s="33">
        <v>6129.3005480000002</v>
      </c>
      <c r="O40" s="33">
        <v>0</v>
      </c>
      <c r="P40" s="33">
        <v>0</v>
      </c>
      <c r="Q40" s="33">
        <f t="shared" si="17"/>
        <v>0</v>
      </c>
      <c r="R40" s="33">
        <v>0</v>
      </c>
      <c r="S40" s="33">
        <v>0</v>
      </c>
      <c r="T40" s="33"/>
      <c r="U40" s="33"/>
      <c r="V40" s="24">
        <v>168.19528600000001</v>
      </c>
      <c r="W40" s="50">
        <f t="shared" si="18"/>
        <v>0.97093676133209994</v>
      </c>
      <c r="X40" s="50"/>
      <c r="Y40" s="50">
        <f t="shared" si="19"/>
        <v>0.94500470983657114</v>
      </c>
      <c r="Z40" s="51"/>
      <c r="AA40" s="51"/>
      <c r="AB40" s="51"/>
      <c r="AC40" s="51"/>
      <c r="AD40" s="51"/>
    </row>
    <row r="41" spans="1:30" s="8" customFormat="1" ht="19.899999999999999" customHeight="1" x14ac:dyDescent="0.2">
      <c r="A41" s="27">
        <v>31</v>
      </c>
      <c r="B41" s="28" t="s">
        <v>55</v>
      </c>
      <c r="C41" s="24">
        <f t="shared" si="12"/>
        <v>16665</v>
      </c>
      <c r="D41" s="13">
        <v>2300</v>
      </c>
      <c r="E41" s="13">
        <v>14365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33">
        <f t="shared" si="16"/>
        <v>8022.7419869999994</v>
      </c>
      <c r="M41" s="33">
        <v>2356.991</v>
      </c>
      <c r="N41" s="33">
        <v>5539.6583899999996</v>
      </c>
      <c r="O41" s="33">
        <v>0</v>
      </c>
      <c r="P41" s="33">
        <v>0</v>
      </c>
      <c r="Q41" s="33">
        <f t="shared" si="17"/>
        <v>0</v>
      </c>
      <c r="R41" s="33">
        <v>0</v>
      </c>
      <c r="S41" s="33">
        <v>0</v>
      </c>
      <c r="T41" s="33"/>
      <c r="U41" s="33"/>
      <c r="V41" s="24">
        <v>126.092597</v>
      </c>
      <c r="W41" s="50">
        <f t="shared" si="18"/>
        <v>0.48141266048604858</v>
      </c>
      <c r="X41" s="50">
        <f t="shared" si="20"/>
        <v>1.0247786956521738</v>
      </c>
      <c r="Y41" s="50">
        <f t="shared" si="19"/>
        <v>0.3856358085624782</v>
      </c>
      <c r="Z41" s="51"/>
      <c r="AA41" s="51"/>
      <c r="AB41" s="51"/>
      <c r="AC41" s="51"/>
      <c r="AD41" s="51"/>
    </row>
    <row r="42" spans="1:30" s="8" customFormat="1" ht="19.899999999999999" customHeight="1" x14ac:dyDescent="0.2">
      <c r="A42" s="27">
        <v>32</v>
      </c>
      <c r="B42" s="28" t="s">
        <v>56</v>
      </c>
      <c r="C42" s="24">
        <f t="shared" si="12"/>
        <v>4136</v>
      </c>
      <c r="D42" s="13">
        <v>0</v>
      </c>
      <c r="E42" s="13">
        <v>4136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33">
        <f t="shared" si="16"/>
        <v>2833.9445340000002</v>
      </c>
      <c r="M42" s="33">
        <v>0</v>
      </c>
      <c r="N42" s="33">
        <v>2831.414542</v>
      </c>
      <c r="O42" s="33">
        <v>0</v>
      </c>
      <c r="P42" s="33">
        <v>0</v>
      </c>
      <c r="Q42" s="33">
        <f t="shared" si="17"/>
        <v>0</v>
      </c>
      <c r="R42" s="33">
        <v>0</v>
      </c>
      <c r="S42" s="33">
        <v>0</v>
      </c>
      <c r="T42" s="33"/>
      <c r="U42" s="33"/>
      <c r="V42" s="24">
        <v>2.529992</v>
      </c>
      <c r="W42" s="50">
        <f t="shared" si="18"/>
        <v>0.68518968423597681</v>
      </c>
      <c r="X42" s="50"/>
      <c r="Y42" s="50">
        <f t="shared" si="19"/>
        <v>0.68457798404255321</v>
      </c>
      <c r="Z42" s="51"/>
      <c r="AA42" s="51"/>
      <c r="AB42" s="51"/>
      <c r="AC42" s="51"/>
      <c r="AD42" s="51"/>
    </row>
    <row r="43" spans="1:30" s="8" customFormat="1" ht="19.899999999999999" customHeight="1" x14ac:dyDescent="0.2">
      <c r="A43" s="27">
        <v>33</v>
      </c>
      <c r="B43" s="28" t="s">
        <v>57</v>
      </c>
      <c r="C43" s="24">
        <f t="shared" si="12"/>
        <v>13495</v>
      </c>
      <c r="D43" s="13">
        <v>0</v>
      </c>
      <c r="E43" s="13">
        <v>13495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33">
        <f t="shared" si="16"/>
        <v>8387.7646700000005</v>
      </c>
      <c r="M43" s="33">
        <v>0</v>
      </c>
      <c r="N43" s="33">
        <v>8387.7646700000005</v>
      </c>
      <c r="O43" s="33">
        <v>0</v>
      </c>
      <c r="P43" s="33">
        <v>0</v>
      </c>
      <c r="Q43" s="33">
        <f t="shared" si="17"/>
        <v>0</v>
      </c>
      <c r="R43" s="33">
        <v>0</v>
      </c>
      <c r="S43" s="33">
        <v>0</v>
      </c>
      <c r="T43" s="33"/>
      <c r="U43" s="33"/>
      <c r="V43" s="24">
        <v>0</v>
      </c>
      <c r="W43" s="50">
        <f t="shared" si="18"/>
        <v>0.62154610374212671</v>
      </c>
      <c r="X43" s="50"/>
      <c r="Y43" s="50">
        <f t="shared" si="19"/>
        <v>0.62154610374212671</v>
      </c>
      <c r="Z43" s="51"/>
      <c r="AA43" s="51"/>
      <c r="AB43" s="51"/>
      <c r="AC43" s="51"/>
      <c r="AD43" s="51"/>
    </row>
    <row r="44" spans="1:30" s="8" customFormat="1" ht="19.899999999999999" customHeight="1" x14ac:dyDescent="0.2">
      <c r="A44" s="27">
        <v>34</v>
      </c>
      <c r="B44" s="28" t="s">
        <v>58</v>
      </c>
      <c r="C44" s="24">
        <f t="shared" si="12"/>
        <v>5538</v>
      </c>
      <c r="D44" s="13">
        <v>0</v>
      </c>
      <c r="E44" s="13">
        <v>5538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33">
        <f t="shared" si="16"/>
        <v>4847.397199</v>
      </c>
      <c r="M44" s="33">
        <v>0</v>
      </c>
      <c r="N44" s="33">
        <v>4649.0571989999999</v>
      </c>
      <c r="O44" s="33">
        <v>0</v>
      </c>
      <c r="P44" s="33">
        <v>0</v>
      </c>
      <c r="Q44" s="33">
        <f t="shared" si="17"/>
        <v>0</v>
      </c>
      <c r="R44" s="33">
        <v>0</v>
      </c>
      <c r="S44" s="33">
        <v>0</v>
      </c>
      <c r="T44" s="33"/>
      <c r="U44" s="33"/>
      <c r="V44" s="24">
        <v>198.34</v>
      </c>
      <c r="W44" s="50">
        <f t="shared" si="18"/>
        <v>0.87529743571686525</v>
      </c>
      <c r="X44" s="50"/>
      <c r="Y44" s="50">
        <f t="shared" si="19"/>
        <v>0.8394830622968581</v>
      </c>
      <c r="Z44" s="51"/>
      <c r="AA44" s="51"/>
      <c r="AB44" s="51"/>
      <c r="AC44" s="51"/>
      <c r="AD44" s="51"/>
    </row>
    <row r="45" spans="1:30" s="8" customFormat="1" ht="19.899999999999999" customHeight="1" x14ac:dyDescent="0.2">
      <c r="A45" s="27">
        <v>35</v>
      </c>
      <c r="B45" s="28" t="s">
        <v>59</v>
      </c>
      <c r="C45" s="24">
        <f t="shared" si="12"/>
        <v>4217</v>
      </c>
      <c r="D45" s="13">
        <v>0</v>
      </c>
      <c r="E45" s="13">
        <v>3722</v>
      </c>
      <c r="F45" s="13">
        <v>0</v>
      </c>
      <c r="G45" s="13">
        <v>0</v>
      </c>
      <c r="H45" s="13">
        <v>0</v>
      </c>
      <c r="I45" s="13">
        <v>495</v>
      </c>
      <c r="J45" s="13">
        <v>0</v>
      </c>
      <c r="K45" s="13">
        <v>495</v>
      </c>
      <c r="L45" s="33">
        <f t="shared" si="16"/>
        <v>4188.1402599999992</v>
      </c>
      <c r="M45" s="33">
        <v>0</v>
      </c>
      <c r="N45" s="33">
        <v>3708.5257969999998</v>
      </c>
      <c r="O45" s="33">
        <v>0</v>
      </c>
      <c r="P45" s="33">
        <v>0</v>
      </c>
      <c r="Q45" s="33">
        <f t="shared" si="17"/>
        <v>479.59</v>
      </c>
      <c r="R45" s="33">
        <v>0</v>
      </c>
      <c r="S45" s="33">
        <v>479.59</v>
      </c>
      <c r="T45" s="33"/>
      <c r="U45" s="33"/>
      <c r="V45" s="24">
        <v>2.4462999999999999E-2</v>
      </c>
      <c r="W45" s="50">
        <f t="shared" si="18"/>
        <v>0.99315633388664915</v>
      </c>
      <c r="X45" s="50"/>
      <c r="Y45" s="50">
        <f t="shared" si="19"/>
        <v>0.99637984873723795</v>
      </c>
      <c r="Z45" s="51"/>
      <c r="AA45" s="51"/>
      <c r="AB45" s="51"/>
      <c r="AC45" s="51"/>
      <c r="AD45" s="51"/>
    </row>
    <row r="46" spans="1:30" s="8" customFormat="1" ht="19.899999999999999" customHeight="1" x14ac:dyDescent="0.2">
      <c r="A46" s="27">
        <v>36</v>
      </c>
      <c r="B46" s="28" t="s">
        <v>60</v>
      </c>
      <c r="C46" s="24">
        <f t="shared" si="12"/>
        <v>1310</v>
      </c>
      <c r="D46" s="13">
        <v>0</v>
      </c>
      <c r="E46" s="13">
        <v>1210</v>
      </c>
      <c r="F46" s="13">
        <v>0</v>
      </c>
      <c r="G46" s="13">
        <v>0</v>
      </c>
      <c r="H46" s="13">
        <v>0</v>
      </c>
      <c r="I46" s="13">
        <v>100</v>
      </c>
      <c r="J46" s="13">
        <v>0</v>
      </c>
      <c r="K46" s="13">
        <v>100</v>
      </c>
      <c r="L46" s="33">
        <f t="shared" si="16"/>
        <v>953.40954999999997</v>
      </c>
      <c r="M46" s="33">
        <v>0</v>
      </c>
      <c r="N46" s="33">
        <v>853.83539299999995</v>
      </c>
      <c r="O46" s="33">
        <v>0</v>
      </c>
      <c r="P46" s="33">
        <v>0</v>
      </c>
      <c r="Q46" s="33">
        <f t="shared" si="17"/>
        <v>99.574157</v>
      </c>
      <c r="R46" s="33">
        <v>0</v>
      </c>
      <c r="S46" s="33">
        <v>99.574157</v>
      </c>
      <c r="T46" s="33"/>
      <c r="U46" s="33"/>
      <c r="V46" s="24">
        <v>0</v>
      </c>
      <c r="W46" s="50">
        <f t="shared" si="18"/>
        <v>0.72779354961832055</v>
      </c>
      <c r="X46" s="50"/>
      <c r="Y46" s="50">
        <f t="shared" si="19"/>
        <v>0.70564908512396696</v>
      </c>
      <c r="Z46" s="51"/>
      <c r="AA46" s="51"/>
      <c r="AB46" s="51"/>
      <c r="AC46" s="51"/>
      <c r="AD46" s="51"/>
    </row>
    <row r="47" spans="1:30" s="8" customFormat="1" ht="19.899999999999999" customHeight="1" x14ac:dyDescent="0.2">
      <c r="A47" s="27">
        <v>37</v>
      </c>
      <c r="B47" s="28" t="s">
        <v>61</v>
      </c>
      <c r="C47" s="24">
        <f t="shared" si="12"/>
        <v>709.47</v>
      </c>
      <c r="D47" s="13">
        <v>1.47</v>
      </c>
      <c r="E47" s="13">
        <v>708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33">
        <f t="shared" si="16"/>
        <v>630.17495200000008</v>
      </c>
      <c r="M47" s="33">
        <v>1.47</v>
      </c>
      <c r="N47" s="33">
        <v>628.70495200000005</v>
      </c>
      <c r="O47" s="33">
        <v>0</v>
      </c>
      <c r="P47" s="33">
        <v>0</v>
      </c>
      <c r="Q47" s="33">
        <f t="shared" si="17"/>
        <v>0</v>
      </c>
      <c r="R47" s="33">
        <v>0</v>
      </c>
      <c r="S47" s="33">
        <v>0</v>
      </c>
      <c r="T47" s="33"/>
      <c r="U47" s="33"/>
      <c r="V47" s="24">
        <v>0</v>
      </c>
      <c r="W47" s="50">
        <f t="shared" si="18"/>
        <v>0.88823340239897397</v>
      </c>
      <c r="X47" s="50">
        <f t="shared" si="20"/>
        <v>1</v>
      </c>
      <c r="Y47" s="50">
        <f t="shared" si="19"/>
        <v>0.88800134463276847</v>
      </c>
      <c r="Z47" s="51"/>
      <c r="AA47" s="51"/>
      <c r="AB47" s="51"/>
      <c r="AC47" s="51"/>
      <c r="AD47" s="51"/>
    </row>
    <row r="48" spans="1:30" s="8" customFormat="1" ht="19.899999999999999" customHeight="1" x14ac:dyDescent="0.2">
      <c r="A48" s="27">
        <v>38</v>
      </c>
      <c r="B48" s="28" t="s">
        <v>62</v>
      </c>
      <c r="C48" s="24">
        <f t="shared" si="12"/>
        <v>3082</v>
      </c>
      <c r="D48" s="13">
        <v>0</v>
      </c>
      <c r="E48" s="13">
        <v>3082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33">
        <f t="shared" si="16"/>
        <v>2413.248145</v>
      </c>
      <c r="M48" s="33">
        <v>0</v>
      </c>
      <c r="N48" s="33">
        <v>2353.248145</v>
      </c>
      <c r="O48" s="33">
        <v>0</v>
      </c>
      <c r="P48" s="33">
        <v>0</v>
      </c>
      <c r="Q48" s="33">
        <f t="shared" si="17"/>
        <v>0</v>
      </c>
      <c r="R48" s="33">
        <v>0</v>
      </c>
      <c r="S48" s="33">
        <v>0</v>
      </c>
      <c r="T48" s="33"/>
      <c r="U48" s="33"/>
      <c r="V48" s="24">
        <v>60</v>
      </c>
      <c r="W48" s="50">
        <f t="shared" si="18"/>
        <v>0.78301367456197279</v>
      </c>
      <c r="X48" s="50"/>
      <c r="Y48" s="50">
        <f t="shared" si="19"/>
        <v>0.76354579656067489</v>
      </c>
      <c r="Z48" s="51"/>
      <c r="AA48" s="51"/>
      <c r="AB48" s="51"/>
      <c r="AC48" s="51"/>
      <c r="AD48" s="51"/>
    </row>
    <row r="49" spans="1:30" s="8" customFormat="1" ht="19.899999999999999" customHeight="1" x14ac:dyDescent="0.2">
      <c r="A49" s="27">
        <v>39</v>
      </c>
      <c r="B49" s="28" t="s">
        <v>63</v>
      </c>
      <c r="C49" s="24">
        <f t="shared" si="12"/>
        <v>1265</v>
      </c>
      <c r="D49" s="13">
        <v>0</v>
      </c>
      <c r="E49" s="13">
        <v>1265</v>
      </c>
      <c r="F49" s="13">
        <v>0</v>
      </c>
      <c r="G49" s="13">
        <v>0</v>
      </c>
      <c r="H49" s="13">
        <v>0</v>
      </c>
      <c r="I49" s="13"/>
      <c r="J49" s="13">
        <v>0</v>
      </c>
      <c r="K49" s="13">
        <v>0</v>
      </c>
      <c r="L49" s="33">
        <f t="shared" si="16"/>
        <v>1152.3043540000001</v>
      </c>
      <c r="M49" s="33">
        <v>0</v>
      </c>
      <c r="N49" s="33">
        <v>1152.3043540000001</v>
      </c>
      <c r="O49" s="33">
        <v>0</v>
      </c>
      <c r="P49" s="33">
        <v>0</v>
      </c>
      <c r="Q49" s="33">
        <f t="shared" si="17"/>
        <v>0</v>
      </c>
      <c r="R49" s="33">
        <v>0</v>
      </c>
      <c r="S49" s="33">
        <v>0</v>
      </c>
      <c r="T49" s="33"/>
      <c r="U49" s="33"/>
      <c r="V49" s="24">
        <v>0</v>
      </c>
      <c r="W49" s="50">
        <f t="shared" si="18"/>
        <v>0.91091253280632423</v>
      </c>
      <c r="X49" s="50"/>
      <c r="Y49" s="50">
        <f t="shared" si="19"/>
        <v>0.91091253280632423</v>
      </c>
      <c r="Z49" s="51"/>
      <c r="AA49" s="51"/>
      <c r="AB49" s="51"/>
      <c r="AC49" s="51"/>
      <c r="AD49" s="51"/>
    </row>
    <row r="50" spans="1:30" s="8" customFormat="1" ht="19.899999999999999" customHeight="1" x14ac:dyDescent="0.2">
      <c r="A50" s="27">
        <v>40</v>
      </c>
      <c r="B50" s="28" t="s">
        <v>64</v>
      </c>
      <c r="C50" s="24">
        <f t="shared" si="12"/>
        <v>1111</v>
      </c>
      <c r="D50" s="13">
        <v>0</v>
      </c>
      <c r="E50" s="13">
        <v>1111</v>
      </c>
      <c r="F50" s="13">
        <v>0</v>
      </c>
      <c r="G50" s="13">
        <v>0</v>
      </c>
      <c r="H50" s="13">
        <v>0</v>
      </c>
      <c r="I50" s="13"/>
      <c r="J50" s="13">
        <v>0</v>
      </c>
      <c r="K50" s="13">
        <v>0</v>
      </c>
      <c r="L50" s="33">
        <f t="shared" si="16"/>
        <v>976.07424400000002</v>
      </c>
      <c r="M50" s="33">
        <v>0</v>
      </c>
      <c r="N50" s="33">
        <v>974.77673100000004</v>
      </c>
      <c r="O50" s="33">
        <v>0</v>
      </c>
      <c r="P50" s="33">
        <v>0</v>
      </c>
      <c r="Q50" s="33">
        <f t="shared" si="17"/>
        <v>0</v>
      </c>
      <c r="R50" s="33">
        <v>0</v>
      </c>
      <c r="S50" s="33">
        <v>0</v>
      </c>
      <c r="T50" s="33"/>
      <c r="U50" s="33"/>
      <c r="V50" s="24">
        <v>1.2975129999999999</v>
      </c>
      <c r="W50" s="50">
        <f t="shared" si="18"/>
        <v>0.87855467506750673</v>
      </c>
      <c r="X50" s="50"/>
      <c r="Y50" s="50">
        <f t="shared" si="19"/>
        <v>0.87738679657965801</v>
      </c>
      <c r="Z50" s="51"/>
      <c r="AA50" s="51"/>
      <c r="AB50" s="51"/>
      <c r="AC50" s="51"/>
      <c r="AD50" s="51"/>
    </row>
    <row r="51" spans="1:30" s="8" customFormat="1" ht="19.899999999999999" customHeight="1" x14ac:dyDescent="0.2">
      <c r="A51" s="27">
        <v>41</v>
      </c>
      <c r="B51" s="28" t="s">
        <v>65</v>
      </c>
      <c r="C51" s="24">
        <f t="shared" si="12"/>
        <v>863</v>
      </c>
      <c r="D51" s="13">
        <v>0</v>
      </c>
      <c r="E51" s="13">
        <v>863</v>
      </c>
      <c r="F51" s="13">
        <v>0</v>
      </c>
      <c r="G51" s="13">
        <v>0</v>
      </c>
      <c r="H51" s="13">
        <v>0</v>
      </c>
      <c r="I51" s="13"/>
      <c r="J51" s="13">
        <v>0</v>
      </c>
      <c r="K51" s="13">
        <v>0</v>
      </c>
      <c r="L51" s="33">
        <f t="shared" si="16"/>
        <v>838.29967699999997</v>
      </c>
      <c r="M51" s="33">
        <v>0</v>
      </c>
      <c r="N51" s="33">
        <v>838.29967699999997</v>
      </c>
      <c r="O51" s="33">
        <v>0</v>
      </c>
      <c r="P51" s="33">
        <v>0</v>
      </c>
      <c r="Q51" s="33">
        <f t="shared" si="17"/>
        <v>0</v>
      </c>
      <c r="R51" s="33">
        <v>0</v>
      </c>
      <c r="S51" s="33">
        <v>0</v>
      </c>
      <c r="T51" s="33"/>
      <c r="U51" s="33"/>
      <c r="V51" s="24">
        <v>0</v>
      </c>
      <c r="W51" s="50">
        <f t="shared" si="18"/>
        <v>0.97137853650057937</v>
      </c>
      <c r="X51" s="50"/>
      <c r="Y51" s="50">
        <f t="shared" si="19"/>
        <v>0.97137853650057937</v>
      </c>
      <c r="Z51" s="51"/>
      <c r="AA51" s="51"/>
      <c r="AB51" s="51"/>
      <c r="AC51" s="51"/>
      <c r="AD51" s="51"/>
    </row>
    <row r="52" spans="1:30" s="8" customFormat="1" ht="19.899999999999999" customHeight="1" x14ac:dyDescent="0.2">
      <c r="A52" s="27">
        <v>42</v>
      </c>
      <c r="B52" s="28" t="s">
        <v>66</v>
      </c>
      <c r="C52" s="24">
        <f t="shared" si="12"/>
        <v>948</v>
      </c>
      <c r="D52" s="13">
        <v>0</v>
      </c>
      <c r="E52" s="13">
        <v>948</v>
      </c>
      <c r="F52" s="13">
        <v>0</v>
      </c>
      <c r="G52" s="13">
        <v>0</v>
      </c>
      <c r="H52" s="13">
        <v>0</v>
      </c>
      <c r="I52" s="13"/>
      <c r="J52" s="13">
        <v>0</v>
      </c>
      <c r="K52" s="13">
        <v>0</v>
      </c>
      <c r="L52" s="33">
        <f t="shared" si="16"/>
        <v>923.57590500000003</v>
      </c>
      <c r="M52" s="33">
        <v>0</v>
      </c>
      <c r="N52" s="33">
        <v>923.57590500000003</v>
      </c>
      <c r="O52" s="33">
        <v>0</v>
      </c>
      <c r="P52" s="33">
        <v>0</v>
      </c>
      <c r="Q52" s="33">
        <f t="shared" si="17"/>
        <v>0</v>
      </c>
      <c r="R52" s="33">
        <v>0</v>
      </c>
      <c r="S52" s="33">
        <v>0</v>
      </c>
      <c r="T52" s="33"/>
      <c r="U52" s="33"/>
      <c r="V52" s="24">
        <v>0</v>
      </c>
      <c r="W52" s="50">
        <f t="shared" si="18"/>
        <v>0.97423618670886081</v>
      </c>
      <c r="X52" s="50"/>
      <c r="Y52" s="50">
        <f t="shared" si="19"/>
        <v>0.97423618670886081</v>
      </c>
      <c r="Z52" s="51"/>
      <c r="AA52" s="51"/>
      <c r="AB52" s="51"/>
      <c r="AC52" s="51"/>
      <c r="AD52" s="51"/>
    </row>
    <row r="53" spans="1:30" s="8" customFormat="1" ht="19.899999999999999" customHeight="1" x14ac:dyDescent="0.2">
      <c r="A53" s="27">
        <v>43</v>
      </c>
      <c r="B53" s="28" t="s">
        <v>67</v>
      </c>
      <c r="C53" s="24">
        <f t="shared" si="12"/>
        <v>1750</v>
      </c>
      <c r="D53" s="13">
        <v>0</v>
      </c>
      <c r="E53" s="13">
        <v>1750</v>
      </c>
      <c r="F53" s="13">
        <v>0</v>
      </c>
      <c r="G53" s="13">
        <v>0</v>
      </c>
      <c r="H53" s="13">
        <v>0</v>
      </c>
      <c r="I53" s="13"/>
      <c r="J53" s="13">
        <v>0</v>
      </c>
      <c r="K53" s="13">
        <v>0</v>
      </c>
      <c r="L53" s="33">
        <f t="shared" si="16"/>
        <v>1720.48244</v>
      </c>
      <c r="M53" s="33">
        <v>0</v>
      </c>
      <c r="N53" s="33">
        <v>1720.48244</v>
      </c>
      <c r="O53" s="33">
        <v>0</v>
      </c>
      <c r="P53" s="33">
        <v>0</v>
      </c>
      <c r="Q53" s="33">
        <f t="shared" si="17"/>
        <v>0</v>
      </c>
      <c r="R53" s="33">
        <v>0</v>
      </c>
      <c r="S53" s="33">
        <v>0</v>
      </c>
      <c r="T53" s="33"/>
      <c r="U53" s="33"/>
      <c r="V53" s="24">
        <v>0</v>
      </c>
      <c r="W53" s="50">
        <f t="shared" si="18"/>
        <v>0.98313282285714287</v>
      </c>
      <c r="X53" s="50"/>
      <c r="Y53" s="50">
        <f t="shared" si="19"/>
        <v>0.98313282285714287</v>
      </c>
      <c r="Z53" s="51"/>
      <c r="AA53" s="51"/>
      <c r="AB53" s="51"/>
      <c r="AC53" s="51"/>
      <c r="AD53" s="51"/>
    </row>
    <row r="54" spans="1:30" s="8" customFormat="1" ht="19.899999999999999" customHeight="1" x14ac:dyDescent="0.2">
      <c r="A54" s="27">
        <v>44</v>
      </c>
      <c r="B54" s="28" t="s">
        <v>68</v>
      </c>
      <c r="C54" s="24">
        <f t="shared" si="12"/>
        <v>1942.83</v>
      </c>
      <c r="D54" s="13">
        <v>0</v>
      </c>
      <c r="E54" s="13">
        <v>1942.83</v>
      </c>
      <c r="F54" s="13">
        <v>0</v>
      </c>
      <c r="G54" s="13">
        <v>0</v>
      </c>
      <c r="H54" s="13">
        <v>0</v>
      </c>
      <c r="I54" s="13"/>
      <c r="J54" s="13">
        <v>0</v>
      </c>
      <c r="K54" s="13">
        <v>0</v>
      </c>
      <c r="L54" s="33">
        <f t="shared" si="16"/>
        <v>1745.7414099999999</v>
      </c>
      <c r="M54" s="33">
        <v>0</v>
      </c>
      <c r="N54" s="33">
        <v>1690.9215099999999</v>
      </c>
      <c r="O54" s="33">
        <v>0</v>
      </c>
      <c r="P54" s="33">
        <v>0</v>
      </c>
      <c r="Q54" s="33">
        <f t="shared" si="17"/>
        <v>0</v>
      </c>
      <c r="R54" s="33">
        <v>0</v>
      </c>
      <c r="S54" s="33">
        <v>0</v>
      </c>
      <c r="T54" s="33"/>
      <c r="U54" s="33"/>
      <c r="V54" s="24">
        <v>54.819899999999997</v>
      </c>
      <c r="W54" s="50">
        <f t="shared" si="18"/>
        <v>0.89855592614896818</v>
      </c>
      <c r="X54" s="50"/>
      <c r="Y54" s="50">
        <f t="shared" si="19"/>
        <v>0.87033940694759704</v>
      </c>
      <c r="Z54" s="51"/>
      <c r="AA54" s="51"/>
      <c r="AB54" s="51"/>
      <c r="AC54" s="51"/>
      <c r="AD54" s="51"/>
    </row>
    <row r="55" spans="1:30" s="8" customFormat="1" ht="19.899999999999999" customHeight="1" x14ac:dyDescent="0.2">
      <c r="A55" s="27">
        <v>45</v>
      </c>
      <c r="B55" s="28" t="s">
        <v>69</v>
      </c>
      <c r="C55" s="24">
        <f t="shared" si="12"/>
        <v>214569.55300000001</v>
      </c>
      <c r="D55" s="13">
        <v>113792</v>
      </c>
      <c r="E55" s="13">
        <v>100777.553</v>
      </c>
      <c r="F55" s="13">
        <v>0</v>
      </c>
      <c r="G55" s="13">
        <v>0</v>
      </c>
      <c r="H55" s="13">
        <v>0</v>
      </c>
      <c r="I55" s="13"/>
      <c r="J55" s="13">
        <v>0</v>
      </c>
      <c r="K55" s="13">
        <v>0</v>
      </c>
      <c r="L55" s="33">
        <f t="shared" si="16"/>
        <v>228117.58317599999</v>
      </c>
      <c r="M55" s="33">
        <v>88947.319985000009</v>
      </c>
      <c r="N55" s="33">
        <v>100777.48506200001</v>
      </c>
      <c r="O55" s="33">
        <v>0</v>
      </c>
      <c r="P55" s="33">
        <v>0</v>
      </c>
      <c r="Q55" s="33">
        <f t="shared" si="17"/>
        <v>0</v>
      </c>
      <c r="R55" s="33">
        <v>0</v>
      </c>
      <c r="S55" s="33">
        <v>0</v>
      </c>
      <c r="T55" s="33"/>
      <c r="U55" s="33"/>
      <c r="V55" s="24">
        <v>38392.778128999998</v>
      </c>
      <c r="W55" s="50">
        <f t="shared" si="18"/>
        <v>1.0631405061276329</v>
      </c>
      <c r="X55" s="50">
        <f t="shared" si="20"/>
        <v>0.78166584632487357</v>
      </c>
      <c r="Y55" s="50">
        <f t="shared" si="19"/>
        <v>0.99999932586178197</v>
      </c>
      <c r="Z55" s="51"/>
      <c r="AA55" s="51"/>
      <c r="AB55" s="51"/>
      <c r="AC55" s="51"/>
      <c r="AD55" s="51"/>
    </row>
    <row r="56" spans="1:30" s="8" customFormat="1" ht="19.899999999999999" customHeight="1" x14ac:dyDescent="0.2">
      <c r="A56" s="27">
        <v>46</v>
      </c>
      <c r="B56" s="28" t="s">
        <v>70</v>
      </c>
      <c r="C56" s="24">
        <f t="shared" si="12"/>
        <v>288725.59999999998</v>
      </c>
      <c r="D56" s="13">
        <v>141623</v>
      </c>
      <c r="E56" s="13">
        <v>144802.6</v>
      </c>
      <c r="F56" s="13">
        <v>0</v>
      </c>
      <c r="G56" s="13">
        <v>0</v>
      </c>
      <c r="H56" s="13">
        <v>0</v>
      </c>
      <c r="I56" s="13">
        <v>2300</v>
      </c>
      <c r="J56" s="13">
        <v>0</v>
      </c>
      <c r="K56" s="13">
        <v>2300</v>
      </c>
      <c r="L56" s="33">
        <f t="shared" si="16"/>
        <v>339838.61511100002</v>
      </c>
      <c r="M56" s="33">
        <v>18146.615371</v>
      </c>
      <c r="N56" s="33">
        <v>170910.188088</v>
      </c>
      <c r="O56" s="33">
        <v>0</v>
      </c>
      <c r="P56" s="33">
        <v>0</v>
      </c>
      <c r="Q56" s="33">
        <f t="shared" si="17"/>
        <v>2300</v>
      </c>
      <c r="R56" s="33">
        <v>0</v>
      </c>
      <c r="S56" s="33">
        <v>2300</v>
      </c>
      <c r="T56" s="33"/>
      <c r="U56" s="33"/>
      <c r="V56" s="24">
        <v>148481.811652</v>
      </c>
      <c r="W56" s="50">
        <f t="shared" si="18"/>
        <v>1.1770297303425814</v>
      </c>
      <c r="X56" s="50">
        <f t="shared" si="20"/>
        <v>0.12813325075023124</v>
      </c>
      <c r="Y56" s="50">
        <f t="shared" si="19"/>
        <v>1.1802977853160095</v>
      </c>
      <c r="Z56" s="51"/>
      <c r="AA56" s="51"/>
      <c r="AB56" s="51"/>
      <c r="AC56" s="51"/>
      <c r="AD56" s="51"/>
    </row>
    <row r="57" spans="1:30" s="8" customFormat="1" ht="19.899999999999999" customHeight="1" x14ac:dyDescent="0.2">
      <c r="A57" s="27">
        <v>47</v>
      </c>
      <c r="B57" s="28" t="s">
        <v>71</v>
      </c>
      <c r="C57" s="24">
        <f t="shared" si="12"/>
        <v>3575</v>
      </c>
      <c r="D57" s="13">
        <v>0</v>
      </c>
      <c r="E57" s="13">
        <v>3575</v>
      </c>
      <c r="F57" s="13">
        <v>0</v>
      </c>
      <c r="G57" s="13">
        <v>0</v>
      </c>
      <c r="H57" s="13">
        <v>0</v>
      </c>
      <c r="I57" s="13"/>
      <c r="J57" s="13">
        <v>0</v>
      </c>
      <c r="K57" s="13">
        <v>0</v>
      </c>
      <c r="L57" s="33">
        <f t="shared" si="16"/>
        <v>1973.2460000000001</v>
      </c>
      <c r="M57" s="33">
        <v>0</v>
      </c>
      <c r="N57" s="33">
        <v>1973.2460000000001</v>
      </c>
      <c r="O57" s="33">
        <v>0</v>
      </c>
      <c r="P57" s="33">
        <v>0</v>
      </c>
      <c r="Q57" s="33">
        <f t="shared" si="17"/>
        <v>0</v>
      </c>
      <c r="R57" s="33">
        <v>0</v>
      </c>
      <c r="S57" s="33">
        <v>0</v>
      </c>
      <c r="T57" s="33"/>
      <c r="U57" s="33"/>
      <c r="V57" s="24">
        <v>0</v>
      </c>
      <c r="W57" s="50">
        <f t="shared" si="18"/>
        <v>0.55195692307692312</v>
      </c>
      <c r="X57" s="50"/>
      <c r="Y57" s="50">
        <f t="shared" si="19"/>
        <v>0.55195692307692312</v>
      </c>
      <c r="Z57" s="51"/>
      <c r="AA57" s="51"/>
      <c r="AB57" s="51"/>
      <c r="AC57" s="51"/>
      <c r="AD57" s="51"/>
    </row>
    <row r="58" spans="1:30" s="8" customFormat="1" ht="19.899999999999999" customHeight="1" x14ac:dyDescent="0.2">
      <c r="A58" s="27">
        <v>48</v>
      </c>
      <c r="B58" s="28" t="s">
        <v>72</v>
      </c>
      <c r="C58" s="24">
        <f t="shared" si="12"/>
        <v>20019</v>
      </c>
      <c r="D58" s="13">
        <v>0</v>
      </c>
      <c r="E58" s="13">
        <v>20019</v>
      </c>
      <c r="F58" s="13">
        <v>0</v>
      </c>
      <c r="G58" s="13">
        <v>0</v>
      </c>
      <c r="H58" s="13">
        <v>0</v>
      </c>
      <c r="I58" s="13"/>
      <c r="J58" s="13">
        <v>0</v>
      </c>
      <c r="K58" s="13">
        <v>0</v>
      </c>
      <c r="L58" s="33">
        <f t="shared" si="16"/>
        <v>17451.576503</v>
      </c>
      <c r="M58" s="33">
        <v>0</v>
      </c>
      <c r="N58" s="33">
        <v>17155.860916000001</v>
      </c>
      <c r="O58" s="33">
        <v>0</v>
      </c>
      <c r="P58" s="33">
        <v>0</v>
      </c>
      <c r="Q58" s="33">
        <f t="shared" si="17"/>
        <v>0</v>
      </c>
      <c r="R58" s="33">
        <v>0</v>
      </c>
      <c r="S58" s="33">
        <v>0</v>
      </c>
      <c r="T58" s="33"/>
      <c r="U58" s="33"/>
      <c r="V58" s="24">
        <v>295.71558700000003</v>
      </c>
      <c r="W58" s="50">
        <f t="shared" si="18"/>
        <v>0.87175066202107998</v>
      </c>
      <c r="X58" s="50"/>
      <c r="Y58" s="50">
        <f t="shared" si="19"/>
        <v>0.85697891582996166</v>
      </c>
      <c r="Z58" s="51"/>
      <c r="AA58" s="51"/>
      <c r="AB58" s="51"/>
      <c r="AC58" s="51"/>
      <c r="AD58" s="51"/>
    </row>
    <row r="59" spans="1:30" s="8" customFormat="1" ht="27" customHeight="1" x14ac:dyDescent="0.2">
      <c r="A59" s="27">
        <v>49</v>
      </c>
      <c r="B59" s="28" t="s">
        <v>73</v>
      </c>
      <c r="C59" s="24">
        <f t="shared" si="12"/>
        <v>101804.63400000001</v>
      </c>
      <c r="D59" s="13">
        <v>936.63400000000001</v>
      </c>
      <c r="E59" s="13">
        <v>100868</v>
      </c>
      <c r="F59" s="13">
        <v>0</v>
      </c>
      <c r="G59" s="13">
        <v>0</v>
      </c>
      <c r="H59" s="13">
        <v>0</v>
      </c>
      <c r="I59" s="13"/>
      <c r="J59" s="13">
        <v>0</v>
      </c>
      <c r="K59" s="13">
        <v>0</v>
      </c>
      <c r="L59" s="33">
        <f t="shared" si="16"/>
        <v>80840.702898999996</v>
      </c>
      <c r="M59" s="33">
        <v>1186.6103000000001</v>
      </c>
      <c r="N59" s="33">
        <v>69030.492778</v>
      </c>
      <c r="O59" s="33">
        <v>0</v>
      </c>
      <c r="P59" s="33">
        <v>0</v>
      </c>
      <c r="Q59" s="33">
        <f t="shared" si="17"/>
        <v>0</v>
      </c>
      <c r="R59" s="33">
        <v>0</v>
      </c>
      <c r="S59" s="33">
        <v>0</v>
      </c>
      <c r="T59" s="33"/>
      <c r="U59" s="33"/>
      <c r="V59" s="24">
        <v>10623.599821</v>
      </c>
      <c r="W59" s="50">
        <f t="shared" si="18"/>
        <v>0.79407684820123214</v>
      </c>
      <c r="X59" s="50">
        <f t="shared" si="20"/>
        <v>1.2668879199345742</v>
      </c>
      <c r="Y59" s="50">
        <f t="shared" si="19"/>
        <v>0.68436464268152442</v>
      </c>
      <c r="Z59" s="51"/>
      <c r="AA59" s="51"/>
      <c r="AB59" s="51"/>
      <c r="AC59" s="51"/>
      <c r="AD59" s="51"/>
    </row>
    <row r="60" spans="1:30" s="8" customFormat="1" ht="25.5" customHeight="1" x14ac:dyDescent="0.2">
      <c r="A60" s="27">
        <v>50</v>
      </c>
      <c r="B60" s="28" t="s">
        <v>74</v>
      </c>
      <c r="C60" s="24">
        <f t="shared" si="12"/>
        <v>1543389.206</v>
      </c>
      <c r="D60" s="13">
        <v>1493425.9739999999</v>
      </c>
      <c r="E60" s="13">
        <v>24263.232</v>
      </c>
      <c r="F60" s="13">
        <v>0</v>
      </c>
      <c r="G60" s="13">
        <v>0</v>
      </c>
      <c r="H60" s="13">
        <v>0</v>
      </c>
      <c r="I60" s="13">
        <v>25700</v>
      </c>
      <c r="J60" s="13">
        <v>25700</v>
      </c>
      <c r="K60" s="13">
        <v>0</v>
      </c>
      <c r="L60" s="33">
        <f t="shared" si="16"/>
        <v>2860206.2841480002</v>
      </c>
      <c r="M60" s="33">
        <v>1219749.2646329999</v>
      </c>
      <c r="N60" s="33">
        <v>15458.7204</v>
      </c>
      <c r="O60" s="33">
        <v>0</v>
      </c>
      <c r="P60" s="33">
        <v>0</v>
      </c>
      <c r="Q60" s="33">
        <f t="shared" si="17"/>
        <v>25418.04</v>
      </c>
      <c r="R60" s="33">
        <v>25418.04</v>
      </c>
      <c r="S60" s="33">
        <v>0</v>
      </c>
      <c r="T60" s="33"/>
      <c r="U60" s="33"/>
      <c r="V60" s="24">
        <v>1599580.259115</v>
      </c>
      <c r="W60" s="50">
        <f t="shared" si="18"/>
        <v>1.8531983203127314</v>
      </c>
      <c r="X60" s="50">
        <f t="shared" si="20"/>
        <v>0.81674571479831515</v>
      </c>
      <c r="Y60" s="50">
        <f t="shared" si="19"/>
        <v>0.63712535906181011</v>
      </c>
      <c r="Z60" s="51"/>
      <c r="AA60" s="51"/>
      <c r="AB60" s="51"/>
      <c r="AC60" s="51"/>
      <c r="AD60" s="51"/>
    </row>
    <row r="61" spans="1:30" s="8" customFormat="1" ht="29.25" customHeight="1" x14ac:dyDescent="0.2">
      <c r="A61" s="27">
        <v>51</v>
      </c>
      <c r="B61" s="28" t="s">
        <v>75</v>
      </c>
      <c r="C61" s="24">
        <f t="shared" si="12"/>
        <v>28989</v>
      </c>
      <c r="D61" s="13">
        <v>0</v>
      </c>
      <c r="E61" s="13">
        <v>28989</v>
      </c>
      <c r="F61" s="13">
        <v>0</v>
      </c>
      <c r="G61" s="13">
        <v>0</v>
      </c>
      <c r="H61" s="13">
        <v>0</v>
      </c>
      <c r="I61" s="13"/>
      <c r="J61" s="13">
        <v>0</v>
      </c>
      <c r="K61" s="13">
        <v>0</v>
      </c>
      <c r="L61" s="33">
        <f t="shared" si="16"/>
        <v>9853.7677559999993</v>
      </c>
      <c r="M61" s="33">
        <v>0</v>
      </c>
      <c r="N61" s="33">
        <v>9767.0868719999999</v>
      </c>
      <c r="O61" s="33">
        <v>0</v>
      </c>
      <c r="P61" s="33">
        <v>0</v>
      </c>
      <c r="Q61" s="33">
        <f t="shared" si="17"/>
        <v>0</v>
      </c>
      <c r="R61" s="33">
        <v>0</v>
      </c>
      <c r="S61" s="33">
        <v>0</v>
      </c>
      <c r="T61" s="33"/>
      <c r="U61" s="33"/>
      <c r="V61" s="24">
        <v>86.680884000000006</v>
      </c>
      <c r="W61" s="50">
        <f t="shared" si="18"/>
        <v>0.339914027941633</v>
      </c>
      <c r="X61" s="50"/>
      <c r="Y61" s="50">
        <f t="shared" si="19"/>
        <v>0.33692389775432058</v>
      </c>
      <c r="Z61" s="51"/>
      <c r="AA61" s="51"/>
      <c r="AB61" s="51"/>
      <c r="AC61" s="51"/>
      <c r="AD61" s="51"/>
    </row>
    <row r="62" spans="1:30" s="8" customFormat="1" ht="19.899999999999999" customHeight="1" x14ac:dyDescent="0.2">
      <c r="A62" s="27">
        <v>52</v>
      </c>
      <c r="B62" s="28" t="s">
        <v>76</v>
      </c>
      <c r="C62" s="24">
        <f t="shared" si="12"/>
        <v>5467</v>
      </c>
      <c r="D62" s="13">
        <v>0</v>
      </c>
      <c r="E62" s="13">
        <v>5467</v>
      </c>
      <c r="F62" s="13">
        <v>0</v>
      </c>
      <c r="G62" s="13">
        <v>0</v>
      </c>
      <c r="H62" s="13">
        <v>0</v>
      </c>
      <c r="I62" s="13"/>
      <c r="J62" s="13">
        <v>0</v>
      </c>
      <c r="K62" s="13">
        <v>0</v>
      </c>
      <c r="L62" s="33">
        <f t="shared" si="16"/>
        <v>2416.0524150000001</v>
      </c>
      <c r="M62" s="33">
        <v>0</v>
      </c>
      <c r="N62" s="33">
        <v>1588.0524150000001</v>
      </c>
      <c r="O62" s="33">
        <v>0</v>
      </c>
      <c r="P62" s="33">
        <v>0</v>
      </c>
      <c r="Q62" s="33">
        <f t="shared" si="17"/>
        <v>0</v>
      </c>
      <c r="R62" s="33">
        <v>0</v>
      </c>
      <c r="S62" s="33">
        <v>0</v>
      </c>
      <c r="T62" s="33"/>
      <c r="U62" s="33"/>
      <c r="V62" s="24">
        <v>828</v>
      </c>
      <c r="W62" s="50">
        <f t="shared" si="18"/>
        <v>0.44193386043533933</v>
      </c>
      <c r="X62" s="50"/>
      <c r="Y62" s="50">
        <f t="shared" si="19"/>
        <v>0.29047968081214565</v>
      </c>
      <c r="Z62" s="51"/>
      <c r="AA62" s="51"/>
      <c r="AB62" s="51"/>
      <c r="AC62" s="51"/>
      <c r="AD62" s="51"/>
    </row>
    <row r="63" spans="1:30" s="8" customFormat="1" ht="27" customHeight="1" x14ac:dyDescent="0.2">
      <c r="A63" s="27">
        <v>53</v>
      </c>
      <c r="B63" s="28" t="s">
        <v>77</v>
      </c>
      <c r="C63" s="24">
        <f t="shared" si="12"/>
        <v>1902</v>
      </c>
      <c r="D63" s="13">
        <v>0</v>
      </c>
      <c r="E63" s="13">
        <v>1902</v>
      </c>
      <c r="F63" s="13">
        <v>0</v>
      </c>
      <c r="G63" s="13">
        <v>0</v>
      </c>
      <c r="H63" s="13">
        <v>0</v>
      </c>
      <c r="I63" s="13"/>
      <c r="J63" s="13">
        <v>0</v>
      </c>
      <c r="K63" s="13">
        <v>0</v>
      </c>
      <c r="L63" s="33">
        <f t="shared" si="16"/>
        <v>1449.0069350000001</v>
      </c>
      <c r="M63" s="33">
        <v>0</v>
      </c>
      <c r="N63" s="33">
        <v>1449.0069350000001</v>
      </c>
      <c r="O63" s="33">
        <v>0</v>
      </c>
      <c r="P63" s="33">
        <v>0</v>
      </c>
      <c r="Q63" s="33">
        <f t="shared" si="17"/>
        <v>0</v>
      </c>
      <c r="R63" s="33">
        <v>0</v>
      </c>
      <c r="S63" s="33">
        <v>0</v>
      </c>
      <c r="T63" s="33"/>
      <c r="U63" s="33"/>
      <c r="V63" s="24">
        <v>0</v>
      </c>
      <c r="W63" s="50">
        <f t="shared" si="18"/>
        <v>0.76183329915878029</v>
      </c>
      <c r="X63" s="50"/>
      <c r="Y63" s="50">
        <f t="shared" si="19"/>
        <v>0.76183329915878029</v>
      </c>
      <c r="Z63" s="51"/>
      <c r="AA63" s="51"/>
      <c r="AB63" s="51"/>
      <c r="AC63" s="51"/>
      <c r="AD63" s="51"/>
    </row>
    <row r="64" spans="1:30" s="8" customFormat="1" ht="19.899999999999999" customHeight="1" x14ac:dyDescent="0.2">
      <c r="A64" s="27">
        <v>54</v>
      </c>
      <c r="B64" s="28" t="s">
        <v>78</v>
      </c>
      <c r="C64" s="24">
        <f t="shared" si="12"/>
        <v>500</v>
      </c>
      <c r="D64" s="13">
        <v>0</v>
      </c>
      <c r="E64" s="13">
        <v>500</v>
      </c>
      <c r="F64" s="13">
        <v>0</v>
      </c>
      <c r="G64" s="13">
        <v>0</v>
      </c>
      <c r="H64" s="13">
        <v>0</v>
      </c>
      <c r="I64" s="13"/>
      <c r="J64" s="13">
        <v>0</v>
      </c>
      <c r="K64" s="13">
        <v>0</v>
      </c>
      <c r="L64" s="33">
        <f t="shared" si="16"/>
        <v>500</v>
      </c>
      <c r="M64" s="33">
        <v>0</v>
      </c>
      <c r="N64" s="33">
        <v>500</v>
      </c>
      <c r="O64" s="33">
        <v>0</v>
      </c>
      <c r="P64" s="33">
        <v>0</v>
      </c>
      <c r="Q64" s="33">
        <f t="shared" si="17"/>
        <v>0</v>
      </c>
      <c r="R64" s="33">
        <v>0</v>
      </c>
      <c r="S64" s="33">
        <v>0</v>
      </c>
      <c r="T64" s="33"/>
      <c r="U64" s="33"/>
      <c r="V64" s="24">
        <v>0</v>
      </c>
      <c r="W64" s="50">
        <f t="shared" si="18"/>
        <v>1</v>
      </c>
      <c r="X64" s="50"/>
      <c r="Y64" s="50">
        <f t="shared" si="19"/>
        <v>1</v>
      </c>
      <c r="Z64" s="51"/>
      <c r="AA64" s="51"/>
      <c r="AB64" s="51"/>
      <c r="AC64" s="51"/>
      <c r="AD64" s="51"/>
    </row>
    <row r="65" spans="1:30" s="8" customFormat="1" ht="19.899999999999999" customHeight="1" x14ac:dyDescent="0.2">
      <c r="A65" s="27">
        <v>55</v>
      </c>
      <c r="B65" s="28" t="s">
        <v>79</v>
      </c>
      <c r="C65" s="24">
        <f t="shared" si="12"/>
        <v>30</v>
      </c>
      <c r="D65" s="13">
        <v>0</v>
      </c>
      <c r="E65" s="13">
        <v>30</v>
      </c>
      <c r="F65" s="13">
        <v>0</v>
      </c>
      <c r="G65" s="13">
        <v>0</v>
      </c>
      <c r="H65" s="13">
        <v>0</v>
      </c>
      <c r="I65" s="13"/>
      <c r="J65" s="13">
        <v>0</v>
      </c>
      <c r="K65" s="13">
        <v>0</v>
      </c>
      <c r="L65" s="33">
        <f t="shared" si="16"/>
        <v>30</v>
      </c>
      <c r="M65" s="33">
        <v>0</v>
      </c>
      <c r="N65" s="33">
        <v>30</v>
      </c>
      <c r="O65" s="33">
        <v>0</v>
      </c>
      <c r="P65" s="33">
        <v>0</v>
      </c>
      <c r="Q65" s="33">
        <f t="shared" si="17"/>
        <v>0</v>
      </c>
      <c r="R65" s="33">
        <v>0</v>
      </c>
      <c r="S65" s="33">
        <v>0</v>
      </c>
      <c r="T65" s="33"/>
      <c r="U65" s="33"/>
      <c r="V65" s="24">
        <v>0</v>
      </c>
      <c r="W65" s="50">
        <f t="shared" si="18"/>
        <v>1</v>
      </c>
      <c r="X65" s="50"/>
      <c r="Y65" s="50">
        <f t="shared" si="19"/>
        <v>1</v>
      </c>
      <c r="Z65" s="51"/>
      <c r="AA65" s="51"/>
      <c r="AB65" s="51"/>
      <c r="AC65" s="51"/>
      <c r="AD65" s="51"/>
    </row>
    <row r="66" spans="1:30" s="8" customFormat="1" ht="19.899999999999999" customHeight="1" x14ac:dyDescent="0.2">
      <c r="A66" s="27">
        <v>56</v>
      </c>
      <c r="B66" s="28" t="s">
        <v>80</v>
      </c>
      <c r="C66" s="24">
        <f t="shared" si="12"/>
        <v>300568.13312499999</v>
      </c>
      <c r="D66" s="13">
        <v>0</v>
      </c>
      <c r="E66" s="13">
        <v>300568.13312499999</v>
      </c>
      <c r="F66" s="13">
        <v>0</v>
      </c>
      <c r="G66" s="13">
        <v>0</v>
      </c>
      <c r="H66" s="13">
        <v>0</v>
      </c>
      <c r="I66" s="13"/>
      <c r="J66" s="13">
        <v>0</v>
      </c>
      <c r="K66" s="13">
        <v>0</v>
      </c>
      <c r="L66" s="33">
        <f t="shared" si="16"/>
        <v>300568.13312499999</v>
      </c>
      <c r="M66" s="33">
        <v>0</v>
      </c>
      <c r="N66" s="33">
        <v>300568.13312499999</v>
      </c>
      <c r="O66" s="33">
        <v>0</v>
      </c>
      <c r="P66" s="33">
        <v>0</v>
      </c>
      <c r="Q66" s="33">
        <f t="shared" si="17"/>
        <v>0</v>
      </c>
      <c r="R66" s="33">
        <v>0</v>
      </c>
      <c r="S66" s="33">
        <v>0</v>
      </c>
      <c r="T66" s="33"/>
      <c r="U66" s="33"/>
      <c r="V66" s="24">
        <v>0</v>
      </c>
      <c r="W66" s="50">
        <f t="shared" si="18"/>
        <v>1</v>
      </c>
      <c r="X66" s="50"/>
      <c r="Y66" s="50">
        <f t="shared" si="19"/>
        <v>1</v>
      </c>
      <c r="Z66" s="51"/>
      <c r="AA66" s="51"/>
      <c r="AB66" s="51"/>
      <c r="AC66" s="51"/>
      <c r="AD66" s="51"/>
    </row>
    <row r="67" spans="1:30" s="8" customFormat="1" ht="19.899999999999999" customHeight="1" x14ac:dyDescent="0.2">
      <c r="A67" s="27">
        <v>57</v>
      </c>
      <c r="B67" s="28" t="s">
        <v>81</v>
      </c>
      <c r="C67" s="24">
        <f t="shared" si="12"/>
        <v>488</v>
      </c>
      <c r="D67" s="13">
        <v>0</v>
      </c>
      <c r="E67" s="13">
        <v>488</v>
      </c>
      <c r="F67" s="13">
        <v>0</v>
      </c>
      <c r="G67" s="13">
        <v>0</v>
      </c>
      <c r="H67" s="13">
        <v>0</v>
      </c>
      <c r="I67" s="13"/>
      <c r="J67" s="13">
        <v>0</v>
      </c>
      <c r="K67" s="13">
        <v>0</v>
      </c>
      <c r="L67" s="33">
        <f t="shared" si="16"/>
        <v>565.88800000000003</v>
      </c>
      <c r="M67" s="33">
        <v>77.888000000000005</v>
      </c>
      <c r="N67" s="33">
        <v>488</v>
      </c>
      <c r="O67" s="33">
        <v>0</v>
      </c>
      <c r="P67" s="33">
        <v>0</v>
      </c>
      <c r="Q67" s="33">
        <f t="shared" si="17"/>
        <v>0</v>
      </c>
      <c r="R67" s="33">
        <v>0</v>
      </c>
      <c r="S67" s="33">
        <v>0</v>
      </c>
      <c r="T67" s="33"/>
      <c r="U67" s="33"/>
      <c r="V67" s="24">
        <v>0</v>
      </c>
      <c r="W67" s="50">
        <f t="shared" si="18"/>
        <v>1.1596065573770493</v>
      </c>
      <c r="X67" s="50"/>
      <c r="Y67" s="50">
        <f t="shared" si="19"/>
        <v>1</v>
      </c>
      <c r="Z67" s="51"/>
      <c r="AA67" s="51"/>
      <c r="AB67" s="51"/>
      <c r="AC67" s="51"/>
      <c r="AD67" s="51"/>
    </row>
    <row r="68" spans="1:30" s="8" customFormat="1" ht="19.899999999999999" customHeight="1" x14ac:dyDescent="0.2">
      <c r="A68" s="27">
        <v>58</v>
      </c>
      <c r="B68" s="28" t="s">
        <v>82</v>
      </c>
      <c r="C68" s="24">
        <f t="shared" si="12"/>
        <v>1274</v>
      </c>
      <c r="D68" s="13">
        <v>0</v>
      </c>
      <c r="E68" s="13">
        <v>1274</v>
      </c>
      <c r="F68" s="13">
        <v>0</v>
      </c>
      <c r="G68" s="13">
        <v>0</v>
      </c>
      <c r="H68" s="13">
        <v>0</v>
      </c>
      <c r="I68" s="13"/>
      <c r="J68" s="13">
        <v>0</v>
      </c>
      <c r="K68" s="13">
        <v>0</v>
      </c>
      <c r="L68" s="33">
        <f t="shared" si="16"/>
        <v>1274</v>
      </c>
      <c r="M68" s="33">
        <v>0</v>
      </c>
      <c r="N68" s="33">
        <v>1274</v>
      </c>
      <c r="O68" s="33">
        <v>0</v>
      </c>
      <c r="P68" s="33">
        <v>0</v>
      </c>
      <c r="Q68" s="33">
        <f t="shared" si="17"/>
        <v>0</v>
      </c>
      <c r="R68" s="33">
        <v>0</v>
      </c>
      <c r="S68" s="33">
        <v>0</v>
      </c>
      <c r="T68" s="33"/>
      <c r="U68" s="33"/>
      <c r="V68" s="24">
        <v>0</v>
      </c>
      <c r="W68" s="50">
        <f t="shared" si="18"/>
        <v>1</v>
      </c>
      <c r="X68" s="50"/>
      <c r="Y68" s="50">
        <f t="shared" si="19"/>
        <v>1</v>
      </c>
      <c r="Z68" s="51"/>
      <c r="AA68" s="51"/>
      <c r="AB68" s="51"/>
      <c r="AC68" s="51"/>
      <c r="AD68" s="51"/>
    </row>
    <row r="69" spans="1:30" s="8" customFormat="1" ht="19.899999999999999" customHeight="1" x14ac:dyDescent="0.2">
      <c r="A69" s="27">
        <v>59</v>
      </c>
      <c r="B69" s="28" t="s">
        <v>83</v>
      </c>
      <c r="C69" s="24">
        <f t="shared" si="12"/>
        <v>10000</v>
      </c>
      <c r="D69" s="13">
        <v>0</v>
      </c>
      <c r="E69" s="13">
        <v>10000</v>
      </c>
      <c r="F69" s="13">
        <v>0</v>
      </c>
      <c r="G69" s="13">
        <v>0</v>
      </c>
      <c r="H69" s="13">
        <v>0</v>
      </c>
      <c r="I69" s="13"/>
      <c r="J69" s="13">
        <v>0</v>
      </c>
      <c r="K69" s="13">
        <v>0</v>
      </c>
      <c r="L69" s="33">
        <f t="shared" si="16"/>
        <v>10000</v>
      </c>
      <c r="M69" s="33">
        <v>0</v>
      </c>
      <c r="N69" s="33">
        <v>10000</v>
      </c>
      <c r="O69" s="33">
        <v>0</v>
      </c>
      <c r="P69" s="33">
        <v>0</v>
      </c>
      <c r="Q69" s="33">
        <f t="shared" si="17"/>
        <v>0</v>
      </c>
      <c r="R69" s="33">
        <v>0</v>
      </c>
      <c r="S69" s="33">
        <v>0</v>
      </c>
      <c r="T69" s="33"/>
      <c r="U69" s="33"/>
      <c r="V69" s="24">
        <v>0</v>
      </c>
      <c r="W69" s="50">
        <f t="shared" si="18"/>
        <v>1</v>
      </c>
      <c r="X69" s="50"/>
      <c r="Y69" s="50">
        <f t="shared" si="19"/>
        <v>1</v>
      </c>
      <c r="Z69" s="51"/>
      <c r="AA69" s="51"/>
      <c r="AB69" s="51"/>
      <c r="AC69" s="51"/>
      <c r="AD69" s="51"/>
    </row>
    <row r="70" spans="1:30" s="8" customFormat="1" ht="19.899999999999999" customHeight="1" x14ac:dyDescent="0.2">
      <c r="A70" s="27">
        <v>60</v>
      </c>
      <c r="B70" s="28" t="s">
        <v>84</v>
      </c>
      <c r="C70" s="24">
        <f t="shared" si="12"/>
        <v>200</v>
      </c>
      <c r="D70" s="13">
        <v>0</v>
      </c>
      <c r="E70" s="13">
        <v>200</v>
      </c>
      <c r="F70" s="13">
        <v>0</v>
      </c>
      <c r="G70" s="13">
        <v>0</v>
      </c>
      <c r="H70" s="13">
        <v>0</v>
      </c>
      <c r="I70" s="13"/>
      <c r="J70" s="13">
        <v>0</v>
      </c>
      <c r="K70" s="13">
        <v>0</v>
      </c>
      <c r="L70" s="33">
        <f t="shared" si="16"/>
        <v>200</v>
      </c>
      <c r="M70" s="33">
        <v>0</v>
      </c>
      <c r="N70" s="33">
        <v>200</v>
      </c>
      <c r="O70" s="33">
        <v>0</v>
      </c>
      <c r="P70" s="33">
        <v>0</v>
      </c>
      <c r="Q70" s="33">
        <f t="shared" si="17"/>
        <v>0</v>
      </c>
      <c r="R70" s="33">
        <v>0</v>
      </c>
      <c r="S70" s="33">
        <v>0</v>
      </c>
      <c r="T70" s="33"/>
      <c r="U70" s="33"/>
      <c r="V70" s="24">
        <v>0</v>
      </c>
      <c r="W70" s="50">
        <f t="shared" si="18"/>
        <v>1</v>
      </c>
      <c r="X70" s="50"/>
      <c r="Y70" s="50">
        <f t="shared" si="19"/>
        <v>1</v>
      </c>
      <c r="Z70" s="51"/>
      <c r="AA70" s="51"/>
      <c r="AB70" s="51"/>
      <c r="AC70" s="51"/>
      <c r="AD70" s="51"/>
    </row>
    <row r="71" spans="1:30" s="8" customFormat="1" ht="19.899999999999999" customHeight="1" x14ac:dyDescent="0.2">
      <c r="A71" s="27">
        <v>61</v>
      </c>
      <c r="B71" s="28" t="s">
        <v>85</v>
      </c>
      <c r="C71" s="24">
        <f t="shared" si="12"/>
        <v>988.65</v>
      </c>
      <c r="D71" s="13">
        <v>0</v>
      </c>
      <c r="E71" s="13">
        <v>988.65</v>
      </c>
      <c r="F71" s="13">
        <v>0</v>
      </c>
      <c r="G71" s="13">
        <v>0</v>
      </c>
      <c r="H71" s="13">
        <v>0</v>
      </c>
      <c r="I71" s="13"/>
      <c r="J71" s="13">
        <v>0</v>
      </c>
      <c r="K71" s="13">
        <v>0</v>
      </c>
      <c r="L71" s="33">
        <f t="shared" si="16"/>
        <v>988.65</v>
      </c>
      <c r="M71" s="33">
        <v>0</v>
      </c>
      <c r="N71" s="33">
        <v>988.65</v>
      </c>
      <c r="O71" s="33">
        <v>0</v>
      </c>
      <c r="P71" s="33">
        <v>0</v>
      </c>
      <c r="Q71" s="33">
        <f t="shared" si="17"/>
        <v>0</v>
      </c>
      <c r="R71" s="33">
        <v>0</v>
      </c>
      <c r="S71" s="33">
        <v>0</v>
      </c>
      <c r="T71" s="33"/>
      <c r="U71" s="33"/>
      <c r="V71" s="24">
        <v>0</v>
      </c>
      <c r="W71" s="50">
        <f t="shared" si="18"/>
        <v>1</v>
      </c>
      <c r="X71" s="50"/>
      <c r="Y71" s="50">
        <f t="shared" si="19"/>
        <v>1</v>
      </c>
      <c r="Z71" s="51"/>
      <c r="AA71" s="51"/>
      <c r="AB71" s="51"/>
      <c r="AC71" s="51"/>
      <c r="AD71" s="51"/>
    </row>
    <row r="72" spans="1:30" s="8" customFormat="1" ht="26.25" customHeight="1" x14ac:dyDescent="0.2">
      <c r="A72" s="27">
        <v>62</v>
      </c>
      <c r="B72" s="28" t="s">
        <v>86</v>
      </c>
      <c r="C72" s="24">
        <f t="shared" si="12"/>
        <v>15418.821316</v>
      </c>
      <c r="D72" s="13">
        <v>0</v>
      </c>
      <c r="E72" s="13">
        <v>15418.821316</v>
      </c>
      <c r="F72" s="13">
        <v>0</v>
      </c>
      <c r="G72" s="13">
        <v>0</v>
      </c>
      <c r="H72" s="13">
        <v>0</v>
      </c>
      <c r="I72" s="13"/>
      <c r="J72" s="13">
        <v>0</v>
      </c>
      <c r="K72" s="13">
        <v>0</v>
      </c>
      <c r="L72" s="33">
        <f t="shared" si="16"/>
        <v>15418.821316</v>
      </c>
      <c r="M72" s="33">
        <v>0</v>
      </c>
      <c r="N72" s="33">
        <v>15418.821316</v>
      </c>
      <c r="O72" s="33">
        <v>0</v>
      </c>
      <c r="P72" s="33">
        <v>0</v>
      </c>
      <c r="Q72" s="33">
        <f t="shared" si="17"/>
        <v>0</v>
      </c>
      <c r="R72" s="33">
        <v>0</v>
      </c>
      <c r="S72" s="33">
        <v>0</v>
      </c>
      <c r="T72" s="33"/>
      <c r="U72" s="33"/>
      <c r="V72" s="24">
        <v>0</v>
      </c>
      <c r="W72" s="50">
        <f t="shared" si="18"/>
        <v>1</v>
      </c>
      <c r="X72" s="50"/>
      <c r="Y72" s="50">
        <f t="shared" si="19"/>
        <v>1</v>
      </c>
      <c r="Z72" s="51"/>
      <c r="AA72" s="51"/>
      <c r="AB72" s="51"/>
      <c r="AC72" s="51"/>
      <c r="AD72" s="51"/>
    </row>
    <row r="73" spans="1:30" s="8" customFormat="1" ht="19.899999999999999" customHeight="1" x14ac:dyDescent="0.2">
      <c r="A73" s="27">
        <v>63</v>
      </c>
      <c r="B73" s="28" t="s">
        <v>87</v>
      </c>
      <c r="C73" s="24">
        <f t="shared" ref="C73:C136" si="21">SUM(D73:I73)</f>
        <v>47.596299999999999</v>
      </c>
      <c r="D73" s="13">
        <v>0</v>
      </c>
      <c r="E73" s="13">
        <v>47.596299999999999</v>
      </c>
      <c r="F73" s="13">
        <v>0</v>
      </c>
      <c r="G73" s="13">
        <v>0</v>
      </c>
      <c r="H73" s="13">
        <v>0</v>
      </c>
      <c r="I73" s="13"/>
      <c r="J73" s="13">
        <v>0</v>
      </c>
      <c r="K73" s="13">
        <v>0</v>
      </c>
      <c r="L73" s="33">
        <f t="shared" si="16"/>
        <v>47.596299999999999</v>
      </c>
      <c r="M73" s="33">
        <v>0</v>
      </c>
      <c r="N73" s="33">
        <v>47.596299999999999</v>
      </c>
      <c r="O73" s="33">
        <v>0</v>
      </c>
      <c r="P73" s="33">
        <v>0</v>
      </c>
      <c r="Q73" s="33">
        <f t="shared" si="17"/>
        <v>0</v>
      </c>
      <c r="R73" s="33">
        <v>0</v>
      </c>
      <c r="S73" s="33">
        <v>0</v>
      </c>
      <c r="T73" s="33"/>
      <c r="U73" s="33"/>
      <c r="V73" s="24">
        <v>0</v>
      </c>
      <c r="W73" s="50">
        <f t="shared" si="18"/>
        <v>1</v>
      </c>
      <c r="X73" s="50"/>
      <c r="Y73" s="50">
        <f t="shared" si="19"/>
        <v>1</v>
      </c>
      <c r="Z73" s="51"/>
      <c r="AA73" s="51"/>
      <c r="AB73" s="51"/>
      <c r="AC73" s="51"/>
      <c r="AD73" s="51"/>
    </row>
    <row r="74" spans="1:30" s="8" customFormat="1" ht="19.899999999999999" customHeight="1" x14ac:dyDescent="0.2">
      <c r="A74" s="27">
        <v>64</v>
      </c>
      <c r="B74" s="28" t="s">
        <v>88</v>
      </c>
      <c r="C74" s="24">
        <f t="shared" si="21"/>
        <v>14457.621993000001</v>
      </c>
      <c r="D74" s="13">
        <v>0</v>
      </c>
      <c r="E74" s="13">
        <v>14457.621993000001</v>
      </c>
      <c r="F74" s="13">
        <v>0</v>
      </c>
      <c r="G74" s="13">
        <v>0</v>
      </c>
      <c r="H74" s="13">
        <v>0</v>
      </c>
      <c r="I74" s="13"/>
      <c r="J74" s="13">
        <v>0</v>
      </c>
      <c r="K74" s="13">
        <v>0</v>
      </c>
      <c r="L74" s="33">
        <f t="shared" si="16"/>
        <v>14457.621993000001</v>
      </c>
      <c r="M74" s="33">
        <v>0</v>
      </c>
      <c r="N74" s="33">
        <v>14457.621993000001</v>
      </c>
      <c r="O74" s="33">
        <v>0</v>
      </c>
      <c r="P74" s="33">
        <v>0</v>
      </c>
      <c r="Q74" s="33">
        <f t="shared" si="17"/>
        <v>0</v>
      </c>
      <c r="R74" s="33">
        <v>0</v>
      </c>
      <c r="S74" s="33">
        <v>0</v>
      </c>
      <c r="T74" s="33"/>
      <c r="U74" s="33"/>
      <c r="V74" s="24">
        <v>0</v>
      </c>
      <c r="W74" s="50">
        <f t="shared" si="18"/>
        <v>1</v>
      </c>
      <c r="X74" s="50"/>
      <c r="Y74" s="50">
        <f t="shared" si="19"/>
        <v>1</v>
      </c>
      <c r="Z74" s="51"/>
      <c r="AA74" s="51"/>
      <c r="AB74" s="51"/>
      <c r="AC74" s="51"/>
      <c r="AD74" s="51"/>
    </row>
    <row r="75" spans="1:30" s="8" customFormat="1" ht="26.25" customHeight="1" x14ac:dyDescent="0.2">
      <c r="A75" s="27">
        <v>65</v>
      </c>
      <c r="B75" s="28" t="s">
        <v>89</v>
      </c>
      <c r="C75" s="24">
        <f t="shared" si="21"/>
        <v>36007.559893999998</v>
      </c>
      <c r="D75" s="13">
        <v>29015.814893999999</v>
      </c>
      <c r="E75" s="13">
        <v>6991.7449999999999</v>
      </c>
      <c r="F75" s="13">
        <v>0</v>
      </c>
      <c r="G75" s="13">
        <v>0</v>
      </c>
      <c r="H75" s="13">
        <v>0</v>
      </c>
      <c r="I75" s="13"/>
      <c r="J75" s="13">
        <v>0</v>
      </c>
      <c r="K75" s="13">
        <v>0</v>
      </c>
      <c r="L75" s="33">
        <f t="shared" si="16"/>
        <v>45741.161894000004</v>
      </c>
      <c r="M75" s="33">
        <v>36257.104775</v>
      </c>
      <c r="N75" s="33">
        <v>6991.7449999999999</v>
      </c>
      <c r="O75" s="33">
        <v>0</v>
      </c>
      <c r="P75" s="33">
        <v>0</v>
      </c>
      <c r="Q75" s="33">
        <f t="shared" si="17"/>
        <v>0</v>
      </c>
      <c r="R75" s="33">
        <v>0</v>
      </c>
      <c r="S75" s="33">
        <v>0</v>
      </c>
      <c r="T75" s="33"/>
      <c r="U75" s="33"/>
      <c r="V75" s="24">
        <v>2492.3121190000002</v>
      </c>
      <c r="W75" s="50">
        <f t="shared" si="18"/>
        <v>1.2703210667052707</v>
      </c>
      <c r="X75" s="50"/>
      <c r="Y75" s="50">
        <f t="shared" si="19"/>
        <v>1</v>
      </c>
      <c r="Z75" s="51"/>
      <c r="AA75" s="51"/>
      <c r="AB75" s="51"/>
      <c r="AC75" s="51"/>
      <c r="AD75" s="51"/>
    </row>
    <row r="76" spans="1:30" s="8" customFormat="1" ht="19.899999999999999" customHeight="1" x14ac:dyDescent="0.2">
      <c r="A76" s="27">
        <v>66</v>
      </c>
      <c r="B76" s="28" t="s">
        <v>90</v>
      </c>
      <c r="C76" s="24">
        <f t="shared" si="21"/>
        <v>5508.6632950000003</v>
      </c>
      <c r="D76" s="13">
        <v>0</v>
      </c>
      <c r="E76" s="13">
        <v>5508.6632950000003</v>
      </c>
      <c r="F76" s="13">
        <v>0</v>
      </c>
      <c r="G76" s="13">
        <v>0</v>
      </c>
      <c r="H76" s="13">
        <v>0</v>
      </c>
      <c r="I76" s="13"/>
      <c r="J76" s="13">
        <v>0</v>
      </c>
      <c r="K76" s="13">
        <v>0</v>
      </c>
      <c r="L76" s="33">
        <f t="shared" ref="L76:L129" si="22">SUM(M76:Q76)+V76+T76+U76</f>
        <v>5508.6632950000003</v>
      </c>
      <c r="M76" s="33">
        <v>0</v>
      </c>
      <c r="N76" s="33">
        <v>5508.6632950000003</v>
      </c>
      <c r="O76" s="33">
        <v>0</v>
      </c>
      <c r="P76" s="33">
        <v>0</v>
      </c>
      <c r="Q76" s="33">
        <f t="shared" ref="Q76:Q129" si="23">+R76+S76</f>
        <v>0</v>
      </c>
      <c r="R76" s="33">
        <v>0</v>
      </c>
      <c r="S76" s="33">
        <v>0</v>
      </c>
      <c r="T76" s="33"/>
      <c r="U76" s="33"/>
      <c r="V76" s="24">
        <v>0</v>
      </c>
      <c r="W76" s="50">
        <f t="shared" ref="W76:W139" si="24">+L76/C76</f>
        <v>1</v>
      </c>
      <c r="X76" s="50"/>
      <c r="Y76" s="50">
        <f t="shared" ref="Y76:Y109" si="25">+N76/E76</f>
        <v>1</v>
      </c>
      <c r="Z76" s="51"/>
      <c r="AA76" s="51"/>
      <c r="AB76" s="51"/>
      <c r="AC76" s="51"/>
      <c r="AD76" s="51"/>
    </row>
    <row r="77" spans="1:30" s="8" customFormat="1" ht="19.899999999999999" customHeight="1" x14ac:dyDescent="0.2">
      <c r="A77" s="27">
        <v>67</v>
      </c>
      <c r="B77" s="28" t="s">
        <v>91</v>
      </c>
      <c r="C77" s="24">
        <f t="shared" si="21"/>
        <v>491</v>
      </c>
      <c r="D77" s="13">
        <v>0</v>
      </c>
      <c r="E77" s="13">
        <v>491</v>
      </c>
      <c r="F77" s="13">
        <v>0</v>
      </c>
      <c r="G77" s="13">
        <v>0</v>
      </c>
      <c r="H77" s="13">
        <v>0</v>
      </c>
      <c r="I77" s="13"/>
      <c r="J77" s="13">
        <v>0</v>
      </c>
      <c r="K77" s="13">
        <v>0</v>
      </c>
      <c r="L77" s="33">
        <f t="shared" si="22"/>
        <v>491</v>
      </c>
      <c r="M77" s="33">
        <v>0</v>
      </c>
      <c r="N77" s="33">
        <v>491</v>
      </c>
      <c r="O77" s="33">
        <v>0</v>
      </c>
      <c r="P77" s="33">
        <v>0</v>
      </c>
      <c r="Q77" s="33">
        <f t="shared" si="23"/>
        <v>0</v>
      </c>
      <c r="R77" s="33">
        <v>0</v>
      </c>
      <c r="S77" s="33">
        <v>0</v>
      </c>
      <c r="T77" s="33"/>
      <c r="U77" s="33"/>
      <c r="V77" s="24">
        <v>0</v>
      </c>
      <c r="W77" s="50">
        <f t="shared" si="24"/>
        <v>1</v>
      </c>
      <c r="X77" s="50"/>
      <c r="Y77" s="50">
        <f t="shared" si="25"/>
        <v>1</v>
      </c>
      <c r="Z77" s="51"/>
      <c r="AA77" s="51"/>
      <c r="AB77" s="51"/>
      <c r="AC77" s="51"/>
      <c r="AD77" s="51"/>
    </row>
    <row r="78" spans="1:30" s="8" customFormat="1" ht="19.899999999999999" customHeight="1" x14ac:dyDescent="0.2">
      <c r="A78" s="27">
        <v>68</v>
      </c>
      <c r="B78" s="28" t="s">
        <v>92</v>
      </c>
      <c r="C78" s="24">
        <f t="shared" si="21"/>
        <v>116</v>
      </c>
      <c r="D78" s="13">
        <v>0</v>
      </c>
      <c r="E78" s="13">
        <v>116</v>
      </c>
      <c r="F78" s="13">
        <v>0</v>
      </c>
      <c r="G78" s="13">
        <v>0</v>
      </c>
      <c r="H78" s="13">
        <v>0</v>
      </c>
      <c r="I78" s="13"/>
      <c r="J78" s="13">
        <v>0</v>
      </c>
      <c r="K78" s="13">
        <v>0</v>
      </c>
      <c r="L78" s="33">
        <f t="shared" si="22"/>
        <v>116</v>
      </c>
      <c r="M78" s="33">
        <v>0</v>
      </c>
      <c r="N78" s="33">
        <v>116</v>
      </c>
      <c r="O78" s="33">
        <v>0</v>
      </c>
      <c r="P78" s="33">
        <v>0</v>
      </c>
      <c r="Q78" s="33">
        <f t="shared" si="23"/>
        <v>0</v>
      </c>
      <c r="R78" s="33">
        <v>0</v>
      </c>
      <c r="S78" s="33">
        <v>0</v>
      </c>
      <c r="T78" s="33"/>
      <c r="U78" s="33"/>
      <c r="V78" s="24">
        <v>0</v>
      </c>
      <c r="W78" s="50">
        <f t="shared" si="24"/>
        <v>1</v>
      </c>
      <c r="X78" s="50"/>
      <c r="Y78" s="50">
        <f t="shared" si="25"/>
        <v>1</v>
      </c>
      <c r="Z78" s="51"/>
      <c r="AA78" s="51"/>
      <c r="AB78" s="51"/>
      <c r="AC78" s="51"/>
      <c r="AD78" s="51"/>
    </row>
    <row r="79" spans="1:30" s="8" customFormat="1" ht="19.899999999999999" customHeight="1" x14ac:dyDescent="0.2">
      <c r="A79" s="27">
        <v>69</v>
      </c>
      <c r="B79" s="28" t="s">
        <v>93</v>
      </c>
      <c r="C79" s="24">
        <f t="shared" si="21"/>
        <v>646</v>
      </c>
      <c r="D79" s="13">
        <v>0</v>
      </c>
      <c r="E79" s="13">
        <v>646</v>
      </c>
      <c r="F79" s="13">
        <v>0</v>
      </c>
      <c r="G79" s="13">
        <v>0</v>
      </c>
      <c r="H79" s="13">
        <v>0</v>
      </c>
      <c r="I79" s="13"/>
      <c r="J79" s="13">
        <v>0</v>
      </c>
      <c r="K79" s="13">
        <v>0</v>
      </c>
      <c r="L79" s="33">
        <f t="shared" si="22"/>
        <v>646</v>
      </c>
      <c r="M79" s="33">
        <v>0</v>
      </c>
      <c r="N79" s="33">
        <v>646</v>
      </c>
      <c r="O79" s="33">
        <v>0</v>
      </c>
      <c r="P79" s="33">
        <v>0</v>
      </c>
      <c r="Q79" s="33">
        <f t="shared" si="23"/>
        <v>0</v>
      </c>
      <c r="R79" s="33">
        <v>0</v>
      </c>
      <c r="S79" s="33">
        <v>0</v>
      </c>
      <c r="T79" s="33"/>
      <c r="U79" s="33"/>
      <c r="V79" s="24">
        <v>0</v>
      </c>
      <c r="W79" s="50">
        <f t="shared" si="24"/>
        <v>1</v>
      </c>
      <c r="X79" s="50"/>
      <c r="Y79" s="50">
        <f t="shared" si="25"/>
        <v>1</v>
      </c>
      <c r="Z79" s="51"/>
      <c r="AA79" s="51"/>
      <c r="AB79" s="51"/>
      <c r="AC79" s="51"/>
      <c r="AD79" s="51"/>
    </row>
    <row r="80" spans="1:30" s="8" customFormat="1" ht="19.899999999999999" customHeight="1" x14ac:dyDescent="0.2">
      <c r="A80" s="27">
        <v>70</v>
      </c>
      <c r="B80" s="28" t="s">
        <v>94</v>
      </c>
      <c r="C80" s="24">
        <f t="shared" si="21"/>
        <v>372.4</v>
      </c>
      <c r="D80" s="13">
        <v>0</v>
      </c>
      <c r="E80" s="13">
        <v>372.4</v>
      </c>
      <c r="F80" s="13">
        <v>0</v>
      </c>
      <c r="G80" s="13">
        <v>0</v>
      </c>
      <c r="H80" s="13">
        <v>0</v>
      </c>
      <c r="I80" s="13"/>
      <c r="J80" s="13">
        <v>0</v>
      </c>
      <c r="K80" s="13">
        <v>0</v>
      </c>
      <c r="L80" s="33">
        <f t="shared" si="22"/>
        <v>372.4</v>
      </c>
      <c r="M80" s="33">
        <v>0</v>
      </c>
      <c r="N80" s="33">
        <v>372.4</v>
      </c>
      <c r="O80" s="33">
        <v>0</v>
      </c>
      <c r="P80" s="33">
        <v>0</v>
      </c>
      <c r="Q80" s="33">
        <f t="shared" si="23"/>
        <v>0</v>
      </c>
      <c r="R80" s="33">
        <v>0</v>
      </c>
      <c r="S80" s="33">
        <v>0</v>
      </c>
      <c r="T80" s="33"/>
      <c r="U80" s="33"/>
      <c r="V80" s="24">
        <v>0</v>
      </c>
      <c r="W80" s="50">
        <f t="shared" si="24"/>
        <v>1</v>
      </c>
      <c r="X80" s="50"/>
      <c r="Y80" s="50">
        <f t="shared" si="25"/>
        <v>1</v>
      </c>
      <c r="Z80" s="51"/>
      <c r="AA80" s="51"/>
      <c r="AB80" s="51"/>
      <c r="AC80" s="51"/>
      <c r="AD80" s="51"/>
    </row>
    <row r="81" spans="1:30" s="8" customFormat="1" ht="19.899999999999999" customHeight="1" x14ac:dyDescent="0.2">
      <c r="A81" s="27">
        <v>71</v>
      </c>
      <c r="B81" s="28" t="s">
        <v>95</v>
      </c>
      <c r="C81" s="24">
        <f t="shared" si="21"/>
        <v>1039</v>
      </c>
      <c r="D81" s="13">
        <v>0</v>
      </c>
      <c r="E81" s="13">
        <v>1039</v>
      </c>
      <c r="F81" s="13">
        <v>0</v>
      </c>
      <c r="G81" s="13">
        <v>0</v>
      </c>
      <c r="H81" s="13">
        <v>0</v>
      </c>
      <c r="I81" s="13"/>
      <c r="J81" s="13">
        <v>0</v>
      </c>
      <c r="K81" s="13">
        <v>0</v>
      </c>
      <c r="L81" s="33">
        <f t="shared" si="22"/>
        <v>1039</v>
      </c>
      <c r="M81" s="33">
        <v>0</v>
      </c>
      <c r="N81" s="33">
        <v>1039</v>
      </c>
      <c r="O81" s="33">
        <v>0</v>
      </c>
      <c r="P81" s="33">
        <v>0</v>
      </c>
      <c r="Q81" s="33">
        <f t="shared" si="23"/>
        <v>0</v>
      </c>
      <c r="R81" s="33">
        <v>0</v>
      </c>
      <c r="S81" s="33">
        <v>0</v>
      </c>
      <c r="T81" s="33"/>
      <c r="U81" s="33"/>
      <c r="V81" s="24">
        <v>0</v>
      </c>
      <c r="W81" s="50">
        <f t="shared" si="24"/>
        <v>1</v>
      </c>
      <c r="X81" s="50"/>
      <c r="Y81" s="50">
        <f t="shared" si="25"/>
        <v>1</v>
      </c>
      <c r="Z81" s="51"/>
      <c r="AA81" s="51"/>
      <c r="AB81" s="51"/>
      <c r="AC81" s="51"/>
      <c r="AD81" s="51"/>
    </row>
    <row r="82" spans="1:30" s="8" customFormat="1" ht="19.899999999999999" customHeight="1" x14ac:dyDescent="0.2">
      <c r="A82" s="27">
        <v>72</v>
      </c>
      <c r="B82" s="28" t="s">
        <v>96</v>
      </c>
      <c r="C82" s="24">
        <f t="shared" si="21"/>
        <v>42</v>
      </c>
      <c r="D82" s="13">
        <v>0</v>
      </c>
      <c r="E82" s="13">
        <v>42</v>
      </c>
      <c r="F82" s="13">
        <v>0</v>
      </c>
      <c r="G82" s="13">
        <v>0</v>
      </c>
      <c r="H82" s="13">
        <v>0</v>
      </c>
      <c r="I82" s="13"/>
      <c r="J82" s="13">
        <v>0</v>
      </c>
      <c r="K82" s="13">
        <v>0</v>
      </c>
      <c r="L82" s="33">
        <f t="shared" si="22"/>
        <v>42</v>
      </c>
      <c r="M82" s="33">
        <v>0</v>
      </c>
      <c r="N82" s="33">
        <v>42</v>
      </c>
      <c r="O82" s="33">
        <v>0</v>
      </c>
      <c r="P82" s="33">
        <v>0</v>
      </c>
      <c r="Q82" s="33">
        <f t="shared" si="23"/>
        <v>0</v>
      </c>
      <c r="R82" s="33">
        <v>0</v>
      </c>
      <c r="S82" s="33">
        <v>0</v>
      </c>
      <c r="T82" s="33"/>
      <c r="U82" s="33"/>
      <c r="V82" s="24">
        <v>0</v>
      </c>
      <c r="W82" s="50">
        <f t="shared" si="24"/>
        <v>1</v>
      </c>
      <c r="X82" s="50"/>
      <c r="Y82" s="50">
        <f t="shared" si="25"/>
        <v>1</v>
      </c>
      <c r="Z82" s="51"/>
      <c r="AA82" s="51"/>
      <c r="AB82" s="51"/>
      <c r="AC82" s="51"/>
      <c r="AD82" s="51"/>
    </row>
    <row r="83" spans="1:30" s="8" customFormat="1" ht="19.899999999999999" customHeight="1" x14ac:dyDescent="0.2">
      <c r="A83" s="27">
        <v>73</v>
      </c>
      <c r="B83" s="28" t="s">
        <v>97</v>
      </c>
      <c r="C83" s="24">
        <f t="shared" si="21"/>
        <v>187</v>
      </c>
      <c r="D83" s="13">
        <v>0</v>
      </c>
      <c r="E83" s="13">
        <v>187</v>
      </c>
      <c r="F83" s="13">
        <v>0</v>
      </c>
      <c r="G83" s="13">
        <v>0</v>
      </c>
      <c r="H83" s="13">
        <v>0</v>
      </c>
      <c r="I83" s="13"/>
      <c r="J83" s="13">
        <v>0</v>
      </c>
      <c r="K83" s="13">
        <v>0</v>
      </c>
      <c r="L83" s="33">
        <f t="shared" si="22"/>
        <v>187</v>
      </c>
      <c r="M83" s="33">
        <v>0</v>
      </c>
      <c r="N83" s="33">
        <v>187</v>
      </c>
      <c r="O83" s="33">
        <v>0</v>
      </c>
      <c r="P83" s="33">
        <v>0</v>
      </c>
      <c r="Q83" s="33">
        <f t="shared" si="23"/>
        <v>0</v>
      </c>
      <c r="R83" s="33">
        <v>0</v>
      </c>
      <c r="S83" s="33">
        <v>0</v>
      </c>
      <c r="T83" s="33"/>
      <c r="U83" s="33"/>
      <c r="V83" s="24">
        <v>0</v>
      </c>
      <c r="W83" s="50">
        <f t="shared" si="24"/>
        <v>1</v>
      </c>
      <c r="X83" s="50"/>
      <c r="Y83" s="50">
        <f t="shared" si="25"/>
        <v>1</v>
      </c>
      <c r="Z83" s="51"/>
      <c r="AA83" s="51"/>
      <c r="AB83" s="51"/>
      <c r="AC83" s="51"/>
      <c r="AD83" s="51"/>
    </row>
    <row r="84" spans="1:30" s="8" customFormat="1" ht="19.899999999999999" customHeight="1" x14ac:dyDescent="0.2">
      <c r="A84" s="27">
        <v>74</v>
      </c>
      <c r="B84" s="28" t="s">
        <v>98</v>
      </c>
      <c r="C84" s="24">
        <f t="shared" si="21"/>
        <v>4785.3657030000004</v>
      </c>
      <c r="D84" s="13">
        <v>0</v>
      </c>
      <c r="E84" s="13">
        <v>4785.3657030000004</v>
      </c>
      <c r="F84" s="13">
        <v>0</v>
      </c>
      <c r="G84" s="13">
        <v>0</v>
      </c>
      <c r="H84" s="13">
        <v>0</v>
      </c>
      <c r="I84" s="13"/>
      <c r="J84" s="13">
        <v>0</v>
      </c>
      <c r="K84" s="13">
        <v>0</v>
      </c>
      <c r="L84" s="33">
        <f t="shared" si="22"/>
        <v>4785.3657030000004</v>
      </c>
      <c r="M84" s="33">
        <v>0</v>
      </c>
      <c r="N84" s="33">
        <v>4785.3657030000004</v>
      </c>
      <c r="O84" s="33">
        <v>0</v>
      </c>
      <c r="P84" s="33">
        <v>0</v>
      </c>
      <c r="Q84" s="33">
        <f t="shared" si="23"/>
        <v>0</v>
      </c>
      <c r="R84" s="33">
        <v>0</v>
      </c>
      <c r="S84" s="33">
        <v>0</v>
      </c>
      <c r="T84" s="33"/>
      <c r="U84" s="33"/>
      <c r="V84" s="24">
        <v>0</v>
      </c>
      <c r="W84" s="50">
        <f t="shared" si="24"/>
        <v>1</v>
      </c>
      <c r="X84" s="50"/>
      <c r="Y84" s="50">
        <f t="shared" si="25"/>
        <v>1</v>
      </c>
      <c r="Z84" s="51"/>
      <c r="AA84" s="51"/>
      <c r="AB84" s="51"/>
      <c r="AC84" s="51"/>
      <c r="AD84" s="51"/>
    </row>
    <row r="85" spans="1:30" s="8" customFormat="1" ht="19.899999999999999" customHeight="1" x14ac:dyDescent="0.2">
      <c r="A85" s="27">
        <v>75</v>
      </c>
      <c r="B85" s="28" t="s">
        <v>99</v>
      </c>
      <c r="C85" s="24">
        <f t="shared" si="21"/>
        <v>2464</v>
      </c>
      <c r="D85" s="13">
        <v>0</v>
      </c>
      <c r="E85" s="13">
        <v>2464</v>
      </c>
      <c r="F85" s="13">
        <v>0</v>
      </c>
      <c r="G85" s="13">
        <v>0</v>
      </c>
      <c r="H85" s="13">
        <v>0</v>
      </c>
      <c r="I85" s="13"/>
      <c r="J85" s="13">
        <v>0</v>
      </c>
      <c r="K85" s="13">
        <v>0</v>
      </c>
      <c r="L85" s="33">
        <f t="shared" si="22"/>
        <v>2464</v>
      </c>
      <c r="M85" s="33">
        <v>0</v>
      </c>
      <c r="N85" s="33">
        <v>2464</v>
      </c>
      <c r="O85" s="33">
        <v>0</v>
      </c>
      <c r="P85" s="33">
        <v>0</v>
      </c>
      <c r="Q85" s="33">
        <f t="shared" si="23"/>
        <v>0</v>
      </c>
      <c r="R85" s="33">
        <v>0</v>
      </c>
      <c r="S85" s="33">
        <v>0</v>
      </c>
      <c r="T85" s="33"/>
      <c r="U85" s="33"/>
      <c r="V85" s="24">
        <v>0</v>
      </c>
      <c r="W85" s="50">
        <f t="shared" si="24"/>
        <v>1</v>
      </c>
      <c r="X85" s="50"/>
      <c r="Y85" s="50">
        <f t="shared" si="25"/>
        <v>1</v>
      </c>
      <c r="Z85" s="51"/>
      <c r="AA85" s="51"/>
      <c r="AB85" s="51"/>
      <c r="AC85" s="51"/>
      <c r="AD85" s="51"/>
    </row>
    <row r="86" spans="1:30" s="8" customFormat="1" ht="19.899999999999999" customHeight="1" x14ac:dyDescent="0.2">
      <c r="A86" s="27">
        <v>76</v>
      </c>
      <c r="B86" s="28" t="s">
        <v>100</v>
      </c>
      <c r="C86" s="24">
        <f t="shared" si="21"/>
        <v>1364.325</v>
      </c>
      <c r="D86" s="13">
        <v>0</v>
      </c>
      <c r="E86" s="13">
        <v>1364.325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33">
        <f t="shared" si="22"/>
        <v>1364.325</v>
      </c>
      <c r="M86" s="33">
        <v>0</v>
      </c>
      <c r="N86" s="33">
        <v>1364.325</v>
      </c>
      <c r="O86" s="33">
        <v>0</v>
      </c>
      <c r="P86" s="33">
        <v>0</v>
      </c>
      <c r="Q86" s="33">
        <f t="shared" si="23"/>
        <v>0</v>
      </c>
      <c r="R86" s="33">
        <v>0</v>
      </c>
      <c r="S86" s="33">
        <v>0</v>
      </c>
      <c r="T86" s="33"/>
      <c r="U86" s="33"/>
      <c r="V86" s="24">
        <v>0</v>
      </c>
      <c r="W86" s="50">
        <f t="shared" si="24"/>
        <v>1</v>
      </c>
      <c r="X86" s="50"/>
      <c r="Y86" s="50">
        <f t="shared" si="25"/>
        <v>1</v>
      </c>
      <c r="Z86" s="51"/>
      <c r="AA86" s="51"/>
      <c r="AB86" s="51"/>
      <c r="AC86" s="51"/>
      <c r="AD86" s="51"/>
    </row>
    <row r="87" spans="1:30" s="8" customFormat="1" ht="27.75" customHeight="1" x14ac:dyDescent="0.2">
      <c r="A87" s="27">
        <v>77</v>
      </c>
      <c r="B87" s="28" t="s">
        <v>101</v>
      </c>
      <c r="C87" s="24">
        <f t="shared" si="21"/>
        <v>76</v>
      </c>
      <c r="D87" s="13">
        <v>0</v>
      </c>
      <c r="E87" s="13">
        <v>76</v>
      </c>
      <c r="F87" s="13">
        <v>0</v>
      </c>
      <c r="G87" s="13">
        <v>0</v>
      </c>
      <c r="H87" s="13">
        <v>0</v>
      </c>
      <c r="I87" s="13"/>
      <c r="J87" s="13">
        <v>0</v>
      </c>
      <c r="K87" s="13">
        <v>0</v>
      </c>
      <c r="L87" s="33">
        <f t="shared" si="22"/>
        <v>76</v>
      </c>
      <c r="M87" s="33">
        <v>0</v>
      </c>
      <c r="N87" s="33">
        <v>76</v>
      </c>
      <c r="O87" s="33">
        <v>0</v>
      </c>
      <c r="P87" s="33">
        <v>0</v>
      </c>
      <c r="Q87" s="33">
        <f t="shared" si="23"/>
        <v>0</v>
      </c>
      <c r="R87" s="33">
        <v>0</v>
      </c>
      <c r="S87" s="33">
        <v>0</v>
      </c>
      <c r="T87" s="33"/>
      <c r="U87" s="33"/>
      <c r="V87" s="24">
        <v>0</v>
      </c>
      <c r="W87" s="50">
        <f t="shared" si="24"/>
        <v>1</v>
      </c>
      <c r="X87" s="50"/>
      <c r="Y87" s="50">
        <f t="shared" si="25"/>
        <v>1</v>
      </c>
      <c r="Z87" s="51"/>
      <c r="AA87" s="51"/>
      <c r="AB87" s="51"/>
      <c r="AC87" s="51"/>
      <c r="AD87" s="51"/>
    </row>
    <row r="88" spans="1:30" s="8" customFormat="1" ht="19.899999999999999" customHeight="1" x14ac:dyDescent="0.2">
      <c r="A88" s="27">
        <v>78</v>
      </c>
      <c r="B88" s="28" t="s">
        <v>102</v>
      </c>
      <c r="C88" s="24">
        <f t="shared" si="21"/>
        <v>4</v>
      </c>
      <c r="D88" s="13">
        <v>0</v>
      </c>
      <c r="E88" s="13">
        <v>4</v>
      </c>
      <c r="F88" s="13">
        <v>0</v>
      </c>
      <c r="G88" s="13">
        <v>0</v>
      </c>
      <c r="H88" s="13">
        <v>0</v>
      </c>
      <c r="I88" s="13"/>
      <c r="J88" s="13">
        <v>0</v>
      </c>
      <c r="K88" s="13">
        <v>0</v>
      </c>
      <c r="L88" s="33">
        <f t="shared" si="22"/>
        <v>4</v>
      </c>
      <c r="M88" s="33">
        <v>0</v>
      </c>
      <c r="N88" s="33">
        <v>4</v>
      </c>
      <c r="O88" s="33">
        <v>0</v>
      </c>
      <c r="P88" s="33">
        <v>0</v>
      </c>
      <c r="Q88" s="33">
        <f t="shared" si="23"/>
        <v>0</v>
      </c>
      <c r="R88" s="33">
        <v>0</v>
      </c>
      <c r="S88" s="33">
        <v>0</v>
      </c>
      <c r="T88" s="33"/>
      <c r="U88" s="33"/>
      <c r="V88" s="24">
        <v>0</v>
      </c>
      <c r="W88" s="50">
        <f t="shared" si="24"/>
        <v>1</v>
      </c>
      <c r="X88" s="50"/>
      <c r="Y88" s="50">
        <f t="shared" si="25"/>
        <v>1</v>
      </c>
      <c r="Z88" s="51"/>
      <c r="AA88" s="51"/>
      <c r="AB88" s="51"/>
      <c r="AC88" s="51"/>
      <c r="AD88" s="51"/>
    </row>
    <row r="89" spans="1:30" s="8" customFormat="1" ht="27.75" customHeight="1" x14ac:dyDescent="0.2">
      <c r="A89" s="27">
        <v>79</v>
      </c>
      <c r="B89" s="28" t="s">
        <v>103</v>
      </c>
      <c r="C89" s="24">
        <f t="shared" si="21"/>
        <v>214</v>
      </c>
      <c r="D89" s="13">
        <v>0</v>
      </c>
      <c r="E89" s="13">
        <v>214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33">
        <f t="shared" si="22"/>
        <v>214</v>
      </c>
      <c r="M89" s="33">
        <v>0</v>
      </c>
      <c r="N89" s="33">
        <v>214</v>
      </c>
      <c r="O89" s="33">
        <v>0</v>
      </c>
      <c r="P89" s="33">
        <v>0</v>
      </c>
      <c r="Q89" s="33">
        <f t="shared" si="23"/>
        <v>0</v>
      </c>
      <c r="R89" s="33">
        <v>0</v>
      </c>
      <c r="S89" s="33">
        <v>0</v>
      </c>
      <c r="T89" s="33"/>
      <c r="U89" s="33"/>
      <c r="V89" s="24">
        <v>0</v>
      </c>
      <c r="W89" s="50">
        <f t="shared" si="24"/>
        <v>1</v>
      </c>
      <c r="X89" s="50"/>
      <c r="Y89" s="50">
        <f t="shared" si="25"/>
        <v>1</v>
      </c>
      <c r="Z89" s="51"/>
      <c r="AA89" s="51"/>
      <c r="AB89" s="51"/>
      <c r="AC89" s="51"/>
      <c r="AD89" s="51"/>
    </row>
    <row r="90" spans="1:30" s="8" customFormat="1" ht="19.899999999999999" customHeight="1" x14ac:dyDescent="0.2">
      <c r="A90" s="27">
        <v>80</v>
      </c>
      <c r="B90" s="28" t="s">
        <v>104</v>
      </c>
      <c r="C90" s="24">
        <f t="shared" si="21"/>
        <v>11500.4195</v>
      </c>
      <c r="D90" s="13">
        <v>0</v>
      </c>
      <c r="E90" s="13">
        <v>11500.4195</v>
      </c>
      <c r="F90" s="13">
        <v>0</v>
      </c>
      <c r="G90" s="13">
        <v>0</v>
      </c>
      <c r="H90" s="13">
        <v>0</v>
      </c>
      <c r="I90" s="13"/>
      <c r="J90" s="13">
        <v>0</v>
      </c>
      <c r="K90" s="13">
        <v>0</v>
      </c>
      <c r="L90" s="33">
        <f t="shared" si="22"/>
        <v>11500.4195</v>
      </c>
      <c r="M90" s="33">
        <v>0</v>
      </c>
      <c r="N90" s="33">
        <v>11500.4195</v>
      </c>
      <c r="O90" s="33">
        <v>0</v>
      </c>
      <c r="P90" s="33">
        <v>0</v>
      </c>
      <c r="Q90" s="33">
        <f t="shared" si="23"/>
        <v>0</v>
      </c>
      <c r="R90" s="33">
        <v>0</v>
      </c>
      <c r="S90" s="33">
        <v>0</v>
      </c>
      <c r="T90" s="33"/>
      <c r="U90" s="33"/>
      <c r="V90" s="24">
        <v>0</v>
      </c>
      <c r="W90" s="50">
        <f t="shared" si="24"/>
        <v>1</v>
      </c>
      <c r="X90" s="50"/>
      <c r="Y90" s="50">
        <f t="shared" si="25"/>
        <v>1</v>
      </c>
      <c r="Z90" s="51"/>
      <c r="AA90" s="51"/>
      <c r="AB90" s="51"/>
      <c r="AC90" s="51"/>
      <c r="AD90" s="51"/>
    </row>
    <row r="91" spans="1:30" s="8" customFormat="1" ht="19.899999999999999" customHeight="1" x14ac:dyDescent="0.2">
      <c r="A91" s="27">
        <v>81</v>
      </c>
      <c r="B91" s="28" t="s">
        <v>105</v>
      </c>
      <c r="C91" s="24">
        <f t="shared" si="21"/>
        <v>3000</v>
      </c>
      <c r="D91" s="13">
        <v>0</v>
      </c>
      <c r="E91" s="13">
        <v>3000</v>
      </c>
      <c r="F91" s="13">
        <v>0</v>
      </c>
      <c r="G91" s="13">
        <v>0</v>
      </c>
      <c r="H91" s="13">
        <v>0</v>
      </c>
      <c r="I91" s="13"/>
      <c r="J91" s="13">
        <v>0</v>
      </c>
      <c r="K91" s="13">
        <v>0</v>
      </c>
      <c r="L91" s="33">
        <f t="shared" si="22"/>
        <v>3000</v>
      </c>
      <c r="M91" s="33">
        <v>0</v>
      </c>
      <c r="N91" s="33">
        <v>3000</v>
      </c>
      <c r="O91" s="33">
        <v>0</v>
      </c>
      <c r="P91" s="33">
        <v>0</v>
      </c>
      <c r="Q91" s="33">
        <f t="shared" si="23"/>
        <v>0</v>
      </c>
      <c r="R91" s="33">
        <v>0</v>
      </c>
      <c r="S91" s="33">
        <v>0</v>
      </c>
      <c r="T91" s="33"/>
      <c r="U91" s="33"/>
      <c r="V91" s="24">
        <v>0</v>
      </c>
      <c r="W91" s="50">
        <f t="shared" si="24"/>
        <v>1</v>
      </c>
      <c r="X91" s="50"/>
      <c r="Y91" s="50">
        <f t="shared" si="25"/>
        <v>1</v>
      </c>
      <c r="Z91" s="51"/>
      <c r="AA91" s="51"/>
      <c r="AB91" s="51"/>
      <c r="AC91" s="51"/>
      <c r="AD91" s="51"/>
    </row>
    <row r="92" spans="1:30" s="8" customFormat="1" ht="19.899999999999999" customHeight="1" x14ac:dyDescent="0.2">
      <c r="A92" s="27">
        <v>82</v>
      </c>
      <c r="B92" s="28" t="s">
        <v>106</v>
      </c>
      <c r="C92" s="24">
        <f t="shared" si="21"/>
        <v>4200</v>
      </c>
      <c r="D92" s="13">
        <v>0</v>
      </c>
      <c r="E92" s="13">
        <v>4200</v>
      </c>
      <c r="F92" s="13">
        <v>0</v>
      </c>
      <c r="G92" s="13">
        <v>0</v>
      </c>
      <c r="H92" s="13">
        <v>0</v>
      </c>
      <c r="I92" s="13"/>
      <c r="J92" s="13">
        <v>0</v>
      </c>
      <c r="K92" s="13">
        <v>0</v>
      </c>
      <c r="L92" s="33">
        <f t="shared" si="22"/>
        <v>4200</v>
      </c>
      <c r="M92" s="33">
        <v>0</v>
      </c>
      <c r="N92" s="33">
        <v>4200</v>
      </c>
      <c r="O92" s="33">
        <v>0</v>
      </c>
      <c r="P92" s="33">
        <v>0</v>
      </c>
      <c r="Q92" s="33">
        <f t="shared" si="23"/>
        <v>0</v>
      </c>
      <c r="R92" s="33">
        <v>0</v>
      </c>
      <c r="S92" s="33">
        <v>0</v>
      </c>
      <c r="T92" s="33"/>
      <c r="U92" s="33"/>
      <c r="V92" s="24">
        <v>0</v>
      </c>
      <c r="W92" s="50">
        <f t="shared" si="24"/>
        <v>1</v>
      </c>
      <c r="X92" s="50"/>
      <c r="Y92" s="50">
        <f t="shared" si="25"/>
        <v>1</v>
      </c>
      <c r="Z92" s="51"/>
      <c r="AA92" s="51"/>
      <c r="AB92" s="51"/>
      <c r="AC92" s="51"/>
      <c r="AD92" s="51"/>
    </row>
    <row r="93" spans="1:30" s="8" customFormat="1" ht="19.899999999999999" customHeight="1" x14ac:dyDescent="0.2">
      <c r="A93" s="27">
        <v>83</v>
      </c>
      <c r="B93" s="28" t="s">
        <v>107</v>
      </c>
      <c r="C93" s="24">
        <f t="shared" si="21"/>
        <v>3000</v>
      </c>
      <c r="D93" s="13">
        <v>0</v>
      </c>
      <c r="E93" s="13">
        <v>3000</v>
      </c>
      <c r="F93" s="13">
        <v>0</v>
      </c>
      <c r="G93" s="13">
        <v>0</v>
      </c>
      <c r="H93" s="13">
        <v>0</v>
      </c>
      <c r="I93" s="13"/>
      <c r="J93" s="13">
        <v>0</v>
      </c>
      <c r="K93" s="13">
        <v>0</v>
      </c>
      <c r="L93" s="33">
        <f t="shared" si="22"/>
        <v>3000</v>
      </c>
      <c r="M93" s="33">
        <v>0</v>
      </c>
      <c r="N93" s="33">
        <v>3000</v>
      </c>
      <c r="O93" s="33">
        <v>0</v>
      </c>
      <c r="P93" s="33">
        <v>0</v>
      </c>
      <c r="Q93" s="33">
        <f t="shared" si="23"/>
        <v>0</v>
      </c>
      <c r="R93" s="33">
        <v>0</v>
      </c>
      <c r="S93" s="33">
        <v>0</v>
      </c>
      <c r="T93" s="33"/>
      <c r="U93" s="33"/>
      <c r="V93" s="24">
        <v>0</v>
      </c>
      <c r="W93" s="50">
        <f t="shared" si="24"/>
        <v>1</v>
      </c>
      <c r="X93" s="50"/>
      <c r="Y93" s="50">
        <f t="shared" si="25"/>
        <v>1</v>
      </c>
      <c r="Z93" s="51"/>
      <c r="AA93" s="51"/>
      <c r="AB93" s="51"/>
      <c r="AC93" s="51"/>
      <c r="AD93" s="51"/>
    </row>
    <row r="94" spans="1:30" s="8" customFormat="1" ht="19.899999999999999" customHeight="1" x14ac:dyDescent="0.2">
      <c r="A94" s="27">
        <v>84</v>
      </c>
      <c r="B94" s="28" t="s">
        <v>108</v>
      </c>
      <c r="C94" s="24">
        <f t="shared" si="21"/>
        <v>400</v>
      </c>
      <c r="D94" s="13">
        <v>0</v>
      </c>
      <c r="E94" s="13">
        <v>400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33">
        <f t="shared" si="22"/>
        <v>400</v>
      </c>
      <c r="M94" s="33">
        <v>0</v>
      </c>
      <c r="N94" s="33">
        <v>400</v>
      </c>
      <c r="O94" s="33">
        <v>0</v>
      </c>
      <c r="P94" s="33">
        <v>0</v>
      </c>
      <c r="Q94" s="33">
        <f t="shared" si="23"/>
        <v>0</v>
      </c>
      <c r="R94" s="33">
        <v>0</v>
      </c>
      <c r="S94" s="33">
        <v>0</v>
      </c>
      <c r="T94" s="33"/>
      <c r="U94" s="33"/>
      <c r="V94" s="24">
        <v>0</v>
      </c>
      <c r="W94" s="50">
        <f t="shared" si="24"/>
        <v>1</v>
      </c>
      <c r="X94" s="50"/>
      <c r="Y94" s="50">
        <f t="shared" si="25"/>
        <v>1</v>
      </c>
      <c r="Z94" s="51"/>
      <c r="AA94" s="51"/>
      <c r="AB94" s="51"/>
      <c r="AC94" s="51"/>
      <c r="AD94" s="51"/>
    </row>
    <row r="95" spans="1:30" s="8" customFormat="1" ht="19.899999999999999" customHeight="1" x14ac:dyDescent="0.2">
      <c r="A95" s="27">
        <v>85</v>
      </c>
      <c r="B95" s="28" t="s">
        <v>109</v>
      </c>
      <c r="C95" s="24">
        <f t="shared" si="21"/>
        <v>3955.4915299999998</v>
      </c>
      <c r="D95" s="13">
        <v>0</v>
      </c>
      <c r="E95" s="13">
        <v>3955.4915299999998</v>
      </c>
      <c r="F95" s="13">
        <v>0</v>
      </c>
      <c r="G95" s="13">
        <v>0</v>
      </c>
      <c r="H95" s="13">
        <v>0</v>
      </c>
      <c r="I95" s="13"/>
      <c r="J95" s="13">
        <v>0</v>
      </c>
      <c r="K95" s="13">
        <v>0</v>
      </c>
      <c r="L95" s="33">
        <f t="shared" si="22"/>
        <v>3955.4915299999998</v>
      </c>
      <c r="M95" s="33">
        <v>0</v>
      </c>
      <c r="N95" s="33">
        <v>3955.4915299999998</v>
      </c>
      <c r="O95" s="33">
        <v>0</v>
      </c>
      <c r="P95" s="33">
        <v>0</v>
      </c>
      <c r="Q95" s="33">
        <f t="shared" si="23"/>
        <v>0</v>
      </c>
      <c r="R95" s="33">
        <v>0</v>
      </c>
      <c r="S95" s="33">
        <v>0</v>
      </c>
      <c r="T95" s="33"/>
      <c r="U95" s="33"/>
      <c r="V95" s="24">
        <v>0</v>
      </c>
      <c r="W95" s="50">
        <f t="shared" si="24"/>
        <v>1</v>
      </c>
      <c r="X95" s="50"/>
      <c r="Y95" s="50">
        <f t="shared" si="25"/>
        <v>1</v>
      </c>
      <c r="Z95" s="51"/>
      <c r="AA95" s="51"/>
      <c r="AB95" s="51"/>
      <c r="AC95" s="51"/>
      <c r="AD95" s="51"/>
    </row>
    <row r="96" spans="1:30" s="8" customFormat="1" ht="19.899999999999999" customHeight="1" x14ac:dyDescent="0.2">
      <c r="A96" s="27">
        <v>86</v>
      </c>
      <c r="B96" s="28" t="s">
        <v>110</v>
      </c>
      <c r="C96" s="24">
        <f t="shared" si="21"/>
        <v>1069.2</v>
      </c>
      <c r="D96" s="13">
        <v>0</v>
      </c>
      <c r="E96" s="13">
        <v>1069.2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33">
        <f t="shared" si="22"/>
        <v>1069.2</v>
      </c>
      <c r="M96" s="33">
        <v>0</v>
      </c>
      <c r="N96" s="33">
        <v>1069.2</v>
      </c>
      <c r="O96" s="33">
        <v>0</v>
      </c>
      <c r="P96" s="33">
        <v>0</v>
      </c>
      <c r="Q96" s="33">
        <f t="shared" si="23"/>
        <v>0</v>
      </c>
      <c r="R96" s="33">
        <v>0</v>
      </c>
      <c r="S96" s="33">
        <v>0</v>
      </c>
      <c r="T96" s="33"/>
      <c r="U96" s="33"/>
      <c r="V96" s="24">
        <v>0</v>
      </c>
      <c r="W96" s="50">
        <f t="shared" si="24"/>
        <v>1</v>
      </c>
      <c r="X96" s="50"/>
      <c r="Y96" s="50">
        <f t="shared" si="25"/>
        <v>1</v>
      </c>
      <c r="Z96" s="51"/>
      <c r="AA96" s="51"/>
      <c r="AB96" s="51"/>
      <c r="AC96" s="51"/>
      <c r="AD96" s="51"/>
    </row>
    <row r="97" spans="1:30" s="8" customFormat="1" ht="19.899999999999999" customHeight="1" x14ac:dyDescent="0.2">
      <c r="A97" s="27">
        <v>87</v>
      </c>
      <c r="B97" s="28" t="s">
        <v>111</v>
      </c>
      <c r="C97" s="24">
        <f t="shared" si="21"/>
        <v>300</v>
      </c>
      <c r="D97" s="13">
        <v>0</v>
      </c>
      <c r="E97" s="13">
        <v>300</v>
      </c>
      <c r="F97" s="13">
        <v>0</v>
      </c>
      <c r="G97" s="13">
        <v>0</v>
      </c>
      <c r="H97" s="13">
        <v>0</v>
      </c>
      <c r="I97" s="13"/>
      <c r="J97" s="13">
        <v>0</v>
      </c>
      <c r="K97" s="13">
        <v>0</v>
      </c>
      <c r="L97" s="33">
        <f t="shared" si="22"/>
        <v>300</v>
      </c>
      <c r="M97" s="33">
        <v>0</v>
      </c>
      <c r="N97" s="33">
        <v>300</v>
      </c>
      <c r="O97" s="33">
        <v>0</v>
      </c>
      <c r="P97" s="33">
        <v>0</v>
      </c>
      <c r="Q97" s="33">
        <f t="shared" si="23"/>
        <v>0</v>
      </c>
      <c r="R97" s="33">
        <v>0</v>
      </c>
      <c r="S97" s="33">
        <v>0</v>
      </c>
      <c r="T97" s="33"/>
      <c r="U97" s="33"/>
      <c r="V97" s="24">
        <v>0</v>
      </c>
      <c r="W97" s="50">
        <f t="shared" si="24"/>
        <v>1</v>
      </c>
      <c r="X97" s="50"/>
      <c r="Y97" s="50">
        <f t="shared" si="25"/>
        <v>1</v>
      </c>
      <c r="Z97" s="51"/>
      <c r="AA97" s="51"/>
      <c r="AB97" s="51"/>
      <c r="AC97" s="51"/>
      <c r="AD97" s="51"/>
    </row>
    <row r="98" spans="1:30" s="8" customFormat="1" ht="19.899999999999999" customHeight="1" x14ac:dyDescent="0.2">
      <c r="A98" s="27">
        <v>88</v>
      </c>
      <c r="B98" s="28" t="s">
        <v>112</v>
      </c>
      <c r="C98" s="24">
        <f t="shared" si="21"/>
        <v>476.48623700000002</v>
      </c>
      <c r="D98" s="13">
        <v>0</v>
      </c>
      <c r="E98" s="13">
        <v>476.48623700000002</v>
      </c>
      <c r="F98" s="13">
        <v>0</v>
      </c>
      <c r="G98" s="13">
        <v>0</v>
      </c>
      <c r="H98" s="13">
        <v>0</v>
      </c>
      <c r="I98" s="13"/>
      <c r="J98" s="13">
        <v>0</v>
      </c>
      <c r="K98" s="13">
        <v>0</v>
      </c>
      <c r="L98" s="33">
        <f t="shared" si="22"/>
        <v>476.48623700000002</v>
      </c>
      <c r="M98" s="33">
        <v>0</v>
      </c>
      <c r="N98" s="33">
        <v>476.48623700000002</v>
      </c>
      <c r="O98" s="33">
        <v>0</v>
      </c>
      <c r="P98" s="33">
        <v>0</v>
      </c>
      <c r="Q98" s="33">
        <f t="shared" si="23"/>
        <v>0</v>
      </c>
      <c r="R98" s="33">
        <v>0</v>
      </c>
      <c r="S98" s="33">
        <v>0</v>
      </c>
      <c r="T98" s="33"/>
      <c r="U98" s="33"/>
      <c r="V98" s="24">
        <v>0</v>
      </c>
      <c r="W98" s="50">
        <f t="shared" si="24"/>
        <v>1</v>
      </c>
      <c r="X98" s="50"/>
      <c r="Y98" s="50">
        <f t="shared" si="25"/>
        <v>1</v>
      </c>
      <c r="Z98" s="51"/>
      <c r="AA98" s="51"/>
      <c r="AB98" s="51"/>
      <c r="AC98" s="51"/>
      <c r="AD98" s="51"/>
    </row>
    <row r="99" spans="1:30" s="8" customFormat="1" ht="27.75" customHeight="1" x14ac:dyDescent="0.2">
      <c r="A99" s="27">
        <v>89</v>
      </c>
      <c r="B99" s="28" t="s">
        <v>113</v>
      </c>
      <c r="C99" s="24">
        <f t="shared" si="21"/>
        <v>2879.556</v>
      </c>
      <c r="D99" s="13">
        <v>0</v>
      </c>
      <c r="E99" s="13">
        <v>2879.556</v>
      </c>
      <c r="F99" s="13">
        <v>0</v>
      </c>
      <c r="G99" s="13">
        <v>0</v>
      </c>
      <c r="H99" s="13">
        <v>0</v>
      </c>
      <c r="I99" s="13"/>
      <c r="J99" s="13">
        <v>0</v>
      </c>
      <c r="K99" s="13">
        <v>0</v>
      </c>
      <c r="L99" s="33">
        <f t="shared" si="22"/>
        <v>2879.556</v>
      </c>
      <c r="M99" s="33">
        <v>0</v>
      </c>
      <c r="N99" s="33">
        <v>2879.556</v>
      </c>
      <c r="O99" s="33">
        <v>0</v>
      </c>
      <c r="P99" s="33">
        <v>0</v>
      </c>
      <c r="Q99" s="33">
        <f t="shared" si="23"/>
        <v>0</v>
      </c>
      <c r="R99" s="33">
        <v>0</v>
      </c>
      <c r="S99" s="33">
        <v>0</v>
      </c>
      <c r="T99" s="33"/>
      <c r="U99" s="33"/>
      <c r="V99" s="24">
        <v>0</v>
      </c>
      <c r="W99" s="50">
        <f t="shared" si="24"/>
        <v>1</v>
      </c>
      <c r="X99" s="50"/>
      <c r="Y99" s="50">
        <f t="shared" si="25"/>
        <v>1</v>
      </c>
      <c r="Z99" s="51"/>
      <c r="AA99" s="51"/>
      <c r="AB99" s="51"/>
      <c r="AC99" s="51"/>
      <c r="AD99" s="51"/>
    </row>
    <row r="100" spans="1:30" s="8" customFormat="1" ht="27.75" customHeight="1" x14ac:dyDescent="0.2">
      <c r="A100" s="27">
        <v>90</v>
      </c>
      <c r="B100" s="28" t="s">
        <v>114</v>
      </c>
      <c r="C100" s="24">
        <f t="shared" si="21"/>
        <v>187</v>
      </c>
      <c r="D100" s="13">
        <v>0</v>
      </c>
      <c r="E100" s="13">
        <v>187</v>
      </c>
      <c r="F100" s="13">
        <v>0</v>
      </c>
      <c r="G100" s="13">
        <v>0</v>
      </c>
      <c r="H100" s="13">
        <v>0</v>
      </c>
      <c r="I100" s="13"/>
      <c r="J100" s="13">
        <v>0</v>
      </c>
      <c r="K100" s="13">
        <v>0</v>
      </c>
      <c r="L100" s="33">
        <f t="shared" si="22"/>
        <v>187</v>
      </c>
      <c r="M100" s="33">
        <v>0</v>
      </c>
      <c r="N100" s="33">
        <v>187</v>
      </c>
      <c r="O100" s="33">
        <v>0</v>
      </c>
      <c r="P100" s="33">
        <v>0</v>
      </c>
      <c r="Q100" s="33">
        <f t="shared" si="23"/>
        <v>0</v>
      </c>
      <c r="R100" s="33">
        <v>0</v>
      </c>
      <c r="S100" s="33">
        <v>0</v>
      </c>
      <c r="T100" s="33"/>
      <c r="U100" s="33"/>
      <c r="V100" s="24">
        <v>0</v>
      </c>
      <c r="W100" s="50">
        <f t="shared" si="24"/>
        <v>1</v>
      </c>
      <c r="X100" s="50"/>
      <c r="Y100" s="50">
        <f t="shared" si="25"/>
        <v>1</v>
      </c>
      <c r="Z100" s="51"/>
      <c r="AA100" s="51"/>
      <c r="AB100" s="51"/>
      <c r="AC100" s="51"/>
      <c r="AD100" s="51"/>
    </row>
    <row r="101" spans="1:30" s="8" customFormat="1" ht="27" customHeight="1" x14ac:dyDescent="0.2">
      <c r="A101" s="27">
        <v>91</v>
      </c>
      <c r="B101" s="28" t="s">
        <v>115</v>
      </c>
      <c r="C101" s="24">
        <f t="shared" si="21"/>
        <v>61</v>
      </c>
      <c r="D101" s="13">
        <v>0</v>
      </c>
      <c r="E101" s="13">
        <v>61</v>
      </c>
      <c r="F101" s="13">
        <v>0</v>
      </c>
      <c r="G101" s="13">
        <v>0</v>
      </c>
      <c r="H101" s="13">
        <v>0</v>
      </c>
      <c r="I101" s="13"/>
      <c r="J101" s="13">
        <v>0</v>
      </c>
      <c r="K101" s="13">
        <v>0</v>
      </c>
      <c r="L101" s="33">
        <f t="shared" si="22"/>
        <v>61</v>
      </c>
      <c r="M101" s="33">
        <v>0</v>
      </c>
      <c r="N101" s="33">
        <v>61</v>
      </c>
      <c r="O101" s="33">
        <v>0</v>
      </c>
      <c r="P101" s="33">
        <v>0</v>
      </c>
      <c r="Q101" s="33">
        <f t="shared" si="23"/>
        <v>0</v>
      </c>
      <c r="R101" s="33">
        <v>0</v>
      </c>
      <c r="S101" s="33">
        <v>0</v>
      </c>
      <c r="T101" s="33"/>
      <c r="U101" s="33"/>
      <c r="V101" s="24">
        <v>0</v>
      </c>
      <c r="W101" s="50">
        <f t="shared" si="24"/>
        <v>1</v>
      </c>
      <c r="X101" s="50"/>
      <c r="Y101" s="50">
        <f t="shared" si="25"/>
        <v>1</v>
      </c>
      <c r="Z101" s="51"/>
      <c r="AA101" s="51"/>
      <c r="AB101" s="51"/>
      <c r="AC101" s="51"/>
      <c r="AD101" s="51"/>
    </row>
    <row r="102" spans="1:30" s="8" customFormat="1" ht="30" customHeight="1" x14ac:dyDescent="0.2">
      <c r="A102" s="27">
        <v>92</v>
      </c>
      <c r="B102" s="28" t="s">
        <v>116</v>
      </c>
      <c r="C102" s="24">
        <f t="shared" si="21"/>
        <v>115</v>
      </c>
      <c r="D102" s="13">
        <v>0</v>
      </c>
      <c r="E102" s="13">
        <v>115</v>
      </c>
      <c r="F102" s="13">
        <v>0</v>
      </c>
      <c r="G102" s="13">
        <v>0</v>
      </c>
      <c r="H102" s="13">
        <v>0</v>
      </c>
      <c r="I102" s="13"/>
      <c r="J102" s="13">
        <v>0</v>
      </c>
      <c r="K102" s="13">
        <v>0</v>
      </c>
      <c r="L102" s="33">
        <f t="shared" si="22"/>
        <v>115</v>
      </c>
      <c r="M102" s="33">
        <v>0</v>
      </c>
      <c r="N102" s="33">
        <v>115</v>
      </c>
      <c r="O102" s="33">
        <v>0</v>
      </c>
      <c r="P102" s="33">
        <v>0</v>
      </c>
      <c r="Q102" s="33">
        <f t="shared" si="23"/>
        <v>0</v>
      </c>
      <c r="R102" s="33">
        <v>0</v>
      </c>
      <c r="S102" s="33">
        <v>0</v>
      </c>
      <c r="T102" s="33"/>
      <c r="U102" s="33"/>
      <c r="V102" s="24">
        <v>0</v>
      </c>
      <c r="W102" s="50">
        <f t="shared" si="24"/>
        <v>1</v>
      </c>
      <c r="X102" s="50"/>
      <c r="Y102" s="50">
        <f t="shared" si="25"/>
        <v>1</v>
      </c>
      <c r="Z102" s="51"/>
      <c r="AA102" s="51"/>
      <c r="AB102" s="51"/>
      <c r="AC102" s="51"/>
      <c r="AD102" s="51"/>
    </row>
    <row r="103" spans="1:30" s="8" customFormat="1" ht="19.899999999999999" customHeight="1" x14ac:dyDescent="0.2">
      <c r="A103" s="27">
        <v>93</v>
      </c>
      <c r="B103" s="28" t="s">
        <v>117</v>
      </c>
      <c r="C103" s="24">
        <f t="shared" si="21"/>
        <v>187</v>
      </c>
      <c r="D103" s="13">
        <v>0</v>
      </c>
      <c r="E103" s="13">
        <v>187</v>
      </c>
      <c r="F103" s="13">
        <v>0</v>
      </c>
      <c r="G103" s="13">
        <v>0</v>
      </c>
      <c r="H103" s="13">
        <v>0</v>
      </c>
      <c r="I103" s="13"/>
      <c r="J103" s="13">
        <v>0</v>
      </c>
      <c r="K103" s="13">
        <v>0</v>
      </c>
      <c r="L103" s="33">
        <f t="shared" si="22"/>
        <v>187</v>
      </c>
      <c r="M103" s="33">
        <v>0</v>
      </c>
      <c r="N103" s="33">
        <v>187</v>
      </c>
      <c r="O103" s="33">
        <v>0</v>
      </c>
      <c r="P103" s="33">
        <v>0</v>
      </c>
      <c r="Q103" s="33">
        <f t="shared" si="23"/>
        <v>0</v>
      </c>
      <c r="R103" s="33">
        <v>0</v>
      </c>
      <c r="S103" s="33">
        <v>0</v>
      </c>
      <c r="T103" s="33"/>
      <c r="U103" s="33"/>
      <c r="V103" s="24">
        <v>0</v>
      </c>
      <c r="W103" s="50">
        <f t="shared" si="24"/>
        <v>1</v>
      </c>
      <c r="X103" s="50"/>
      <c r="Y103" s="50">
        <f t="shared" si="25"/>
        <v>1</v>
      </c>
      <c r="Z103" s="51"/>
      <c r="AA103" s="51"/>
      <c r="AB103" s="51"/>
      <c r="AC103" s="51"/>
      <c r="AD103" s="51"/>
    </row>
    <row r="104" spans="1:30" s="8" customFormat="1" ht="19.899999999999999" customHeight="1" x14ac:dyDescent="0.2">
      <c r="A104" s="27">
        <v>94</v>
      </c>
      <c r="B104" s="28" t="s">
        <v>118</v>
      </c>
      <c r="C104" s="24">
        <f t="shared" si="21"/>
        <v>52</v>
      </c>
      <c r="D104" s="13">
        <v>0</v>
      </c>
      <c r="E104" s="13">
        <v>52</v>
      </c>
      <c r="F104" s="13">
        <v>0</v>
      </c>
      <c r="G104" s="13">
        <v>0</v>
      </c>
      <c r="H104" s="13">
        <v>0</v>
      </c>
      <c r="I104" s="13"/>
      <c r="J104" s="13">
        <v>0</v>
      </c>
      <c r="K104" s="13">
        <v>0</v>
      </c>
      <c r="L104" s="33">
        <f t="shared" si="22"/>
        <v>52</v>
      </c>
      <c r="M104" s="33">
        <v>0</v>
      </c>
      <c r="N104" s="33">
        <v>52</v>
      </c>
      <c r="O104" s="33">
        <v>0</v>
      </c>
      <c r="P104" s="33">
        <v>0</v>
      </c>
      <c r="Q104" s="33">
        <f t="shared" si="23"/>
        <v>0</v>
      </c>
      <c r="R104" s="33">
        <v>0</v>
      </c>
      <c r="S104" s="33">
        <v>0</v>
      </c>
      <c r="T104" s="33"/>
      <c r="U104" s="33"/>
      <c r="V104" s="24">
        <v>0</v>
      </c>
      <c r="W104" s="50">
        <f t="shared" si="24"/>
        <v>1</v>
      </c>
      <c r="X104" s="50"/>
      <c r="Y104" s="50">
        <f t="shared" si="25"/>
        <v>1</v>
      </c>
      <c r="Z104" s="51"/>
      <c r="AA104" s="51"/>
      <c r="AB104" s="51"/>
      <c r="AC104" s="51"/>
      <c r="AD104" s="51"/>
    </row>
    <row r="105" spans="1:30" s="8" customFormat="1" ht="19.899999999999999" customHeight="1" x14ac:dyDescent="0.2">
      <c r="A105" s="27">
        <v>95</v>
      </c>
      <c r="B105" s="28" t="s">
        <v>119</v>
      </c>
      <c r="C105" s="24">
        <f t="shared" si="21"/>
        <v>47.8</v>
      </c>
      <c r="D105" s="13">
        <v>0</v>
      </c>
      <c r="E105" s="13">
        <v>47.8</v>
      </c>
      <c r="F105" s="13">
        <v>0</v>
      </c>
      <c r="G105" s="13">
        <v>0</v>
      </c>
      <c r="H105" s="13">
        <v>0</v>
      </c>
      <c r="I105" s="13"/>
      <c r="J105" s="13">
        <v>0</v>
      </c>
      <c r="K105" s="13">
        <v>0</v>
      </c>
      <c r="L105" s="33">
        <f t="shared" si="22"/>
        <v>47.8</v>
      </c>
      <c r="M105" s="33">
        <v>0</v>
      </c>
      <c r="N105" s="33">
        <v>47.8</v>
      </c>
      <c r="O105" s="33">
        <v>0</v>
      </c>
      <c r="P105" s="33">
        <v>0</v>
      </c>
      <c r="Q105" s="33">
        <f t="shared" si="23"/>
        <v>0</v>
      </c>
      <c r="R105" s="33">
        <v>0</v>
      </c>
      <c r="S105" s="33">
        <v>0</v>
      </c>
      <c r="T105" s="33"/>
      <c r="U105" s="33"/>
      <c r="V105" s="24">
        <v>0</v>
      </c>
      <c r="W105" s="50">
        <f t="shared" si="24"/>
        <v>1</v>
      </c>
      <c r="X105" s="50"/>
      <c r="Y105" s="50">
        <f t="shared" si="25"/>
        <v>1</v>
      </c>
      <c r="Z105" s="51"/>
      <c r="AA105" s="51"/>
      <c r="AB105" s="51"/>
      <c r="AC105" s="51"/>
      <c r="AD105" s="51"/>
    </row>
    <row r="106" spans="1:30" s="8" customFormat="1" ht="19.899999999999999" customHeight="1" x14ac:dyDescent="0.2">
      <c r="A106" s="27">
        <v>96</v>
      </c>
      <c r="B106" s="28" t="s">
        <v>120</v>
      </c>
      <c r="C106" s="24">
        <f t="shared" si="21"/>
        <v>124222.432</v>
      </c>
      <c r="D106" s="13">
        <v>11738</v>
      </c>
      <c r="E106" s="13">
        <v>112484.432</v>
      </c>
      <c r="F106" s="13">
        <v>0</v>
      </c>
      <c r="G106" s="13">
        <v>0</v>
      </c>
      <c r="H106" s="13">
        <v>0</v>
      </c>
      <c r="I106" s="13"/>
      <c r="J106" s="13">
        <v>0</v>
      </c>
      <c r="K106" s="13">
        <v>0</v>
      </c>
      <c r="L106" s="33">
        <f t="shared" si="22"/>
        <v>123469.1986</v>
      </c>
      <c r="M106" s="33">
        <v>2433.6478999999999</v>
      </c>
      <c r="N106" s="33">
        <v>100953.66774600001</v>
      </c>
      <c r="O106" s="33">
        <v>0</v>
      </c>
      <c r="P106" s="33">
        <v>0</v>
      </c>
      <c r="Q106" s="33">
        <f t="shared" si="23"/>
        <v>0</v>
      </c>
      <c r="R106" s="33">
        <v>0</v>
      </c>
      <c r="S106" s="33">
        <v>0</v>
      </c>
      <c r="T106" s="33"/>
      <c r="U106" s="33"/>
      <c r="V106" s="24">
        <v>20081.882954000001</v>
      </c>
      <c r="W106" s="50">
        <f t="shared" si="24"/>
        <v>0.99393641399646726</v>
      </c>
      <c r="X106" s="50"/>
      <c r="Y106" s="50">
        <f t="shared" si="25"/>
        <v>0.89749013219891627</v>
      </c>
      <c r="Z106" s="51"/>
      <c r="AA106" s="51"/>
      <c r="AB106" s="51"/>
      <c r="AC106" s="51"/>
      <c r="AD106" s="51"/>
    </row>
    <row r="107" spans="1:30" s="8" customFormat="1" ht="19.899999999999999" customHeight="1" x14ac:dyDescent="0.2">
      <c r="A107" s="27">
        <v>97</v>
      </c>
      <c r="B107" s="28" t="s">
        <v>121</v>
      </c>
      <c r="C107" s="24">
        <f t="shared" si="21"/>
        <v>949</v>
      </c>
      <c r="D107" s="13">
        <v>0</v>
      </c>
      <c r="E107" s="13">
        <v>949</v>
      </c>
      <c r="F107" s="13">
        <v>0</v>
      </c>
      <c r="G107" s="13">
        <v>0</v>
      </c>
      <c r="H107" s="13">
        <v>0</v>
      </c>
      <c r="I107" s="13"/>
      <c r="J107" s="13">
        <v>0</v>
      </c>
      <c r="K107" s="13">
        <v>0</v>
      </c>
      <c r="L107" s="33">
        <f t="shared" si="22"/>
        <v>949</v>
      </c>
      <c r="M107" s="33">
        <v>0</v>
      </c>
      <c r="N107" s="33">
        <v>949</v>
      </c>
      <c r="O107" s="33">
        <v>0</v>
      </c>
      <c r="P107" s="33">
        <v>0</v>
      </c>
      <c r="Q107" s="33">
        <f t="shared" si="23"/>
        <v>0</v>
      </c>
      <c r="R107" s="33">
        <v>0</v>
      </c>
      <c r="S107" s="33">
        <v>0</v>
      </c>
      <c r="T107" s="33"/>
      <c r="U107" s="33"/>
      <c r="V107" s="24">
        <v>0</v>
      </c>
      <c r="W107" s="50">
        <f t="shared" si="24"/>
        <v>1</v>
      </c>
      <c r="X107" s="50"/>
      <c r="Y107" s="50">
        <f t="shared" si="25"/>
        <v>1</v>
      </c>
      <c r="Z107" s="51"/>
      <c r="AA107" s="51"/>
      <c r="AB107" s="51"/>
      <c r="AC107" s="51"/>
      <c r="AD107" s="51"/>
    </row>
    <row r="108" spans="1:30" s="8" customFormat="1" ht="28.5" customHeight="1" x14ac:dyDescent="0.2">
      <c r="A108" s="27">
        <v>98</v>
      </c>
      <c r="B108" s="28" t="s">
        <v>122</v>
      </c>
      <c r="C108" s="24">
        <f t="shared" si="21"/>
        <v>517</v>
      </c>
      <c r="D108" s="13">
        <v>0</v>
      </c>
      <c r="E108" s="13">
        <v>517</v>
      </c>
      <c r="F108" s="13">
        <v>0</v>
      </c>
      <c r="G108" s="13">
        <v>0</v>
      </c>
      <c r="H108" s="13">
        <v>0</v>
      </c>
      <c r="I108" s="13"/>
      <c r="J108" s="13">
        <v>0</v>
      </c>
      <c r="K108" s="13">
        <v>0</v>
      </c>
      <c r="L108" s="33">
        <f t="shared" si="22"/>
        <v>517</v>
      </c>
      <c r="M108" s="33">
        <v>0</v>
      </c>
      <c r="N108" s="33">
        <v>517</v>
      </c>
      <c r="O108" s="33">
        <v>0</v>
      </c>
      <c r="P108" s="33">
        <v>0</v>
      </c>
      <c r="Q108" s="33">
        <f t="shared" si="23"/>
        <v>0</v>
      </c>
      <c r="R108" s="33">
        <v>0</v>
      </c>
      <c r="S108" s="33">
        <v>0</v>
      </c>
      <c r="T108" s="33"/>
      <c r="U108" s="33"/>
      <c r="V108" s="24">
        <v>0</v>
      </c>
      <c r="W108" s="50">
        <f t="shared" si="24"/>
        <v>1</v>
      </c>
      <c r="X108" s="50"/>
      <c r="Y108" s="50">
        <f t="shared" si="25"/>
        <v>1</v>
      </c>
      <c r="Z108" s="51"/>
      <c r="AA108" s="51"/>
      <c r="AB108" s="51"/>
      <c r="AC108" s="51"/>
      <c r="AD108" s="51"/>
    </row>
    <row r="109" spans="1:30" s="8" customFormat="1" ht="19.899999999999999" customHeight="1" x14ac:dyDescent="0.2">
      <c r="A109" s="27">
        <v>99</v>
      </c>
      <c r="B109" s="28" t="s">
        <v>123</v>
      </c>
      <c r="C109" s="24">
        <f t="shared" si="21"/>
        <v>147</v>
      </c>
      <c r="D109" s="13">
        <v>0</v>
      </c>
      <c r="E109" s="13">
        <v>147</v>
      </c>
      <c r="F109" s="13">
        <v>0</v>
      </c>
      <c r="G109" s="13">
        <v>0</v>
      </c>
      <c r="H109" s="13">
        <v>0</v>
      </c>
      <c r="I109" s="13"/>
      <c r="J109" s="13">
        <v>0</v>
      </c>
      <c r="K109" s="13">
        <v>0</v>
      </c>
      <c r="L109" s="33">
        <f t="shared" si="22"/>
        <v>147</v>
      </c>
      <c r="M109" s="33">
        <v>0</v>
      </c>
      <c r="N109" s="33">
        <v>147</v>
      </c>
      <c r="O109" s="33">
        <v>0</v>
      </c>
      <c r="P109" s="33">
        <v>0</v>
      </c>
      <c r="Q109" s="33">
        <f t="shared" si="23"/>
        <v>0</v>
      </c>
      <c r="R109" s="33">
        <v>0</v>
      </c>
      <c r="S109" s="33">
        <v>0</v>
      </c>
      <c r="T109" s="33"/>
      <c r="U109" s="33"/>
      <c r="V109" s="24">
        <v>0</v>
      </c>
      <c r="W109" s="50">
        <f t="shared" si="24"/>
        <v>1</v>
      </c>
      <c r="X109" s="50"/>
      <c r="Y109" s="50">
        <f t="shared" si="25"/>
        <v>1</v>
      </c>
      <c r="Z109" s="51"/>
      <c r="AA109" s="51"/>
      <c r="AB109" s="51"/>
      <c r="AC109" s="51"/>
      <c r="AD109" s="51"/>
    </row>
    <row r="110" spans="1:30" s="8" customFormat="1" ht="19.899999999999999" customHeight="1" x14ac:dyDescent="0.2">
      <c r="A110" s="27">
        <v>100</v>
      </c>
      <c r="B110" s="28" t="s">
        <v>124</v>
      </c>
      <c r="C110" s="24">
        <f t="shared" si="21"/>
        <v>205.41300000000001</v>
      </c>
      <c r="D110" s="13">
        <v>205.41300000000001</v>
      </c>
      <c r="E110" s="13">
        <v>0</v>
      </c>
      <c r="F110" s="13">
        <v>0</v>
      </c>
      <c r="G110" s="13">
        <v>0</v>
      </c>
      <c r="H110" s="13">
        <v>0</v>
      </c>
      <c r="I110" s="13"/>
      <c r="J110" s="13">
        <v>0</v>
      </c>
      <c r="K110" s="13">
        <v>0</v>
      </c>
      <c r="L110" s="33">
        <f t="shared" si="22"/>
        <v>205.41300000000001</v>
      </c>
      <c r="M110" s="33">
        <v>205.41300000000001</v>
      </c>
      <c r="N110" s="33">
        <v>0</v>
      </c>
      <c r="O110" s="33">
        <v>0</v>
      </c>
      <c r="P110" s="33">
        <v>0</v>
      </c>
      <c r="Q110" s="33">
        <f t="shared" si="23"/>
        <v>0</v>
      </c>
      <c r="R110" s="33">
        <v>0</v>
      </c>
      <c r="S110" s="33">
        <v>0</v>
      </c>
      <c r="T110" s="33"/>
      <c r="U110" s="33"/>
      <c r="V110" s="24">
        <v>0</v>
      </c>
      <c r="W110" s="50">
        <f t="shared" si="24"/>
        <v>1</v>
      </c>
      <c r="X110" s="50">
        <f t="shared" ref="X110:X139" si="26">+M110/D110</f>
        <v>1</v>
      </c>
      <c r="Y110" s="50"/>
      <c r="Z110" s="51"/>
      <c r="AA110" s="51"/>
      <c r="AB110" s="51"/>
      <c r="AC110" s="51"/>
      <c r="AD110" s="51"/>
    </row>
    <row r="111" spans="1:30" s="8" customFormat="1" ht="19.899999999999999" customHeight="1" x14ac:dyDescent="0.2">
      <c r="A111" s="27">
        <v>101</v>
      </c>
      <c r="B111" s="28" t="s">
        <v>125</v>
      </c>
      <c r="C111" s="24">
        <f t="shared" si="21"/>
        <v>5700</v>
      </c>
      <c r="D111" s="13">
        <v>5700</v>
      </c>
      <c r="E111" s="13">
        <v>0</v>
      </c>
      <c r="F111" s="13">
        <v>0</v>
      </c>
      <c r="G111" s="13">
        <v>0</v>
      </c>
      <c r="H111" s="13">
        <v>0</v>
      </c>
      <c r="I111" s="13"/>
      <c r="J111" s="13">
        <v>0</v>
      </c>
      <c r="K111" s="13">
        <v>0</v>
      </c>
      <c r="L111" s="33">
        <f t="shared" si="22"/>
        <v>8989.1409999999996</v>
      </c>
      <c r="M111" s="33">
        <v>5849.8440000000001</v>
      </c>
      <c r="N111" s="33">
        <v>0</v>
      </c>
      <c r="O111" s="33">
        <v>0</v>
      </c>
      <c r="P111" s="33">
        <v>0</v>
      </c>
      <c r="Q111" s="33">
        <f t="shared" si="23"/>
        <v>0</v>
      </c>
      <c r="R111" s="33">
        <v>0</v>
      </c>
      <c r="S111" s="33">
        <v>0</v>
      </c>
      <c r="T111" s="33"/>
      <c r="U111" s="33"/>
      <c r="V111" s="24">
        <v>3139.297</v>
      </c>
      <c r="W111" s="50">
        <f t="shared" si="24"/>
        <v>1.5770422807017543</v>
      </c>
      <c r="X111" s="50">
        <f t="shared" si="26"/>
        <v>1.0262884210526315</v>
      </c>
      <c r="Y111" s="50"/>
      <c r="Z111" s="51"/>
      <c r="AA111" s="51"/>
      <c r="AB111" s="51"/>
      <c r="AC111" s="51"/>
      <c r="AD111" s="51"/>
    </row>
    <row r="112" spans="1:30" s="8" customFormat="1" ht="19.899999999999999" customHeight="1" x14ac:dyDescent="0.2">
      <c r="A112" s="27">
        <v>102</v>
      </c>
      <c r="B112" s="28" t="s">
        <v>126</v>
      </c>
      <c r="C112" s="24">
        <f t="shared" si="21"/>
        <v>7500</v>
      </c>
      <c r="D112" s="13">
        <v>7500</v>
      </c>
      <c r="E112" s="13">
        <v>0</v>
      </c>
      <c r="F112" s="13">
        <v>0</v>
      </c>
      <c r="G112" s="13">
        <v>0</v>
      </c>
      <c r="H112" s="13">
        <v>0</v>
      </c>
      <c r="I112" s="13"/>
      <c r="J112" s="13">
        <v>0</v>
      </c>
      <c r="K112" s="13">
        <v>0</v>
      </c>
      <c r="L112" s="33">
        <f t="shared" si="22"/>
        <v>7500</v>
      </c>
      <c r="M112" s="33">
        <v>0</v>
      </c>
      <c r="N112" s="33">
        <v>0</v>
      </c>
      <c r="O112" s="33">
        <v>0</v>
      </c>
      <c r="P112" s="33">
        <v>0</v>
      </c>
      <c r="Q112" s="33">
        <f t="shared" si="23"/>
        <v>0</v>
      </c>
      <c r="R112" s="33">
        <v>0</v>
      </c>
      <c r="S112" s="33">
        <v>0</v>
      </c>
      <c r="T112" s="33"/>
      <c r="U112" s="33"/>
      <c r="V112" s="24">
        <v>7500</v>
      </c>
      <c r="W112" s="50">
        <f t="shared" si="24"/>
        <v>1</v>
      </c>
      <c r="X112" s="50">
        <f t="shared" si="26"/>
        <v>0</v>
      </c>
      <c r="Y112" s="50"/>
      <c r="Z112" s="51"/>
      <c r="AA112" s="51"/>
      <c r="AB112" s="51"/>
      <c r="AC112" s="51"/>
      <c r="AD112" s="51"/>
    </row>
    <row r="113" spans="1:30" s="8" customFormat="1" ht="19.899999999999999" customHeight="1" x14ac:dyDescent="0.2">
      <c r="A113" s="27">
        <v>103</v>
      </c>
      <c r="B113" s="28" t="s">
        <v>127</v>
      </c>
      <c r="C113" s="24">
        <f t="shared" si="21"/>
        <v>14500</v>
      </c>
      <c r="D113" s="13">
        <v>14500</v>
      </c>
      <c r="E113" s="13">
        <v>0</v>
      </c>
      <c r="F113" s="13">
        <v>0</v>
      </c>
      <c r="G113" s="13">
        <v>0</v>
      </c>
      <c r="H113" s="13">
        <v>0</v>
      </c>
      <c r="I113" s="13"/>
      <c r="J113" s="13">
        <v>0</v>
      </c>
      <c r="K113" s="13">
        <v>0</v>
      </c>
      <c r="L113" s="33">
        <f t="shared" si="22"/>
        <v>21223.6348</v>
      </c>
      <c r="M113" s="33">
        <v>1099.7429999999999</v>
      </c>
      <c r="N113" s="33">
        <v>0</v>
      </c>
      <c r="O113" s="33">
        <v>0</v>
      </c>
      <c r="P113" s="33">
        <v>0</v>
      </c>
      <c r="Q113" s="33">
        <f t="shared" si="23"/>
        <v>0</v>
      </c>
      <c r="R113" s="33">
        <v>0</v>
      </c>
      <c r="S113" s="33">
        <v>0</v>
      </c>
      <c r="T113" s="33"/>
      <c r="U113" s="33"/>
      <c r="V113" s="24">
        <v>20123.891800000001</v>
      </c>
      <c r="W113" s="50">
        <f t="shared" si="24"/>
        <v>1.4636989517241379</v>
      </c>
      <c r="X113" s="50">
        <f t="shared" si="26"/>
        <v>7.5844344827586202E-2</v>
      </c>
      <c r="Y113" s="50"/>
      <c r="Z113" s="51"/>
      <c r="AA113" s="51"/>
      <c r="AB113" s="51"/>
      <c r="AC113" s="51"/>
      <c r="AD113" s="51"/>
    </row>
    <row r="114" spans="1:30" s="8" customFormat="1" ht="19.899999999999999" customHeight="1" x14ac:dyDescent="0.2">
      <c r="A114" s="27">
        <v>104</v>
      </c>
      <c r="B114" s="28" t="s">
        <v>128</v>
      </c>
      <c r="C114" s="24">
        <f t="shared" si="21"/>
        <v>150000</v>
      </c>
      <c r="D114" s="13">
        <v>150000</v>
      </c>
      <c r="E114" s="13">
        <v>0</v>
      </c>
      <c r="F114" s="13">
        <v>0</v>
      </c>
      <c r="G114" s="13">
        <v>0</v>
      </c>
      <c r="H114" s="13">
        <v>0</v>
      </c>
      <c r="I114" s="13"/>
      <c r="J114" s="13">
        <v>0</v>
      </c>
      <c r="K114" s="13">
        <v>0</v>
      </c>
      <c r="L114" s="33">
        <f t="shared" si="22"/>
        <v>239816.41464599999</v>
      </c>
      <c r="M114" s="33">
        <v>225689.57524899999</v>
      </c>
      <c r="N114" s="33">
        <v>0</v>
      </c>
      <c r="O114" s="33">
        <v>0</v>
      </c>
      <c r="P114" s="33">
        <v>0</v>
      </c>
      <c r="Q114" s="33">
        <f t="shared" si="23"/>
        <v>0</v>
      </c>
      <c r="R114" s="33">
        <v>0</v>
      </c>
      <c r="S114" s="33">
        <v>0</v>
      </c>
      <c r="T114" s="33"/>
      <c r="U114" s="33"/>
      <c r="V114" s="24">
        <v>14126.839397</v>
      </c>
      <c r="W114" s="50">
        <f t="shared" si="24"/>
        <v>1.5987760976399998</v>
      </c>
      <c r="X114" s="50">
        <f t="shared" si="26"/>
        <v>1.5045971683266666</v>
      </c>
      <c r="Y114" s="50"/>
      <c r="Z114" s="51"/>
      <c r="AA114" s="51"/>
      <c r="AB114" s="51"/>
      <c r="AC114" s="51"/>
      <c r="AD114" s="51"/>
    </row>
    <row r="115" spans="1:30" s="8" customFormat="1" ht="19.899999999999999" customHeight="1" x14ac:dyDescent="0.2">
      <c r="A115" s="27">
        <v>105</v>
      </c>
      <c r="B115" s="28" t="s">
        <v>129</v>
      </c>
      <c r="C115" s="24">
        <f t="shared" si="21"/>
        <v>588.94299999999998</v>
      </c>
      <c r="D115" s="13">
        <v>588.94299999999998</v>
      </c>
      <c r="E115" s="13">
        <v>0</v>
      </c>
      <c r="F115" s="13">
        <v>0</v>
      </c>
      <c r="G115" s="13">
        <v>0</v>
      </c>
      <c r="H115" s="13">
        <v>0</v>
      </c>
      <c r="I115" s="13"/>
      <c r="J115" s="13">
        <v>0</v>
      </c>
      <c r="K115" s="13">
        <v>0</v>
      </c>
      <c r="L115" s="33">
        <f t="shared" si="22"/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f t="shared" si="23"/>
        <v>0</v>
      </c>
      <c r="R115" s="33">
        <v>0</v>
      </c>
      <c r="S115" s="33">
        <v>0</v>
      </c>
      <c r="T115" s="33"/>
      <c r="U115" s="33"/>
      <c r="V115" s="24">
        <v>0</v>
      </c>
      <c r="W115" s="50">
        <f t="shared" si="24"/>
        <v>0</v>
      </c>
      <c r="X115" s="50">
        <f t="shared" si="26"/>
        <v>0</v>
      </c>
      <c r="Y115" s="50"/>
      <c r="Z115" s="51"/>
      <c r="AA115" s="51"/>
      <c r="AB115" s="51"/>
      <c r="AC115" s="51"/>
      <c r="AD115" s="51"/>
    </row>
    <row r="116" spans="1:30" s="8" customFormat="1" ht="19.899999999999999" customHeight="1" x14ac:dyDescent="0.2">
      <c r="A116" s="27">
        <v>106</v>
      </c>
      <c r="B116" s="28" t="s">
        <v>130</v>
      </c>
      <c r="C116" s="24">
        <f t="shared" si="21"/>
        <v>12100</v>
      </c>
      <c r="D116" s="13">
        <v>10000</v>
      </c>
      <c r="E116" s="13">
        <v>0</v>
      </c>
      <c r="F116" s="13">
        <v>0</v>
      </c>
      <c r="G116" s="13">
        <v>0</v>
      </c>
      <c r="H116" s="13">
        <v>0</v>
      </c>
      <c r="I116" s="13">
        <v>2100</v>
      </c>
      <c r="J116" s="13">
        <v>2100</v>
      </c>
      <c r="K116" s="13">
        <v>0</v>
      </c>
      <c r="L116" s="33">
        <f t="shared" si="22"/>
        <v>12186.490249999999</v>
      </c>
      <c r="M116" s="33">
        <v>1783.9078999999999</v>
      </c>
      <c r="N116" s="33">
        <v>0</v>
      </c>
      <c r="O116" s="33">
        <v>0</v>
      </c>
      <c r="P116" s="33">
        <v>0</v>
      </c>
      <c r="Q116" s="33">
        <f t="shared" si="23"/>
        <v>2098.729151</v>
      </c>
      <c r="R116" s="33">
        <v>2098.729151</v>
      </c>
      <c r="S116" s="33">
        <v>0</v>
      </c>
      <c r="T116" s="33"/>
      <c r="U116" s="33"/>
      <c r="V116" s="24">
        <v>8303.8531989999992</v>
      </c>
      <c r="W116" s="50">
        <f t="shared" si="24"/>
        <v>1.0071479545454545</v>
      </c>
      <c r="X116" s="50">
        <f t="shared" si="26"/>
        <v>0.17839078999999999</v>
      </c>
      <c r="Y116" s="50"/>
      <c r="Z116" s="51"/>
      <c r="AA116" s="51"/>
      <c r="AB116" s="51"/>
      <c r="AC116" s="51"/>
      <c r="AD116" s="51"/>
    </row>
    <row r="117" spans="1:30" s="8" customFormat="1" ht="29.25" customHeight="1" x14ac:dyDescent="0.2">
      <c r="A117" s="27">
        <v>107</v>
      </c>
      <c r="B117" s="28" t="s">
        <v>131</v>
      </c>
      <c r="C117" s="24">
        <f t="shared" si="21"/>
        <v>24381</v>
      </c>
      <c r="D117" s="13">
        <v>24381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33">
        <f t="shared" si="22"/>
        <v>781</v>
      </c>
      <c r="M117" s="33">
        <v>438.67599999999999</v>
      </c>
      <c r="N117" s="33">
        <v>0</v>
      </c>
      <c r="O117" s="33">
        <v>0</v>
      </c>
      <c r="P117" s="33">
        <v>0</v>
      </c>
      <c r="Q117" s="33">
        <f t="shared" si="23"/>
        <v>0</v>
      </c>
      <c r="R117" s="33">
        <v>0</v>
      </c>
      <c r="S117" s="33">
        <v>0</v>
      </c>
      <c r="T117" s="33"/>
      <c r="U117" s="33"/>
      <c r="V117" s="24">
        <v>342.32400000000001</v>
      </c>
      <c r="W117" s="50">
        <f t="shared" si="24"/>
        <v>3.2033140560272344E-2</v>
      </c>
      <c r="X117" s="50">
        <f t="shared" si="26"/>
        <v>1.7992535170829743E-2</v>
      </c>
      <c r="Y117" s="50"/>
      <c r="Z117" s="51"/>
      <c r="AA117" s="51"/>
      <c r="AB117" s="51"/>
      <c r="AC117" s="51"/>
      <c r="AD117" s="51"/>
    </row>
    <row r="118" spans="1:30" s="8" customFormat="1" ht="19.899999999999999" customHeight="1" x14ac:dyDescent="0.2">
      <c r="A118" s="27">
        <v>108</v>
      </c>
      <c r="B118" s="28" t="s">
        <v>132</v>
      </c>
      <c r="C118" s="24">
        <f t="shared" si="21"/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33">
        <f t="shared" si="22"/>
        <v>36469.036</v>
      </c>
      <c r="M118" s="33">
        <v>35939.953999999998</v>
      </c>
      <c r="N118" s="33">
        <v>0</v>
      </c>
      <c r="O118" s="33">
        <v>0</v>
      </c>
      <c r="P118" s="33">
        <v>0</v>
      </c>
      <c r="Q118" s="33">
        <f t="shared" si="23"/>
        <v>0</v>
      </c>
      <c r="R118" s="33">
        <v>0</v>
      </c>
      <c r="S118" s="33">
        <v>0</v>
      </c>
      <c r="T118" s="33"/>
      <c r="U118" s="33"/>
      <c r="V118" s="24">
        <v>529.08199999999999</v>
      </c>
      <c r="W118" s="50"/>
      <c r="X118" s="50"/>
      <c r="Y118" s="50"/>
      <c r="Z118" s="51"/>
      <c r="AA118" s="51"/>
      <c r="AB118" s="51"/>
      <c r="AC118" s="51"/>
      <c r="AD118" s="51"/>
    </row>
    <row r="119" spans="1:30" s="8" customFormat="1" ht="28.5" customHeight="1" x14ac:dyDescent="0.2">
      <c r="A119" s="27">
        <v>109</v>
      </c>
      <c r="B119" s="28" t="s">
        <v>133</v>
      </c>
      <c r="C119" s="24">
        <f t="shared" si="21"/>
        <v>43.872999999999998</v>
      </c>
      <c r="D119" s="13">
        <v>43.872999999999998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33">
        <f t="shared" si="22"/>
        <v>43.872999999999998</v>
      </c>
      <c r="M119" s="33">
        <v>43.872999999999998</v>
      </c>
      <c r="N119" s="33">
        <v>0</v>
      </c>
      <c r="O119" s="33">
        <v>0</v>
      </c>
      <c r="P119" s="33">
        <v>0</v>
      </c>
      <c r="Q119" s="33">
        <f t="shared" si="23"/>
        <v>0</v>
      </c>
      <c r="R119" s="33">
        <v>0</v>
      </c>
      <c r="S119" s="33">
        <v>0</v>
      </c>
      <c r="T119" s="33"/>
      <c r="U119" s="33"/>
      <c r="V119" s="24">
        <v>0</v>
      </c>
      <c r="W119" s="50">
        <f t="shared" si="24"/>
        <v>1</v>
      </c>
      <c r="X119" s="50">
        <f t="shared" si="26"/>
        <v>1</v>
      </c>
      <c r="Y119" s="50"/>
      <c r="Z119" s="51"/>
      <c r="AA119" s="51"/>
      <c r="AB119" s="51"/>
      <c r="AC119" s="51"/>
      <c r="AD119" s="51"/>
    </row>
    <row r="120" spans="1:30" s="8" customFormat="1" ht="27.75" customHeight="1" x14ac:dyDescent="0.2">
      <c r="A120" s="27">
        <v>110</v>
      </c>
      <c r="B120" s="28" t="s">
        <v>134</v>
      </c>
      <c r="C120" s="24">
        <f t="shared" si="21"/>
        <v>1942</v>
      </c>
      <c r="D120" s="13">
        <v>1942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33">
        <f t="shared" si="22"/>
        <v>1942</v>
      </c>
      <c r="M120" s="33">
        <v>41.458551</v>
      </c>
      <c r="N120" s="33">
        <v>0</v>
      </c>
      <c r="O120" s="33">
        <v>0</v>
      </c>
      <c r="P120" s="33">
        <v>0</v>
      </c>
      <c r="Q120" s="33">
        <f t="shared" si="23"/>
        <v>0</v>
      </c>
      <c r="R120" s="33">
        <v>0</v>
      </c>
      <c r="S120" s="33">
        <v>0</v>
      </c>
      <c r="T120" s="33"/>
      <c r="U120" s="33"/>
      <c r="V120" s="24">
        <v>1900.5414490000001</v>
      </c>
      <c r="W120" s="50">
        <f t="shared" si="24"/>
        <v>1</v>
      </c>
      <c r="X120" s="50">
        <f t="shared" si="26"/>
        <v>2.1348378475798145E-2</v>
      </c>
      <c r="Y120" s="50"/>
      <c r="Z120" s="51"/>
      <c r="AA120" s="51"/>
      <c r="AB120" s="51"/>
      <c r="AC120" s="51"/>
      <c r="AD120" s="51"/>
    </row>
    <row r="121" spans="1:30" s="8" customFormat="1" ht="28.5" customHeight="1" x14ac:dyDescent="0.2">
      <c r="A121" s="27">
        <v>111</v>
      </c>
      <c r="B121" s="28" t="s">
        <v>135</v>
      </c>
      <c r="C121" s="24">
        <f t="shared" si="21"/>
        <v>10000</v>
      </c>
      <c r="D121" s="13">
        <v>10000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33">
        <f t="shared" si="22"/>
        <v>10002</v>
      </c>
      <c r="M121" s="33">
        <v>18.236000000000001</v>
      </c>
      <c r="N121" s="33">
        <v>0</v>
      </c>
      <c r="O121" s="33">
        <v>0</v>
      </c>
      <c r="P121" s="33">
        <v>0</v>
      </c>
      <c r="Q121" s="33">
        <f t="shared" si="23"/>
        <v>0</v>
      </c>
      <c r="R121" s="33">
        <v>0</v>
      </c>
      <c r="S121" s="33">
        <v>0</v>
      </c>
      <c r="T121" s="33"/>
      <c r="U121" s="33"/>
      <c r="V121" s="24">
        <v>9983.7639999999992</v>
      </c>
      <c r="W121" s="50">
        <f t="shared" si="24"/>
        <v>1.0002</v>
      </c>
      <c r="X121" s="50">
        <f t="shared" si="26"/>
        <v>1.8236000000000001E-3</v>
      </c>
      <c r="Y121" s="50"/>
      <c r="Z121" s="51"/>
      <c r="AA121" s="51"/>
      <c r="AB121" s="51"/>
      <c r="AC121" s="51"/>
      <c r="AD121" s="51"/>
    </row>
    <row r="122" spans="1:30" s="8" customFormat="1" ht="25.5" customHeight="1" x14ac:dyDescent="0.2">
      <c r="A122" s="27">
        <v>112</v>
      </c>
      <c r="B122" s="28" t="s">
        <v>136</v>
      </c>
      <c r="C122" s="24">
        <f t="shared" si="21"/>
        <v>10745.125</v>
      </c>
      <c r="D122" s="13">
        <v>10745.125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33">
        <f t="shared" si="22"/>
        <v>10244.963</v>
      </c>
      <c r="M122" s="33">
        <v>1574.6880000000001</v>
      </c>
      <c r="N122" s="33">
        <v>0</v>
      </c>
      <c r="O122" s="33">
        <v>0</v>
      </c>
      <c r="P122" s="33">
        <v>0</v>
      </c>
      <c r="Q122" s="33">
        <f t="shared" si="23"/>
        <v>0</v>
      </c>
      <c r="R122" s="33">
        <v>0</v>
      </c>
      <c r="S122" s="33">
        <v>0</v>
      </c>
      <c r="T122" s="33"/>
      <c r="U122" s="33"/>
      <c r="V122" s="24">
        <v>8670.2749999999996</v>
      </c>
      <c r="W122" s="50">
        <f t="shared" si="24"/>
        <v>0.9534521934365584</v>
      </c>
      <c r="X122" s="50">
        <f t="shared" si="26"/>
        <v>0.14654906294715045</v>
      </c>
      <c r="Y122" s="50"/>
      <c r="Z122" s="51"/>
      <c r="AA122" s="51"/>
      <c r="AB122" s="51"/>
      <c r="AC122" s="51"/>
      <c r="AD122" s="51"/>
    </row>
    <row r="123" spans="1:30" s="8" customFormat="1" ht="19.899999999999999" customHeight="1" x14ac:dyDescent="0.2">
      <c r="A123" s="27">
        <v>113</v>
      </c>
      <c r="B123" s="28" t="s">
        <v>137</v>
      </c>
      <c r="C123" s="24">
        <f t="shared" si="21"/>
        <v>28528.618906</v>
      </c>
      <c r="D123" s="13">
        <v>28528.618906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33">
        <f t="shared" si="22"/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f t="shared" si="23"/>
        <v>0</v>
      </c>
      <c r="R123" s="33">
        <v>0</v>
      </c>
      <c r="S123" s="33">
        <v>0</v>
      </c>
      <c r="T123" s="33"/>
      <c r="U123" s="33"/>
      <c r="V123" s="24">
        <v>0</v>
      </c>
      <c r="W123" s="50">
        <f t="shared" si="24"/>
        <v>0</v>
      </c>
      <c r="X123" s="50">
        <f t="shared" si="26"/>
        <v>0</v>
      </c>
      <c r="Y123" s="50"/>
      <c r="Z123" s="51"/>
      <c r="AA123" s="51"/>
      <c r="AB123" s="51"/>
      <c r="AC123" s="51"/>
      <c r="AD123" s="51"/>
    </row>
    <row r="124" spans="1:30" s="8" customFormat="1" ht="19.899999999999999" customHeight="1" x14ac:dyDescent="0.2">
      <c r="A124" s="27">
        <v>114</v>
      </c>
      <c r="B124" s="28" t="s">
        <v>138</v>
      </c>
      <c r="C124" s="24">
        <f t="shared" si="21"/>
        <v>35700</v>
      </c>
      <c r="D124" s="13">
        <v>35700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33">
        <f t="shared" si="22"/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f t="shared" si="23"/>
        <v>0</v>
      </c>
      <c r="R124" s="33">
        <v>0</v>
      </c>
      <c r="S124" s="33">
        <v>0</v>
      </c>
      <c r="T124" s="33"/>
      <c r="U124" s="33"/>
      <c r="V124" s="24">
        <v>0</v>
      </c>
      <c r="W124" s="50">
        <f t="shared" si="24"/>
        <v>0</v>
      </c>
      <c r="X124" s="50">
        <f t="shared" si="26"/>
        <v>0</v>
      </c>
      <c r="Y124" s="50"/>
      <c r="Z124" s="51"/>
      <c r="AA124" s="51"/>
      <c r="AB124" s="51"/>
      <c r="AC124" s="51"/>
      <c r="AD124" s="51"/>
    </row>
    <row r="125" spans="1:30" s="8" customFormat="1" ht="19.899999999999999" customHeight="1" x14ac:dyDescent="0.2">
      <c r="A125" s="27">
        <v>115</v>
      </c>
      <c r="B125" s="28" t="s">
        <v>139</v>
      </c>
      <c r="C125" s="24">
        <f t="shared" si="21"/>
        <v>10000</v>
      </c>
      <c r="D125" s="13">
        <v>10000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33">
        <f t="shared" si="22"/>
        <v>17722.378000000001</v>
      </c>
      <c r="M125" s="33">
        <v>7703.9560000000001</v>
      </c>
      <c r="N125" s="33">
        <v>0</v>
      </c>
      <c r="O125" s="33">
        <v>0</v>
      </c>
      <c r="P125" s="33">
        <v>0</v>
      </c>
      <c r="Q125" s="33">
        <f t="shared" si="23"/>
        <v>0</v>
      </c>
      <c r="R125" s="33">
        <v>0</v>
      </c>
      <c r="S125" s="33">
        <v>0</v>
      </c>
      <c r="T125" s="33"/>
      <c r="U125" s="33"/>
      <c r="V125" s="24">
        <v>10018.422</v>
      </c>
      <c r="W125" s="50">
        <f t="shared" si="24"/>
        <v>1.7722378000000001</v>
      </c>
      <c r="X125" s="50">
        <f t="shared" si="26"/>
        <v>0.77039559999999996</v>
      </c>
      <c r="Y125" s="50"/>
      <c r="Z125" s="51"/>
      <c r="AA125" s="51"/>
      <c r="AB125" s="51"/>
      <c r="AC125" s="51"/>
      <c r="AD125" s="51"/>
    </row>
    <row r="126" spans="1:30" s="8" customFormat="1" ht="19.899999999999999" customHeight="1" x14ac:dyDescent="0.2">
      <c r="A126" s="27">
        <v>116</v>
      </c>
      <c r="B126" s="28" t="s">
        <v>140</v>
      </c>
      <c r="C126" s="24">
        <f t="shared" si="21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33">
        <f t="shared" si="22"/>
        <v>699.11450000000002</v>
      </c>
      <c r="M126" s="33">
        <v>0</v>
      </c>
      <c r="N126" s="33">
        <v>0</v>
      </c>
      <c r="O126" s="33">
        <v>0</v>
      </c>
      <c r="P126" s="33">
        <v>0</v>
      </c>
      <c r="Q126" s="33">
        <f t="shared" si="23"/>
        <v>0</v>
      </c>
      <c r="R126" s="33">
        <v>0</v>
      </c>
      <c r="S126" s="33">
        <v>0</v>
      </c>
      <c r="T126" s="33"/>
      <c r="U126" s="33"/>
      <c r="V126" s="24">
        <v>699.11450000000002</v>
      </c>
      <c r="W126" s="50"/>
      <c r="X126" s="50"/>
      <c r="Y126" s="50"/>
      <c r="Z126" s="51"/>
      <c r="AA126" s="51"/>
      <c r="AB126" s="51"/>
      <c r="AC126" s="51"/>
      <c r="AD126" s="51"/>
    </row>
    <row r="127" spans="1:30" s="8" customFormat="1" ht="19.899999999999999" customHeight="1" x14ac:dyDescent="0.2">
      <c r="A127" s="27">
        <v>117</v>
      </c>
      <c r="B127" s="28" t="s">
        <v>141</v>
      </c>
      <c r="C127" s="24">
        <f t="shared" si="21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33">
        <f t="shared" si="22"/>
        <v>38.381999999999998</v>
      </c>
      <c r="M127" s="33">
        <v>0</v>
      </c>
      <c r="N127" s="33">
        <v>0</v>
      </c>
      <c r="O127" s="33">
        <v>0</v>
      </c>
      <c r="P127" s="33">
        <v>0</v>
      </c>
      <c r="Q127" s="33">
        <f t="shared" si="23"/>
        <v>0</v>
      </c>
      <c r="R127" s="33">
        <v>0</v>
      </c>
      <c r="S127" s="33">
        <v>0</v>
      </c>
      <c r="T127" s="33"/>
      <c r="U127" s="33"/>
      <c r="V127" s="24">
        <v>38.381999999999998</v>
      </c>
      <c r="W127" s="50"/>
      <c r="X127" s="50"/>
      <c r="Y127" s="50"/>
      <c r="Z127" s="51"/>
      <c r="AA127" s="51"/>
      <c r="AB127" s="51"/>
      <c r="AC127" s="51"/>
      <c r="AD127" s="51"/>
    </row>
    <row r="128" spans="1:30" s="8" customFormat="1" ht="26.25" customHeight="1" x14ac:dyDescent="0.2">
      <c r="A128" s="27">
        <v>118</v>
      </c>
      <c r="B128" s="28" t="s">
        <v>142</v>
      </c>
      <c r="C128" s="24">
        <f t="shared" si="21"/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33">
        <f t="shared" si="22"/>
        <v>542.327</v>
      </c>
      <c r="M128" s="33">
        <v>0</v>
      </c>
      <c r="N128" s="33">
        <v>0</v>
      </c>
      <c r="O128" s="33">
        <v>0</v>
      </c>
      <c r="P128" s="33">
        <v>0</v>
      </c>
      <c r="Q128" s="33">
        <f t="shared" si="23"/>
        <v>0</v>
      </c>
      <c r="R128" s="33">
        <v>0</v>
      </c>
      <c r="S128" s="33">
        <v>0</v>
      </c>
      <c r="T128" s="33"/>
      <c r="U128" s="33"/>
      <c r="V128" s="24">
        <v>542.327</v>
      </c>
      <c r="W128" s="50"/>
      <c r="X128" s="50"/>
      <c r="Y128" s="50"/>
      <c r="Z128" s="51"/>
      <c r="AA128" s="51"/>
      <c r="AB128" s="51"/>
      <c r="AC128" s="51"/>
      <c r="AD128" s="51"/>
    </row>
    <row r="129" spans="1:30" s="8" customFormat="1" ht="19.899999999999999" customHeight="1" x14ac:dyDescent="0.2">
      <c r="A129" s="27">
        <v>119</v>
      </c>
      <c r="B129" s="28" t="s">
        <v>143</v>
      </c>
      <c r="C129" s="24">
        <f t="shared" si="21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33">
        <f t="shared" si="22"/>
        <v>10454.29025</v>
      </c>
      <c r="M129" s="33">
        <v>523.78399999999999</v>
      </c>
      <c r="N129" s="33">
        <v>0</v>
      </c>
      <c r="O129" s="33">
        <v>0</v>
      </c>
      <c r="P129" s="33">
        <v>0</v>
      </c>
      <c r="Q129" s="33">
        <f t="shared" si="23"/>
        <v>0</v>
      </c>
      <c r="R129" s="33">
        <v>0</v>
      </c>
      <c r="S129" s="33">
        <v>0</v>
      </c>
      <c r="T129" s="33"/>
      <c r="U129" s="33"/>
      <c r="V129" s="24">
        <v>9930.5062500000004</v>
      </c>
      <c r="W129" s="50"/>
      <c r="X129" s="50"/>
      <c r="Y129" s="50"/>
      <c r="Z129" s="51"/>
      <c r="AA129" s="51"/>
      <c r="AB129" s="51"/>
      <c r="AC129" s="51"/>
      <c r="AD129" s="51"/>
    </row>
    <row r="130" spans="1:30" s="8" customFormat="1" ht="19.899999999999999" customHeight="1" x14ac:dyDescent="0.2">
      <c r="A130" s="25" t="s">
        <v>3</v>
      </c>
      <c r="B130" s="26" t="s">
        <v>144</v>
      </c>
      <c r="C130" s="15">
        <f t="shared" si="21"/>
        <v>7729975.8330000006</v>
      </c>
      <c r="D130" s="22">
        <f>SUM(D131:D141)</f>
        <v>7729975.8330000006</v>
      </c>
      <c r="E130" s="22">
        <f t="shared" ref="E130:K130" si="27">SUM(E131:E141)</f>
        <v>0</v>
      </c>
      <c r="F130" s="22">
        <f t="shared" si="27"/>
        <v>0</v>
      </c>
      <c r="G130" s="22">
        <f t="shared" si="27"/>
        <v>0</v>
      </c>
      <c r="H130" s="22">
        <f t="shared" si="27"/>
        <v>0</v>
      </c>
      <c r="I130" s="22">
        <f t="shared" si="27"/>
        <v>0</v>
      </c>
      <c r="J130" s="22">
        <f t="shared" si="27"/>
        <v>0</v>
      </c>
      <c r="K130" s="22">
        <f t="shared" si="27"/>
        <v>0</v>
      </c>
      <c r="L130" s="23">
        <f t="shared" ref="L130" si="28">SUM(M130:Q130)+V130</f>
        <v>16460869.263723001</v>
      </c>
      <c r="M130" s="23">
        <f t="shared" ref="M130:V130" si="29">SUBTOTAL(9,M131:M141)</f>
        <v>3785160.3113190001</v>
      </c>
      <c r="N130" s="23">
        <f t="shared" si="29"/>
        <v>0</v>
      </c>
      <c r="O130" s="23">
        <f t="shared" si="29"/>
        <v>0</v>
      </c>
      <c r="P130" s="23">
        <f t="shared" si="29"/>
        <v>0</v>
      </c>
      <c r="Q130" s="23">
        <f t="shared" si="29"/>
        <v>0</v>
      </c>
      <c r="R130" s="23">
        <f t="shared" si="29"/>
        <v>0</v>
      </c>
      <c r="S130" s="23">
        <f t="shared" si="29"/>
        <v>0</v>
      </c>
      <c r="T130" s="23">
        <f t="shared" ref="T130" si="30">SUBTOTAL(9,T131:T141)</f>
        <v>0</v>
      </c>
      <c r="U130" s="23">
        <f t="shared" ref="U130" si="31">SUBTOTAL(9,U131:U141)</f>
        <v>7077768.5</v>
      </c>
      <c r="V130" s="23">
        <f t="shared" si="29"/>
        <v>12675708.952404</v>
      </c>
      <c r="W130" s="50">
        <f t="shared" si="24"/>
        <v>2.1294852169459557</v>
      </c>
      <c r="X130" s="50">
        <f t="shared" si="26"/>
        <v>0.48967298127373071</v>
      </c>
      <c r="Y130" s="50"/>
      <c r="Z130" s="49"/>
      <c r="AA130" s="49"/>
      <c r="AB130" s="49"/>
      <c r="AC130" s="49"/>
      <c r="AD130" s="49"/>
    </row>
    <row r="131" spans="1:30" s="8" customFormat="1" ht="19.899999999999999" customHeight="1" x14ac:dyDescent="0.2">
      <c r="A131" s="27">
        <v>1</v>
      </c>
      <c r="B131" s="28" t="s">
        <v>145</v>
      </c>
      <c r="C131" s="24">
        <f t="shared" si="21"/>
        <v>46980</v>
      </c>
      <c r="D131" s="13">
        <v>46980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33">
        <f>SUM(M131:Q131)+V131+T131+U131</f>
        <v>890550.886283</v>
      </c>
      <c r="M131" s="33">
        <v>20080.762438999998</v>
      </c>
      <c r="N131" s="33">
        <v>0</v>
      </c>
      <c r="O131" s="33">
        <v>0</v>
      </c>
      <c r="P131" s="33">
        <v>0</v>
      </c>
      <c r="Q131" s="33">
        <f>+R131+S131</f>
        <v>0</v>
      </c>
      <c r="R131" s="33"/>
      <c r="S131" s="33"/>
      <c r="T131" s="33"/>
      <c r="U131" s="33">
        <v>839309</v>
      </c>
      <c r="V131" s="24">
        <v>31161.123844000002</v>
      </c>
      <c r="W131" s="50">
        <f t="shared" si="24"/>
        <v>18.955957562430822</v>
      </c>
      <c r="X131" s="50">
        <f t="shared" si="26"/>
        <v>0.42743215068114088</v>
      </c>
      <c r="Y131" s="50"/>
      <c r="Z131" s="51"/>
      <c r="AA131" s="51"/>
      <c r="AB131" s="51"/>
      <c r="AC131" s="51"/>
      <c r="AD131" s="51"/>
    </row>
    <row r="132" spans="1:30" s="8" customFormat="1" ht="19.899999999999999" customHeight="1" x14ac:dyDescent="0.2">
      <c r="A132" s="27">
        <v>2</v>
      </c>
      <c r="B132" s="28" t="s">
        <v>146</v>
      </c>
      <c r="C132" s="24">
        <f t="shared" si="21"/>
        <v>302337</v>
      </c>
      <c r="D132" s="13">
        <v>302337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33">
        <f t="shared" ref="L132:L141" si="32">SUM(M132:Q132)+V132+T132+U132</f>
        <v>1440428.5887449998</v>
      </c>
      <c r="M132" s="33">
        <v>267238.08674499998</v>
      </c>
      <c r="N132" s="33">
        <v>0</v>
      </c>
      <c r="O132" s="33">
        <v>0</v>
      </c>
      <c r="P132" s="33">
        <v>0</v>
      </c>
      <c r="Q132" s="33">
        <f t="shared" ref="Q132:Q141" si="33">+R132+S132</f>
        <v>0</v>
      </c>
      <c r="R132" s="33"/>
      <c r="S132" s="33"/>
      <c r="T132" s="33"/>
      <c r="U132" s="33">
        <v>1011102</v>
      </c>
      <c r="V132" s="24">
        <v>162088.50200000001</v>
      </c>
      <c r="W132" s="50">
        <f t="shared" si="24"/>
        <v>4.764314618273648</v>
      </c>
      <c r="X132" s="50">
        <f t="shared" si="26"/>
        <v>0.88390797932439624</v>
      </c>
      <c r="Y132" s="50"/>
      <c r="Z132" s="51"/>
      <c r="AA132" s="51"/>
      <c r="AB132" s="51"/>
      <c r="AC132" s="51"/>
      <c r="AD132" s="51"/>
    </row>
    <row r="133" spans="1:30" s="8" customFormat="1" ht="19.899999999999999" customHeight="1" x14ac:dyDescent="0.2">
      <c r="A133" s="27">
        <v>3</v>
      </c>
      <c r="B133" s="28" t="s">
        <v>147</v>
      </c>
      <c r="C133" s="24">
        <f t="shared" si="21"/>
        <v>6197208</v>
      </c>
      <c r="D133" s="13">
        <v>6197208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33">
        <f t="shared" si="32"/>
        <v>15232980.835781999</v>
      </c>
      <c r="M133" s="33">
        <v>2977447.6045249999</v>
      </c>
      <c r="N133" s="33">
        <v>0</v>
      </c>
      <c r="O133" s="33">
        <v>0</v>
      </c>
      <c r="P133" s="33">
        <v>0</v>
      </c>
      <c r="Q133" s="33">
        <f t="shared" si="33"/>
        <v>0</v>
      </c>
      <c r="R133" s="33"/>
      <c r="S133" s="33"/>
      <c r="T133" s="33"/>
      <c r="U133" s="33">
        <v>600067</v>
      </c>
      <c r="V133" s="24">
        <v>11655466.231256999</v>
      </c>
      <c r="W133" s="50">
        <f t="shared" si="24"/>
        <v>2.4580393034705303</v>
      </c>
      <c r="X133" s="50">
        <f t="shared" si="26"/>
        <v>0.48044984201353252</v>
      </c>
      <c r="Y133" s="50"/>
      <c r="Z133" s="51"/>
      <c r="AA133" s="51"/>
      <c r="AB133" s="51"/>
      <c r="AC133" s="51"/>
      <c r="AD133" s="51"/>
    </row>
    <row r="134" spans="1:30" s="8" customFormat="1" ht="19.899999999999999" customHeight="1" x14ac:dyDescent="0.2">
      <c r="A134" s="27">
        <v>4</v>
      </c>
      <c r="B134" s="28" t="s">
        <v>148</v>
      </c>
      <c r="C134" s="24">
        <f t="shared" si="21"/>
        <v>9623.5920000000006</v>
      </c>
      <c r="D134" s="13">
        <v>9623.5920000000006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33">
        <f t="shared" si="32"/>
        <v>220112.812405</v>
      </c>
      <c r="M134" s="33">
        <v>6335.1644050000004</v>
      </c>
      <c r="N134" s="33">
        <v>0</v>
      </c>
      <c r="O134" s="33">
        <v>0</v>
      </c>
      <c r="P134" s="33">
        <v>0</v>
      </c>
      <c r="Q134" s="33">
        <f t="shared" si="33"/>
        <v>0</v>
      </c>
      <c r="R134" s="33"/>
      <c r="S134" s="33"/>
      <c r="T134" s="33"/>
      <c r="U134" s="33">
        <v>207677</v>
      </c>
      <c r="V134" s="24">
        <v>6100.6480000000001</v>
      </c>
      <c r="W134" s="50">
        <f t="shared" si="24"/>
        <v>22.872209503998089</v>
      </c>
      <c r="X134" s="50">
        <f t="shared" si="26"/>
        <v>0.65829519840408868</v>
      </c>
      <c r="Y134" s="50"/>
      <c r="Z134" s="51"/>
      <c r="AA134" s="51"/>
      <c r="AB134" s="51"/>
      <c r="AC134" s="51"/>
      <c r="AD134" s="51"/>
    </row>
    <row r="135" spans="1:30" s="8" customFormat="1" ht="19.899999999999999" customHeight="1" x14ac:dyDescent="0.2">
      <c r="A135" s="27">
        <v>5</v>
      </c>
      <c r="B135" s="28" t="s">
        <v>149</v>
      </c>
      <c r="C135" s="24">
        <f t="shared" si="21"/>
        <v>134253.87400000001</v>
      </c>
      <c r="D135" s="13">
        <v>134253.87400000001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33">
        <f t="shared" si="32"/>
        <v>1189864.1414709999</v>
      </c>
      <c r="M135" s="33">
        <v>56364.23</v>
      </c>
      <c r="N135" s="33">
        <v>0</v>
      </c>
      <c r="O135" s="33">
        <v>0</v>
      </c>
      <c r="P135" s="33">
        <v>0</v>
      </c>
      <c r="Q135" s="33">
        <f t="shared" si="33"/>
        <v>0</v>
      </c>
      <c r="R135" s="33"/>
      <c r="S135" s="33"/>
      <c r="T135" s="33"/>
      <c r="U135" s="33">
        <v>1046747.5</v>
      </c>
      <c r="V135" s="24">
        <v>86752.411470999999</v>
      </c>
      <c r="W135" s="50">
        <f t="shared" si="24"/>
        <v>8.8627918585872596</v>
      </c>
      <c r="X135" s="50">
        <f t="shared" si="26"/>
        <v>0.4198331736781018</v>
      </c>
      <c r="Y135" s="50"/>
      <c r="Z135" s="51"/>
      <c r="AA135" s="51"/>
      <c r="AB135" s="51"/>
      <c r="AC135" s="51"/>
      <c r="AD135" s="51"/>
    </row>
    <row r="136" spans="1:30" s="8" customFormat="1" ht="19.899999999999999" customHeight="1" x14ac:dyDescent="0.2">
      <c r="A136" s="27">
        <v>6</v>
      </c>
      <c r="B136" s="28" t="s">
        <v>150</v>
      </c>
      <c r="C136" s="24">
        <f t="shared" si="21"/>
        <v>49952</v>
      </c>
      <c r="D136" s="13">
        <v>49952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33">
        <f t="shared" si="32"/>
        <v>759071.40717799996</v>
      </c>
      <c r="M136" s="33">
        <v>34024.271200000003</v>
      </c>
      <c r="N136" s="33">
        <v>0</v>
      </c>
      <c r="O136" s="33">
        <v>0</v>
      </c>
      <c r="P136" s="33">
        <v>0</v>
      </c>
      <c r="Q136" s="33">
        <f t="shared" si="33"/>
        <v>0</v>
      </c>
      <c r="R136" s="33"/>
      <c r="S136" s="33"/>
      <c r="T136" s="33"/>
      <c r="U136" s="33">
        <v>687262</v>
      </c>
      <c r="V136" s="24">
        <v>37785.135977999998</v>
      </c>
      <c r="W136" s="50">
        <f t="shared" si="24"/>
        <v>15.196016319226457</v>
      </c>
      <c r="X136" s="50">
        <f t="shared" si="26"/>
        <v>0.68113931774503533</v>
      </c>
      <c r="Y136" s="50"/>
      <c r="Z136" s="51"/>
      <c r="AA136" s="51"/>
      <c r="AB136" s="51"/>
      <c r="AC136" s="51"/>
      <c r="AD136" s="51"/>
    </row>
    <row r="137" spans="1:30" s="8" customFormat="1" ht="19.899999999999999" customHeight="1" x14ac:dyDescent="0.2">
      <c r="A137" s="27">
        <v>7</v>
      </c>
      <c r="B137" s="28" t="s">
        <v>151</v>
      </c>
      <c r="C137" s="24">
        <f t="shared" ref="C137:C154" si="34">SUM(D137:I137)</f>
        <v>99875</v>
      </c>
      <c r="D137" s="13">
        <v>99875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33">
        <f t="shared" si="32"/>
        <v>559600.39094199997</v>
      </c>
      <c r="M137" s="33">
        <v>56618.750638999998</v>
      </c>
      <c r="N137" s="33">
        <v>0</v>
      </c>
      <c r="O137" s="33">
        <v>0</v>
      </c>
      <c r="P137" s="33">
        <v>0</v>
      </c>
      <c r="Q137" s="33">
        <f t="shared" si="33"/>
        <v>0</v>
      </c>
      <c r="R137" s="33"/>
      <c r="S137" s="33"/>
      <c r="T137" s="33"/>
      <c r="U137" s="33">
        <v>456598</v>
      </c>
      <c r="V137" s="24">
        <v>46383.640303</v>
      </c>
      <c r="W137" s="50">
        <f t="shared" si="24"/>
        <v>5.6030076690062574</v>
      </c>
      <c r="X137" s="50">
        <f t="shared" si="26"/>
        <v>0.56689612654818522</v>
      </c>
      <c r="Y137" s="50"/>
      <c r="Z137" s="51"/>
      <c r="AA137" s="51"/>
      <c r="AB137" s="51"/>
      <c r="AC137" s="51"/>
      <c r="AD137" s="51"/>
    </row>
    <row r="138" spans="1:30" s="8" customFormat="1" ht="19.899999999999999" customHeight="1" x14ac:dyDescent="0.2">
      <c r="A138" s="27">
        <v>8</v>
      </c>
      <c r="B138" s="28" t="s">
        <v>152</v>
      </c>
      <c r="C138" s="24">
        <f t="shared" si="34"/>
        <v>325275.842</v>
      </c>
      <c r="D138" s="13">
        <v>325275.842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33">
        <f t="shared" si="32"/>
        <v>1088423.122001</v>
      </c>
      <c r="M138" s="33">
        <v>13455.524662</v>
      </c>
      <c r="N138" s="33">
        <v>0</v>
      </c>
      <c r="O138" s="33">
        <v>0</v>
      </c>
      <c r="P138" s="33">
        <v>0</v>
      </c>
      <c r="Q138" s="33">
        <f t="shared" si="33"/>
        <v>0</v>
      </c>
      <c r="R138" s="33"/>
      <c r="S138" s="33"/>
      <c r="T138" s="33"/>
      <c r="U138" s="33">
        <v>739903</v>
      </c>
      <c r="V138" s="24">
        <v>335064.59733900003</v>
      </c>
      <c r="W138" s="50">
        <f t="shared" si="24"/>
        <v>3.3461541911895196</v>
      </c>
      <c r="X138" s="50">
        <f t="shared" si="26"/>
        <v>4.1366504746454549E-2</v>
      </c>
      <c r="Y138" s="50"/>
      <c r="Z138" s="51"/>
      <c r="AA138" s="51"/>
      <c r="AB138" s="51"/>
      <c r="AC138" s="51"/>
      <c r="AD138" s="51"/>
    </row>
    <row r="139" spans="1:30" s="8" customFormat="1" ht="19.899999999999999" customHeight="1" x14ac:dyDescent="0.2">
      <c r="A139" s="27">
        <v>9</v>
      </c>
      <c r="B139" s="28" t="s">
        <v>153</v>
      </c>
      <c r="C139" s="24">
        <f t="shared" si="34"/>
        <v>86822.524999999994</v>
      </c>
      <c r="D139" s="13">
        <v>86822.524999999994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33">
        <f t="shared" si="32"/>
        <v>808133.66422099993</v>
      </c>
      <c r="M139" s="33">
        <v>117832.26822099999</v>
      </c>
      <c r="N139" s="33">
        <v>0</v>
      </c>
      <c r="O139" s="33">
        <v>0</v>
      </c>
      <c r="P139" s="33">
        <v>0</v>
      </c>
      <c r="Q139" s="33">
        <f t="shared" si="33"/>
        <v>0</v>
      </c>
      <c r="R139" s="33"/>
      <c r="S139" s="33"/>
      <c r="T139" s="33"/>
      <c r="U139" s="33">
        <v>688845</v>
      </c>
      <c r="V139" s="24">
        <v>1456.396</v>
      </c>
      <c r="W139" s="50">
        <f t="shared" si="24"/>
        <v>9.3078802329349433</v>
      </c>
      <c r="X139" s="50">
        <f t="shared" si="26"/>
        <v>1.3571624209385755</v>
      </c>
      <c r="Y139" s="50"/>
      <c r="Z139" s="51"/>
      <c r="AA139" s="51"/>
      <c r="AB139" s="51"/>
      <c r="AC139" s="51"/>
      <c r="AD139" s="51"/>
    </row>
    <row r="140" spans="1:30" s="8" customFormat="1" ht="19.899999999999999" customHeight="1" x14ac:dyDescent="0.2">
      <c r="A140" s="27">
        <v>10</v>
      </c>
      <c r="B140" s="28" t="s">
        <v>154</v>
      </c>
      <c r="C140" s="24">
        <f t="shared" si="34"/>
        <v>249000</v>
      </c>
      <c r="D140" s="13">
        <v>249000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33">
        <f t="shared" si="32"/>
        <v>479050.09612300002</v>
      </c>
      <c r="M140" s="33">
        <v>42321.809429000001</v>
      </c>
      <c r="N140" s="33">
        <v>0</v>
      </c>
      <c r="O140" s="33">
        <v>0</v>
      </c>
      <c r="P140" s="33">
        <v>0</v>
      </c>
      <c r="Q140" s="33">
        <f t="shared" si="33"/>
        <v>0</v>
      </c>
      <c r="R140" s="33"/>
      <c r="S140" s="33"/>
      <c r="T140" s="33"/>
      <c r="U140" s="33">
        <v>220483</v>
      </c>
      <c r="V140" s="24">
        <v>216245.28669400001</v>
      </c>
      <c r="W140" s="50">
        <f t="shared" ref="W140:W154" si="35">+L140/C140</f>
        <v>1.923895968365462</v>
      </c>
      <c r="X140" s="50">
        <f t="shared" ref="X140:X154" si="36">+M140/D140</f>
        <v>0.16996710614056226</v>
      </c>
      <c r="Y140" s="50"/>
      <c r="Z140" s="51"/>
      <c r="AA140" s="51"/>
      <c r="AB140" s="51"/>
      <c r="AC140" s="51"/>
      <c r="AD140" s="51"/>
    </row>
    <row r="141" spans="1:30" s="8" customFormat="1" ht="19.899999999999999" customHeight="1" x14ac:dyDescent="0.2">
      <c r="A141" s="27">
        <v>11</v>
      </c>
      <c r="B141" s="28" t="s">
        <v>155</v>
      </c>
      <c r="C141" s="24">
        <f t="shared" si="34"/>
        <v>228648</v>
      </c>
      <c r="D141" s="13">
        <v>228648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33">
        <f t="shared" si="32"/>
        <v>870421.8185719999</v>
      </c>
      <c r="M141" s="33">
        <v>193441.83905399998</v>
      </c>
      <c r="N141" s="33">
        <v>0</v>
      </c>
      <c r="O141" s="33">
        <v>0</v>
      </c>
      <c r="P141" s="33">
        <v>0</v>
      </c>
      <c r="Q141" s="33">
        <f t="shared" si="33"/>
        <v>0</v>
      </c>
      <c r="R141" s="33"/>
      <c r="S141" s="33"/>
      <c r="T141" s="33"/>
      <c r="U141" s="33">
        <v>579775</v>
      </c>
      <c r="V141" s="24">
        <v>97204.979517999993</v>
      </c>
      <c r="W141" s="50">
        <f t="shared" si="35"/>
        <v>3.8068201714950489</v>
      </c>
      <c r="X141" s="50">
        <f t="shared" si="36"/>
        <v>0.84602462761100028</v>
      </c>
      <c r="Y141" s="50"/>
      <c r="Z141" s="51"/>
      <c r="AA141" s="51"/>
      <c r="AB141" s="51"/>
      <c r="AC141" s="51"/>
      <c r="AD141" s="51"/>
    </row>
    <row r="142" spans="1:30" s="8" customFormat="1" ht="19.899999999999999" customHeight="1" x14ac:dyDescent="0.2">
      <c r="A142" s="25" t="s">
        <v>4</v>
      </c>
      <c r="B142" s="26" t="s">
        <v>156</v>
      </c>
      <c r="C142" s="15">
        <f t="shared" si="34"/>
        <v>733778</v>
      </c>
      <c r="D142" s="22">
        <f>SUM(D143:D148)</f>
        <v>733778</v>
      </c>
      <c r="E142" s="22">
        <f t="shared" ref="E142:K142" si="37">SUM(E143:E148)</f>
        <v>0</v>
      </c>
      <c r="F142" s="22">
        <f t="shared" si="37"/>
        <v>0</v>
      </c>
      <c r="G142" s="22">
        <f t="shared" si="37"/>
        <v>0</v>
      </c>
      <c r="H142" s="22">
        <f t="shared" si="37"/>
        <v>0</v>
      </c>
      <c r="I142" s="22">
        <f t="shared" si="37"/>
        <v>0</v>
      </c>
      <c r="J142" s="22">
        <f t="shared" si="37"/>
        <v>0</v>
      </c>
      <c r="K142" s="22">
        <f t="shared" si="37"/>
        <v>0</v>
      </c>
      <c r="L142" s="23">
        <f t="shared" ref="L142:L160" si="38">SUM(M142:Q142)+V142</f>
        <v>1232448.4729589999</v>
      </c>
      <c r="M142" s="23">
        <f t="shared" ref="M142:V142" si="39">SUBTOTAL(9,M143:M148)</f>
        <v>1232448.4729589999</v>
      </c>
      <c r="N142" s="23">
        <f t="shared" si="39"/>
        <v>0</v>
      </c>
      <c r="O142" s="23">
        <f t="shared" si="39"/>
        <v>0</v>
      </c>
      <c r="P142" s="23">
        <f t="shared" si="39"/>
        <v>0</v>
      </c>
      <c r="Q142" s="23">
        <f t="shared" si="39"/>
        <v>0</v>
      </c>
      <c r="R142" s="23">
        <f t="shared" si="39"/>
        <v>0</v>
      </c>
      <c r="S142" s="23">
        <f t="shared" si="39"/>
        <v>0</v>
      </c>
      <c r="T142" s="23"/>
      <c r="U142" s="23"/>
      <c r="V142" s="23">
        <f t="shared" si="39"/>
        <v>0</v>
      </c>
      <c r="W142" s="50">
        <f t="shared" si="35"/>
        <v>1.6795931098493004</v>
      </c>
      <c r="X142" s="50">
        <f t="shared" si="36"/>
        <v>1.6795931098493004</v>
      </c>
      <c r="Y142" s="50"/>
      <c r="Z142" s="49"/>
      <c r="AA142" s="49"/>
      <c r="AB142" s="49"/>
      <c r="AC142" s="49"/>
      <c r="AD142" s="49"/>
    </row>
    <row r="143" spans="1:30" s="8" customFormat="1" ht="19.899999999999999" customHeight="1" x14ac:dyDescent="0.2">
      <c r="A143" s="27">
        <v>1</v>
      </c>
      <c r="B143" s="28" t="s">
        <v>104</v>
      </c>
      <c r="C143" s="24">
        <f t="shared" si="34"/>
        <v>135474</v>
      </c>
      <c r="D143" s="13">
        <v>135474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33">
        <f t="shared" si="38"/>
        <v>790566.47923699999</v>
      </c>
      <c r="M143" s="33">
        <v>790566.47923699999</v>
      </c>
      <c r="N143" s="33">
        <v>0</v>
      </c>
      <c r="O143" s="33">
        <v>0</v>
      </c>
      <c r="P143" s="33">
        <v>0</v>
      </c>
      <c r="Q143" s="33">
        <f>+R143+S143</f>
        <v>0</v>
      </c>
      <c r="R143" s="33"/>
      <c r="S143" s="33"/>
      <c r="T143" s="33"/>
      <c r="U143" s="33"/>
      <c r="V143" s="24"/>
      <c r="W143" s="50">
        <f t="shared" si="35"/>
        <v>5.8355586993592867</v>
      </c>
      <c r="X143" s="50">
        <f t="shared" si="36"/>
        <v>5.8355586993592867</v>
      </c>
      <c r="Y143" s="50"/>
      <c r="Z143" s="51"/>
      <c r="AA143" s="51"/>
      <c r="AB143" s="51"/>
      <c r="AC143" s="51"/>
      <c r="AD143" s="51"/>
    </row>
    <row r="144" spans="1:30" s="8" customFormat="1" ht="19.899999999999999" customHeight="1" x14ac:dyDescent="0.2">
      <c r="A144" s="27">
        <v>2</v>
      </c>
      <c r="B144" s="28" t="s">
        <v>104</v>
      </c>
      <c r="C144" s="24">
        <f t="shared" si="34"/>
        <v>406423</v>
      </c>
      <c r="D144" s="13">
        <v>406423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33">
        <f t="shared" si="38"/>
        <v>250000</v>
      </c>
      <c r="M144" s="33">
        <v>250000</v>
      </c>
      <c r="N144" s="33">
        <v>0</v>
      </c>
      <c r="O144" s="33">
        <v>0</v>
      </c>
      <c r="P144" s="33">
        <v>0</v>
      </c>
      <c r="Q144" s="33">
        <f t="shared" ref="Q144:Q148" si="40">+R144+S144</f>
        <v>0</v>
      </c>
      <c r="R144" s="33"/>
      <c r="S144" s="33"/>
      <c r="T144" s="33"/>
      <c r="U144" s="33"/>
      <c r="V144" s="24"/>
      <c r="W144" s="50">
        <f t="shared" si="35"/>
        <v>0.61512266776240521</v>
      </c>
      <c r="X144" s="50">
        <f t="shared" si="36"/>
        <v>0.61512266776240521</v>
      </c>
      <c r="Y144" s="50"/>
      <c r="Z144" s="51"/>
      <c r="AA144" s="51"/>
      <c r="AB144" s="51"/>
      <c r="AC144" s="51"/>
      <c r="AD144" s="51"/>
    </row>
    <row r="145" spans="1:30" s="8" customFormat="1" ht="19.899999999999999" customHeight="1" x14ac:dyDescent="0.2">
      <c r="A145" s="27">
        <v>3</v>
      </c>
      <c r="B145" s="28" t="s">
        <v>157</v>
      </c>
      <c r="C145" s="24">
        <f t="shared" si="34"/>
        <v>49256</v>
      </c>
      <c r="D145" s="13">
        <v>49256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33">
        <f t="shared" si="38"/>
        <v>49256.470545999997</v>
      </c>
      <c r="M145" s="33">
        <v>49256.470545999997</v>
      </c>
      <c r="N145" s="33">
        <v>0</v>
      </c>
      <c r="O145" s="33">
        <v>0</v>
      </c>
      <c r="P145" s="33">
        <v>0</v>
      </c>
      <c r="Q145" s="33">
        <f t="shared" si="40"/>
        <v>0</v>
      </c>
      <c r="R145" s="33"/>
      <c r="S145" s="33"/>
      <c r="T145" s="33"/>
      <c r="U145" s="33"/>
      <c r="V145" s="24"/>
      <c r="W145" s="50">
        <f t="shared" si="35"/>
        <v>1.0000095530696766</v>
      </c>
      <c r="X145" s="50">
        <f t="shared" si="36"/>
        <v>1.0000095530696766</v>
      </c>
      <c r="Y145" s="50"/>
      <c r="Z145" s="51"/>
      <c r="AA145" s="51"/>
      <c r="AB145" s="51"/>
      <c r="AC145" s="51"/>
      <c r="AD145" s="51"/>
    </row>
    <row r="146" spans="1:30" s="8" customFormat="1" ht="19.899999999999999" customHeight="1" x14ac:dyDescent="0.2">
      <c r="A146" s="27">
        <v>4</v>
      </c>
      <c r="B146" s="28" t="s">
        <v>158</v>
      </c>
      <c r="C146" s="24">
        <f t="shared" si="34"/>
        <v>35125</v>
      </c>
      <c r="D146" s="13">
        <v>35125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33">
        <f t="shared" si="38"/>
        <v>35125.523176000002</v>
      </c>
      <c r="M146" s="33">
        <v>35125.523176000002</v>
      </c>
      <c r="N146" s="33">
        <v>0</v>
      </c>
      <c r="O146" s="33">
        <v>0</v>
      </c>
      <c r="P146" s="33">
        <v>0</v>
      </c>
      <c r="Q146" s="33">
        <f t="shared" si="40"/>
        <v>0</v>
      </c>
      <c r="R146" s="33"/>
      <c r="S146" s="33"/>
      <c r="T146" s="33"/>
      <c r="U146" s="33"/>
      <c r="V146" s="24"/>
      <c r="W146" s="50">
        <f t="shared" si="35"/>
        <v>1.0000148946903915</v>
      </c>
      <c r="X146" s="50">
        <f t="shared" si="36"/>
        <v>1.0000148946903915</v>
      </c>
      <c r="Y146" s="50"/>
      <c r="Z146" s="51"/>
      <c r="AA146" s="51"/>
      <c r="AB146" s="51"/>
      <c r="AC146" s="51"/>
      <c r="AD146" s="51"/>
    </row>
    <row r="147" spans="1:30" s="8" customFormat="1" ht="23.25" customHeight="1" x14ac:dyDescent="0.2">
      <c r="A147" s="27">
        <v>6</v>
      </c>
      <c r="B147" s="28" t="s">
        <v>159</v>
      </c>
      <c r="C147" s="24">
        <f t="shared" si="34"/>
        <v>100000</v>
      </c>
      <c r="D147" s="13">
        <v>100000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33">
        <f t="shared" si="38"/>
        <v>100000</v>
      </c>
      <c r="M147" s="33">
        <v>100000</v>
      </c>
      <c r="N147" s="33">
        <v>0</v>
      </c>
      <c r="O147" s="33">
        <v>0</v>
      </c>
      <c r="P147" s="33">
        <v>0</v>
      </c>
      <c r="Q147" s="33">
        <f t="shared" si="40"/>
        <v>0</v>
      </c>
      <c r="R147" s="33"/>
      <c r="S147" s="33"/>
      <c r="T147" s="33"/>
      <c r="U147" s="33"/>
      <c r="V147" s="24"/>
      <c r="W147" s="50">
        <f t="shared" si="35"/>
        <v>1</v>
      </c>
      <c r="X147" s="50">
        <f t="shared" si="36"/>
        <v>1</v>
      </c>
      <c r="Y147" s="50"/>
      <c r="Z147" s="51"/>
      <c r="AA147" s="51"/>
      <c r="AB147" s="51"/>
      <c r="AC147" s="51"/>
      <c r="AD147" s="51"/>
    </row>
    <row r="148" spans="1:30" s="8" customFormat="1" ht="19.899999999999999" customHeight="1" x14ac:dyDescent="0.2">
      <c r="A148" s="27">
        <v>7</v>
      </c>
      <c r="B148" s="28" t="s">
        <v>160</v>
      </c>
      <c r="C148" s="24">
        <f t="shared" si="34"/>
        <v>7500</v>
      </c>
      <c r="D148" s="13">
        <v>7500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33">
        <f t="shared" si="38"/>
        <v>7500</v>
      </c>
      <c r="M148" s="33">
        <v>7500</v>
      </c>
      <c r="N148" s="33">
        <v>0</v>
      </c>
      <c r="O148" s="33">
        <v>0</v>
      </c>
      <c r="P148" s="33">
        <v>0</v>
      </c>
      <c r="Q148" s="33">
        <f t="shared" si="40"/>
        <v>0</v>
      </c>
      <c r="R148" s="33"/>
      <c r="S148" s="33"/>
      <c r="T148" s="33"/>
      <c r="U148" s="33"/>
      <c r="V148" s="24"/>
      <c r="W148" s="50">
        <f t="shared" si="35"/>
        <v>1</v>
      </c>
      <c r="X148" s="50">
        <f t="shared" si="36"/>
        <v>1</v>
      </c>
      <c r="Y148" s="50"/>
      <c r="Z148" s="51"/>
      <c r="AA148" s="51"/>
      <c r="AB148" s="51"/>
      <c r="AC148" s="51"/>
      <c r="AD148" s="51"/>
    </row>
    <row r="149" spans="1:30" s="8" customFormat="1" ht="19.899999999999999" customHeight="1" x14ac:dyDescent="0.2">
      <c r="A149" s="25" t="s">
        <v>5</v>
      </c>
      <c r="B149" s="26" t="s">
        <v>161</v>
      </c>
      <c r="C149" s="15">
        <f t="shared" si="34"/>
        <v>23636</v>
      </c>
      <c r="D149" s="22">
        <f>SUM(D150:D154)</f>
        <v>23636</v>
      </c>
      <c r="E149" s="22">
        <f t="shared" ref="E149:K149" si="41">SUM(E150:E154)</f>
        <v>0</v>
      </c>
      <c r="F149" s="22">
        <f t="shared" si="41"/>
        <v>0</v>
      </c>
      <c r="G149" s="22">
        <f t="shared" si="41"/>
        <v>0</v>
      </c>
      <c r="H149" s="22">
        <f t="shared" si="41"/>
        <v>0</v>
      </c>
      <c r="I149" s="22">
        <f t="shared" si="41"/>
        <v>0</v>
      </c>
      <c r="J149" s="22">
        <f t="shared" si="41"/>
        <v>0</v>
      </c>
      <c r="K149" s="22">
        <f t="shared" si="41"/>
        <v>0</v>
      </c>
      <c r="L149" s="23">
        <f t="shared" si="38"/>
        <v>23636.058525</v>
      </c>
      <c r="M149" s="23">
        <f t="shared" ref="M149:V149" si="42">SUBTOTAL(9,M150:M154)</f>
        <v>23636.058525</v>
      </c>
      <c r="N149" s="23">
        <f t="shared" si="42"/>
        <v>0</v>
      </c>
      <c r="O149" s="23">
        <f t="shared" si="42"/>
        <v>0</v>
      </c>
      <c r="P149" s="23">
        <f t="shared" si="42"/>
        <v>0</v>
      </c>
      <c r="Q149" s="23">
        <f t="shared" si="42"/>
        <v>0</v>
      </c>
      <c r="R149" s="23">
        <f t="shared" si="42"/>
        <v>0</v>
      </c>
      <c r="S149" s="23">
        <f t="shared" si="42"/>
        <v>0</v>
      </c>
      <c r="T149" s="23"/>
      <c r="U149" s="23"/>
      <c r="V149" s="23">
        <f t="shared" si="42"/>
        <v>0</v>
      </c>
      <c r="W149" s="50">
        <f t="shared" si="35"/>
        <v>1.0000024760957862</v>
      </c>
      <c r="X149" s="50">
        <f t="shared" si="36"/>
        <v>1.0000024760957862</v>
      </c>
      <c r="Y149" s="50"/>
      <c r="Z149" s="49"/>
      <c r="AA149" s="49"/>
      <c r="AB149" s="49"/>
      <c r="AC149" s="49"/>
      <c r="AD149" s="49"/>
    </row>
    <row r="150" spans="1:30" s="8" customFormat="1" ht="19.899999999999999" customHeight="1" x14ac:dyDescent="0.2">
      <c r="A150" s="27">
        <v>1</v>
      </c>
      <c r="B150" s="28" t="s">
        <v>162</v>
      </c>
      <c r="C150" s="24">
        <f t="shared" si="34"/>
        <v>41</v>
      </c>
      <c r="D150" s="13">
        <v>41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33">
        <f t="shared" si="38"/>
        <v>40.811999999999998</v>
      </c>
      <c r="M150" s="33">
        <v>40.811999999999998</v>
      </c>
      <c r="N150" s="33">
        <v>0</v>
      </c>
      <c r="O150" s="33">
        <v>0</v>
      </c>
      <c r="P150" s="33">
        <v>0</v>
      </c>
      <c r="Q150" s="33">
        <f>+R150+S150</f>
        <v>0</v>
      </c>
      <c r="R150" s="33"/>
      <c r="S150" s="33"/>
      <c r="T150" s="33"/>
      <c r="U150" s="33"/>
      <c r="V150" s="24"/>
      <c r="W150" s="50">
        <f t="shared" si="35"/>
        <v>0.99541463414634146</v>
      </c>
      <c r="X150" s="50">
        <f t="shared" si="36"/>
        <v>0.99541463414634146</v>
      </c>
      <c r="Y150" s="50"/>
      <c r="Z150" s="51"/>
      <c r="AA150" s="51"/>
      <c r="AB150" s="51"/>
      <c r="AC150" s="51"/>
      <c r="AD150" s="51"/>
    </row>
    <row r="151" spans="1:30" s="8" customFormat="1" ht="26.25" customHeight="1" x14ac:dyDescent="0.2">
      <c r="A151" s="27">
        <v>2</v>
      </c>
      <c r="B151" s="28" t="s">
        <v>163</v>
      </c>
      <c r="C151" s="24">
        <f t="shared" si="34"/>
        <v>5990</v>
      </c>
      <c r="D151" s="13">
        <v>5990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33">
        <f t="shared" si="38"/>
        <v>5990.4472329999999</v>
      </c>
      <c r="M151" s="33">
        <v>5990.4472329999999</v>
      </c>
      <c r="N151" s="33">
        <v>0</v>
      </c>
      <c r="O151" s="33">
        <v>0</v>
      </c>
      <c r="P151" s="33">
        <v>0</v>
      </c>
      <c r="Q151" s="33">
        <f t="shared" ref="Q151:Q154" si="43">+R151+S151</f>
        <v>0</v>
      </c>
      <c r="R151" s="33"/>
      <c r="S151" s="33"/>
      <c r="T151" s="33"/>
      <c r="U151" s="33"/>
      <c r="V151" s="24"/>
      <c r="W151" s="50">
        <f t="shared" si="35"/>
        <v>1.0000746632721202</v>
      </c>
      <c r="X151" s="50">
        <f t="shared" si="36"/>
        <v>1.0000746632721202</v>
      </c>
      <c r="Y151" s="50"/>
      <c r="Z151" s="51"/>
      <c r="AA151" s="51"/>
      <c r="AB151" s="51"/>
      <c r="AC151" s="51"/>
      <c r="AD151" s="51"/>
    </row>
    <row r="152" spans="1:30" s="8" customFormat="1" ht="19.899999999999999" customHeight="1" x14ac:dyDescent="0.2">
      <c r="A152" s="27">
        <v>3</v>
      </c>
      <c r="B152" s="28" t="s">
        <v>164</v>
      </c>
      <c r="C152" s="24">
        <f t="shared" si="34"/>
        <v>1028</v>
      </c>
      <c r="D152" s="13">
        <v>1028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33">
        <f t="shared" si="38"/>
        <v>1027.2532249999999</v>
      </c>
      <c r="M152" s="33">
        <v>1027.2532249999999</v>
      </c>
      <c r="N152" s="33">
        <v>0</v>
      </c>
      <c r="O152" s="33">
        <v>0</v>
      </c>
      <c r="P152" s="33">
        <v>0</v>
      </c>
      <c r="Q152" s="33">
        <f t="shared" si="43"/>
        <v>0</v>
      </c>
      <c r="R152" s="33"/>
      <c r="S152" s="33"/>
      <c r="T152" s="33"/>
      <c r="U152" s="33"/>
      <c r="V152" s="24"/>
      <c r="W152" s="50">
        <f t="shared" si="35"/>
        <v>0.99927356517509724</v>
      </c>
      <c r="X152" s="50">
        <f t="shared" si="36"/>
        <v>0.99927356517509724</v>
      </c>
      <c r="Y152" s="50"/>
      <c r="Z152" s="51"/>
      <c r="AA152" s="51"/>
      <c r="AB152" s="51"/>
      <c r="AC152" s="51"/>
      <c r="AD152" s="51"/>
    </row>
    <row r="153" spans="1:30" s="8" customFormat="1" ht="19.899999999999999" customHeight="1" x14ac:dyDescent="0.2">
      <c r="A153" s="27">
        <v>4</v>
      </c>
      <c r="B153" s="28" t="s">
        <v>165</v>
      </c>
      <c r="C153" s="24">
        <f t="shared" si="34"/>
        <v>16348</v>
      </c>
      <c r="D153" s="13">
        <v>16348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33">
        <f t="shared" si="38"/>
        <v>16348.058000000001</v>
      </c>
      <c r="M153" s="33">
        <v>16348.058000000001</v>
      </c>
      <c r="N153" s="33">
        <v>0</v>
      </c>
      <c r="O153" s="33">
        <v>0</v>
      </c>
      <c r="P153" s="33">
        <v>0</v>
      </c>
      <c r="Q153" s="33">
        <f t="shared" si="43"/>
        <v>0</v>
      </c>
      <c r="R153" s="33"/>
      <c r="S153" s="33"/>
      <c r="T153" s="33"/>
      <c r="U153" s="33"/>
      <c r="V153" s="24"/>
      <c r="W153" s="50">
        <f t="shared" si="35"/>
        <v>1.0000035478345977</v>
      </c>
      <c r="X153" s="50">
        <f t="shared" si="36"/>
        <v>1.0000035478345977</v>
      </c>
      <c r="Y153" s="50"/>
      <c r="Z153" s="51"/>
      <c r="AA153" s="51"/>
      <c r="AB153" s="51"/>
      <c r="AC153" s="51"/>
      <c r="AD153" s="51"/>
    </row>
    <row r="154" spans="1:30" s="8" customFormat="1" ht="19.899999999999999" customHeight="1" x14ac:dyDescent="0.2">
      <c r="A154" s="27">
        <v>5</v>
      </c>
      <c r="B154" s="28" t="s">
        <v>166</v>
      </c>
      <c r="C154" s="24">
        <f t="shared" si="34"/>
        <v>229</v>
      </c>
      <c r="D154" s="13">
        <v>229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33">
        <f t="shared" si="38"/>
        <v>229.488067</v>
      </c>
      <c r="M154" s="33">
        <v>229.488067</v>
      </c>
      <c r="N154" s="33">
        <v>0</v>
      </c>
      <c r="O154" s="33">
        <v>0</v>
      </c>
      <c r="P154" s="33">
        <v>0</v>
      </c>
      <c r="Q154" s="33">
        <f t="shared" si="43"/>
        <v>0</v>
      </c>
      <c r="R154" s="33"/>
      <c r="S154" s="33"/>
      <c r="T154" s="33"/>
      <c r="U154" s="33"/>
      <c r="V154" s="24"/>
      <c r="W154" s="50">
        <f t="shared" si="35"/>
        <v>1.0021312969432314</v>
      </c>
      <c r="X154" s="50">
        <f t="shared" si="36"/>
        <v>1.0021312969432314</v>
      </c>
      <c r="Y154" s="50"/>
      <c r="Z154" s="51"/>
      <c r="AA154" s="51"/>
      <c r="AB154" s="51"/>
      <c r="AC154" s="51"/>
      <c r="AD154" s="51"/>
    </row>
    <row r="155" spans="1:30" s="35" customFormat="1" ht="40.9" customHeight="1" x14ac:dyDescent="0.2">
      <c r="A155" s="9" t="s">
        <v>3</v>
      </c>
      <c r="B155" s="12" t="s">
        <v>12</v>
      </c>
      <c r="C155" s="22"/>
      <c r="D155" s="22"/>
      <c r="E155" s="22"/>
      <c r="F155" s="22">
        <f>+'[1]Sheet1 -c.lanh (2)'!$F$155</f>
        <v>10353</v>
      </c>
      <c r="G155" s="22"/>
      <c r="H155" s="22"/>
      <c r="I155" s="22"/>
      <c r="J155" s="22"/>
      <c r="K155" s="22"/>
      <c r="L155" s="23">
        <f t="shared" si="38"/>
        <v>10966.648304</v>
      </c>
      <c r="M155" s="22"/>
      <c r="N155" s="22"/>
      <c r="O155" s="22">
        <f>+'[1]Sheet1 -c.lanh (2)'!$O$155</f>
        <v>10966.648304</v>
      </c>
      <c r="P155" s="22"/>
      <c r="Q155" s="22"/>
      <c r="R155" s="22"/>
      <c r="S155" s="22"/>
      <c r="T155" s="22"/>
      <c r="U155" s="22"/>
      <c r="V155" s="15"/>
      <c r="W155" s="50"/>
      <c r="X155" s="50"/>
      <c r="Y155" s="50"/>
      <c r="Z155" s="49"/>
      <c r="AA155" s="49"/>
      <c r="AB155" s="49"/>
      <c r="AC155" s="49"/>
      <c r="AD155" s="49"/>
    </row>
    <row r="156" spans="1:30" s="35" customFormat="1" ht="28.9" customHeight="1" x14ac:dyDescent="0.2">
      <c r="A156" s="9" t="s">
        <v>4</v>
      </c>
      <c r="B156" s="12" t="s">
        <v>13</v>
      </c>
      <c r="C156" s="22"/>
      <c r="D156" s="22"/>
      <c r="E156" s="22"/>
      <c r="F156" s="22"/>
      <c r="G156" s="22"/>
      <c r="H156" s="22">
        <f>+'[1]Sheet1 -c.lanh (2)'!$H$157</f>
        <v>2910</v>
      </c>
      <c r="I156" s="22"/>
      <c r="J156" s="22"/>
      <c r="K156" s="22"/>
      <c r="L156" s="23">
        <f t="shared" si="38"/>
        <v>2910</v>
      </c>
      <c r="M156" s="23"/>
      <c r="N156" s="23"/>
      <c r="O156" s="23"/>
      <c r="P156" s="23">
        <f>+'[1]Sheet1 -c.lanh (2)'!$P$157</f>
        <v>2910</v>
      </c>
      <c r="Q156" s="23"/>
      <c r="R156" s="23"/>
      <c r="S156" s="23"/>
      <c r="T156" s="23"/>
      <c r="U156" s="23"/>
      <c r="V156" s="15"/>
      <c r="W156" s="50"/>
      <c r="X156" s="50"/>
      <c r="Y156" s="50"/>
      <c r="Z156" s="49"/>
      <c r="AA156" s="49"/>
      <c r="AB156" s="49"/>
      <c r="AC156" s="49"/>
      <c r="AD156" s="49"/>
    </row>
    <row r="157" spans="1:30" s="36" customFormat="1" ht="18.75" customHeight="1" x14ac:dyDescent="0.25">
      <c r="A157" s="9" t="s">
        <v>5</v>
      </c>
      <c r="B157" s="12" t="s">
        <v>14</v>
      </c>
      <c r="C157" s="22"/>
      <c r="D157" s="22"/>
      <c r="E157" s="22">
        <f>+'[1]Sheet1 -c.lanh (2)'!$E$158</f>
        <v>165665</v>
      </c>
      <c r="F157" s="22"/>
      <c r="G157" s="22"/>
      <c r="H157" s="22"/>
      <c r="I157" s="22"/>
      <c r="J157" s="22"/>
      <c r="K157" s="22"/>
      <c r="L157" s="23">
        <f t="shared" si="38"/>
        <v>0</v>
      </c>
      <c r="M157" s="23"/>
      <c r="N157" s="23"/>
      <c r="O157" s="23"/>
      <c r="P157" s="23"/>
      <c r="Q157" s="23"/>
      <c r="R157" s="23"/>
      <c r="S157" s="23"/>
      <c r="T157" s="23"/>
      <c r="U157" s="23"/>
      <c r="V157" s="15"/>
      <c r="W157" s="50"/>
      <c r="X157" s="50"/>
      <c r="Y157" s="50"/>
      <c r="Z157" s="49"/>
      <c r="AA157" s="49"/>
      <c r="AB157" s="49"/>
      <c r="AC157" s="49"/>
      <c r="AD157" s="49"/>
    </row>
    <row r="158" spans="1:30" s="37" customFormat="1" ht="31.15" customHeight="1" x14ac:dyDescent="0.25">
      <c r="A158" s="9" t="s">
        <v>6</v>
      </c>
      <c r="B158" s="12" t="s">
        <v>15</v>
      </c>
      <c r="C158" s="22"/>
      <c r="D158" s="22"/>
      <c r="E158" s="22">
        <f>+'[1]Sheet1 -c.lanh (2)'!$E$159</f>
        <v>878379</v>
      </c>
      <c r="F158" s="22"/>
      <c r="G158" s="22"/>
      <c r="H158" s="22"/>
      <c r="I158" s="22"/>
      <c r="J158" s="22"/>
      <c r="K158" s="22"/>
      <c r="L158" s="23">
        <f t="shared" si="38"/>
        <v>0</v>
      </c>
      <c r="M158" s="23"/>
      <c r="N158" s="23"/>
      <c r="O158" s="23"/>
      <c r="P158" s="23"/>
      <c r="Q158" s="23"/>
      <c r="R158" s="23"/>
      <c r="S158" s="23"/>
      <c r="T158" s="23"/>
      <c r="U158" s="23"/>
      <c r="V158" s="29"/>
      <c r="W158" s="50"/>
      <c r="X158" s="50"/>
      <c r="Y158" s="50"/>
      <c r="Z158" s="52"/>
      <c r="AA158" s="52"/>
      <c r="AB158" s="52"/>
      <c r="AC158" s="52"/>
      <c r="AD158" s="52"/>
    </row>
    <row r="159" spans="1:30" s="36" customFormat="1" ht="38.25" x14ac:dyDescent="0.25">
      <c r="A159" s="9" t="s">
        <v>8</v>
      </c>
      <c r="B159" s="12" t="str">
        <f>+'[1]Sheet1 -c.lanh (2)'!$B$156</f>
        <v>CHI TRẢ NỢ GỐC CÁC KHOẢN DO CHÍNH QUYỀN ĐỊA PHƯƠNG VAY (2)</v>
      </c>
      <c r="C159" s="22"/>
      <c r="D159" s="22"/>
      <c r="E159" s="22"/>
      <c r="F159" s="22"/>
      <c r="G159" s="22">
        <f>+'[1]Sheet1 -c.lanh (2)'!$G$156</f>
        <v>22133</v>
      </c>
      <c r="H159" s="22"/>
      <c r="I159" s="22"/>
      <c r="J159" s="22"/>
      <c r="K159" s="22"/>
      <c r="L159" s="23">
        <f t="shared" si="38"/>
        <v>0</v>
      </c>
      <c r="M159" s="23"/>
      <c r="N159" s="23"/>
      <c r="O159" s="23"/>
      <c r="P159" s="23"/>
      <c r="Q159" s="23"/>
      <c r="R159" s="23"/>
      <c r="S159" s="23"/>
      <c r="T159" s="23">
        <f>+'[1]Sheet1 -c.lanh (2)'!$T$156</f>
        <v>108533.63436</v>
      </c>
      <c r="U159" s="23"/>
      <c r="V159" s="15"/>
      <c r="W159" s="50"/>
      <c r="X159" s="50"/>
      <c r="Y159" s="50"/>
      <c r="Z159" s="49"/>
      <c r="AA159" s="49"/>
      <c r="AB159" s="49"/>
      <c r="AC159" s="49"/>
      <c r="AD159" s="49"/>
    </row>
    <row r="160" spans="1:30" s="36" customFormat="1" ht="27" customHeight="1" x14ac:dyDescent="0.25">
      <c r="A160" s="9" t="s">
        <v>18</v>
      </c>
      <c r="B160" s="12" t="str">
        <f>+'[1]Sheet1 -c.lanh (2)'!$B$160</f>
        <v>CHI NỘP NGÂN SÁCH CẤP TRÊN</v>
      </c>
      <c r="C160" s="22"/>
      <c r="D160" s="22"/>
      <c r="E160" s="22">
        <f>+'[1]Sheet1 -c.lanh (2)'!$E$160</f>
        <v>23765</v>
      </c>
      <c r="F160" s="22"/>
      <c r="G160" s="22"/>
      <c r="H160" s="22"/>
      <c r="I160" s="22"/>
      <c r="J160" s="22"/>
      <c r="K160" s="22"/>
      <c r="L160" s="23">
        <f t="shared" si="38"/>
        <v>0</v>
      </c>
      <c r="M160" s="23"/>
      <c r="N160" s="23"/>
      <c r="O160" s="23"/>
      <c r="P160" s="23"/>
      <c r="Q160" s="23"/>
      <c r="R160" s="23"/>
      <c r="S160" s="23"/>
      <c r="T160" s="23"/>
      <c r="U160" s="23">
        <f>+'[1]Sheet1 -c.lanh (2)'!$U$160</f>
        <v>23764.741325999999</v>
      </c>
      <c r="V160" s="15"/>
      <c r="W160" s="50"/>
      <c r="X160" s="50"/>
      <c r="Y160" s="50"/>
      <c r="Z160" s="49"/>
      <c r="AA160" s="49"/>
      <c r="AB160" s="49"/>
      <c r="AC160" s="49"/>
      <c r="AD160" s="49"/>
    </row>
    <row r="161" spans="1:30" s="38" customFormat="1" ht="33" customHeight="1" x14ac:dyDescent="0.25">
      <c r="A161" s="30" t="s">
        <v>170</v>
      </c>
      <c r="B161" s="31" t="s">
        <v>16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15">
        <f>+V161</f>
        <v>9101966.6142430007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>
        <f>+'[1]Sheet1 -c.lanh (2)'!$V$161</f>
        <v>9101966.6142430007</v>
      </c>
      <c r="W161" s="50"/>
      <c r="X161" s="50"/>
      <c r="Y161" s="50"/>
      <c r="Z161" s="49"/>
      <c r="AA161" s="49"/>
      <c r="AB161" s="49"/>
      <c r="AC161" s="49"/>
      <c r="AD161" s="49"/>
    </row>
    <row r="162" spans="1:30" ht="18.75" x14ac:dyDescent="0.3">
      <c r="A162" s="1"/>
      <c r="B162" s="5"/>
      <c r="C162" s="20"/>
      <c r="D162" s="20"/>
      <c r="E162" s="20"/>
      <c r="F162" s="20"/>
      <c r="G162" s="20"/>
      <c r="H162" s="20"/>
      <c r="I162" s="20"/>
      <c r="J162" s="20"/>
      <c r="K162" s="20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53"/>
      <c r="X162" s="53"/>
      <c r="Y162" s="53"/>
      <c r="Z162" s="54"/>
    </row>
    <row r="163" spans="1:30" ht="18.75" x14ac:dyDescent="0.3">
      <c r="A163" s="1"/>
      <c r="B163" s="1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54"/>
      <c r="X163" s="54"/>
      <c r="Y163" s="54"/>
      <c r="Z163" s="54"/>
    </row>
    <row r="164" spans="1:30" ht="18.75" x14ac:dyDescent="0.3">
      <c r="A164" s="1"/>
      <c r="B164" s="1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54"/>
      <c r="X164" s="54"/>
      <c r="Y164" s="54"/>
      <c r="Z164" s="54"/>
    </row>
    <row r="165" spans="1:30" ht="18.75" x14ac:dyDescent="0.3">
      <c r="A165" s="1"/>
      <c r="B165" s="1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54"/>
      <c r="X165" s="54"/>
      <c r="Y165" s="54"/>
      <c r="Z165" s="54"/>
    </row>
    <row r="166" spans="1:30" ht="18.75" x14ac:dyDescent="0.3">
      <c r="A166" s="1"/>
      <c r="B166" s="1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54"/>
      <c r="X166" s="54"/>
      <c r="Y166" s="54"/>
      <c r="Z166" s="54"/>
    </row>
    <row r="167" spans="1:30" ht="18.75" x14ac:dyDescent="0.3">
      <c r="A167" s="1"/>
      <c r="B167" s="1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54"/>
      <c r="X167" s="54"/>
      <c r="Y167" s="54"/>
      <c r="Z167" s="54"/>
    </row>
    <row r="168" spans="1:30" ht="18.75" x14ac:dyDescent="0.3">
      <c r="A168" s="1"/>
      <c r="B168" s="1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54"/>
      <c r="X168" s="54"/>
      <c r="Y168" s="54"/>
      <c r="Z168" s="54"/>
    </row>
    <row r="169" spans="1:30" ht="18.75" x14ac:dyDescent="0.3">
      <c r="A169" s="1"/>
      <c r="B169" s="1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54"/>
      <c r="X169" s="54"/>
      <c r="Y169" s="54"/>
      <c r="Z169" s="54"/>
    </row>
    <row r="170" spans="1:30" ht="18.75" x14ac:dyDescent="0.3">
      <c r="A170" s="1"/>
      <c r="B170" s="1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54"/>
      <c r="X170" s="54"/>
      <c r="Y170" s="54"/>
      <c r="Z170" s="54"/>
    </row>
    <row r="171" spans="1:30" ht="18.75" x14ac:dyDescent="0.3">
      <c r="A171" s="1"/>
      <c r="B171" s="1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54"/>
      <c r="X171" s="54"/>
      <c r="Y171" s="54"/>
      <c r="Z171" s="54"/>
    </row>
    <row r="172" spans="1:30" ht="22.5" customHeight="1" x14ac:dyDescent="0.3">
      <c r="A172" s="1"/>
      <c r="B172" s="1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54"/>
      <c r="X172" s="54"/>
      <c r="Y172" s="54"/>
      <c r="Z172" s="54"/>
    </row>
    <row r="173" spans="1:30" ht="18.75" x14ac:dyDescent="0.3">
      <c r="A173" s="1"/>
      <c r="B173" s="1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54"/>
      <c r="X173" s="54"/>
      <c r="Y173" s="54"/>
      <c r="Z173" s="54"/>
    </row>
    <row r="174" spans="1:30" ht="18.75" x14ac:dyDescent="0.3">
      <c r="A174" s="1"/>
      <c r="B174" s="1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54"/>
      <c r="X174" s="54"/>
      <c r="Y174" s="54"/>
      <c r="Z174" s="54"/>
    </row>
    <row r="175" spans="1:30" ht="18.75" x14ac:dyDescent="0.3">
      <c r="A175" s="1"/>
      <c r="B175" s="1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54"/>
      <c r="X175" s="54"/>
      <c r="Y175" s="54"/>
      <c r="Z175" s="54"/>
    </row>
    <row r="176" spans="1:30" ht="18.75" x14ac:dyDescent="0.3">
      <c r="A176" s="1"/>
      <c r="B176" s="1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54"/>
      <c r="X176" s="54"/>
      <c r="Y176" s="54"/>
      <c r="Z176" s="54"/>
    </row>
  </sheetData>
  <mergeCells count="29">
    <mergeCell ref="A2:AD2"/>
    <mergeCell ref="A3:AD3"/>
    <mergeCell ref="Z6:Z7"/>
    <mergeCell ref="AA6:AA7"/>
    <mergeCell ref="AB6:AD6"/>
    <mergeCell ref="W5:AD5"/>
    <mergeCell ref="T6:T7"/>
    <mergeCell ref="U6:U7"/>
    <mergeCell ref="O6:O7"/>
    <mergeCell ref="P6:P7"/>
    <mergeCell ref="Q6:S6"/>
    <mergeCell ref="E6:E7"/>
    <mergeCell ref="F6:F7"/>
    <mergeCell ref="G6:G7"/>
    <mergeCell ref="H6:H7"/>
    <mergeCell ref="I6:K6"/>
    <mergeCell ref="A5:A7"/>
    <mergeCell ref="B5:B7"/>
    <mergeCell ref="C5:K5"/>
    <mergeCell ref="L5:V5"/>
    <mergeCell ref="C6:C7"/>
    <mergeCell ref="D6:D7"/>
    <mergeCell ref="L6:L7"/>
    <mergeCell ref="W6:W7"/>
    <mergeCell ref="X6:X7"/>
    <mergeCell ref="Y6:Y7"/>
    <mergeCell ref="M6:M7"/>
    <mergeCell ref="N6:N7"/>
    <mergeCell ref="V6:V7"/>
  </mergeCells>
  <printOptions horizontalCentered="1"/>
  <pageMargins left="0.2" right="0.2" top="0.45" bottom="0.4" header="0.3" footer="0.3"/>
  <pageSetup paperSize="9" scale="45" orientation="landscape" r:id="rId1"/>
  <headerFooter differentFirst="1">
    <oddHeader>&amp;C&amp;P/&amp;P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E1987E-C58B-4EEC-AAC9-ECFAACE109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99B1BA-5DE5-4830-8810-5BDDC2AFE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3DA085-2457-4D33-A62A-3E8CF988CF17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QT-2020-N-B66-TT343-75</vt:lpstr>
      <vt:lpstr>'QT-2020-N-B66-TT343-75'!Print_Titles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2021-12-17T09:06:03Z</cp:lastPrinted>
  <dcterms:created xsi:type="dcterms:W3CDTF">2018-08-22T07:49:45Z</dcterms:created>
  <dcterms:modified xsi:type="dcterms:W3CDTF">2021-12-17T09:06:07Z</dcterms:modified>
</cp:coreProperties>
</file>