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QUYET TOAN 2020\"/>
    </mc:Choice>
  </mc:AlternateContent>
  <bookViews>
    <workbookView xWindow="-120" yWindow="-120" windowWidth="19440" windowHeight="11640"/>
  </bookViews>
  <sheets>
    <sheet name="QT-2020-N-B68-TT343-75" sheetId="1" r:id="rId1"/>
  </sheets>
  <externalReferences>
    <externalReference r:id="rId2"/>
  </externalReferences>
  <definedNames>
    <definedName name="_xlnm.Print_Titles" localSheetId="0">'QT-2020-N-B68-TT343-75'!$5:$8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T10" i="1"/>
  <c r="T11" i="1"/>
  <c r="T12" i="1"/>
  <c r="T13" i="1"/>
  <c r="T14" i="1"/>
  <c r="T15" i="1"/>
  <c r="T16" i="1"/>
  <c r="S17" i="1"/>
  <c r="T17" i="1"/>
  <c r="T18" i="1"/>
  <c r="S19" i="1"/>
  <c r="S20" i="1"/>
  <c r="T21" i="1"/>
  <c r="T22" i="1"/>
  <c r="S23" i="1"/>
  <c r="S24" i="1"/>
  <c r="T25" i="1"/>
  <c r="T26" i="1"/>
  <c r="T9" i="1"/>
  <c r="S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0" i="1"/>
  <c r="R11" i="1"/>
  <c r="R9" i="1"/>
  <c r="O10" i="1"/>
  <c r="O9" i="1"/>
  <c r="O22" i="1"/>
  <c r="O21" i="1" s="1"/>
  <c r="N21" i="1" s="1"/>
  <c r="J21" i="1" s="1"/>
  <c r="O26" i="1"/>
  <c r="O25" i="1" s="1"/>
  <c r="N25" i="1" s="1"/>
  <c r="J25" i="1" s="1"/>
  <c r="O18" i="1"/>
  <c r="O16" i="1"/>
  <c r="O14" i="1"/>
  <c r="N14" i="1" s="1"/>
  <c r="J14" i="1" s="1"/>
  <c r="O12" i="1"/>
  <c r="P27" i="1"/>
  <c r="O27" i="1"/>
  <c r="P25" i="1"/>
  <c r="Q25" i="1"/>
  <c r="P23" i="1"/>
  <c r="O23" i="1"/>
  <c r="P21" i="1"/>
  <c r="P19" i="1"/>
  <c r="O19" i="1"/>
  <c r="P17" i="1"/>
  <c r="O17" i="1"/>
  <c r="N17" i="1" s="1"/>
  <c r="J17" i="1" s="1"/>
  <c r="P15" i="1"/>
  <c r="O15" i="1"/>
  <c r="N15" i="1" s="1"/>
  <c r="J15" i="1" s="1"/>
  <c r="P13" i="1"/>
  <c r="P11" i="1"/>
  <c r="O11" i="1"/>
  <c r="N11" i="1" s="1"/>
  <c r="J11" i="1" s="1"/>
  <c r="P10" i="1"/>
  <c r="P9" i="1" s="1"/>
  <c r="Q10" i="1"/>
  <c r="N12" i="1"/>
  <c r="J12" i="1" s="1"/>
  <c r="N16" i="1"/>
  <c r="J16" i="1" s="1"/>
  <c r="N18" i="1"/>
  <c r="N19" i="1"/>
  <c r="N20" i="1"/>
  <c r="N22" i="1"/>
  <c r="J22" i="1" s="1"/>
  <c r="N23" i="1"/>
  <c r="N24" i="1"/>
  <c r="N27" i="1"/>
  <c r="N28" i="1"/>
  <c r="N29" i="1"/>
  <c r="J18" i="1"/>
  <c r="J19" i="1"/>
  <c r="J20" i="1"/>
  <c r="J23" i="1"/>
  <c r="J24" i="1"/>
  <c r="J27" i="1"/>
  <c r="J28" i="1"/>
  <c r="J29" i="1"/>
  <c r="L9" i="1"/>
  <c r="M9" i="1"/>
  <c r="K9" i="1"/>
  <c r="L10" i="1"/>
  <c r="M10" i="1"/>
  <c r="K10" i="1"/>
  <c r="L23" i="1"/>
  <c r="M23" i="1"/>
  <c r="K23" i="1"/>
  <c r="K24" i="1"/>
  <c r="L24" i="1"/>
  <c r="L19" i="1"/>
  <c r="M19" i="1"/>
  <c r="K19" i="1"/>
  <c r="K20" i="1"/>
  <c r="L20" i="1"/>
  <c r="I9" i="1"/>
  <c r="H9" i="1"/>
  <c r="G9" i="1" s="1"/>
  <c r="I10" i="1"/>
  <c r="H10" i="1"/>
  <c r="E9" i="1"/>
  <c r="E10" i="1"/>
  <c r="D9" i="1"/>
  <c r="D10" i="1"/>
  <c r="I27" i="1"/>
  <c r="H27" i="1"/>
  <c r="I28" i="1"/>
  <c r="H28" i="1"/>
  <c r="I26" i="1"/>
  <c r="I25" i="1" s="1"/>
  <c r="H26" i="1"/>
  <c r="H25" i="1" s="1"/>
  <c r="I23" i="1"/>
  <c r="H23" i="1"/>
  <c r="I21" i="1"/>
  <c r="H21" i="1"/>
  <c r="I19" i="1"/>
  <c r="H19" i="1"/>
  <c r="I17" i="1"/>
  <c r="H17" i="1"/>
  <c r="I15" i="1"/>
  <c r="G15" i="1" s="1"/>
  <c r="H15" i="1"/>
  <c r="I13" i="1"/>
  <c r="H13" i="1"/>
  <c r="I11" i="1"/>
  <c r="H11" i="1"/>
  <c r="G28" i="1"/>
  <c r="G26" i="1"/>
  <c r="I24" i="1"/>
  <c r="H24" i="1"/>
  <c r="I22" i="1"/>
  <c r="H22" i="1"/>
  <c r="I20" i="1"/>
  <c r="H20" i="1"/>
  <c r="I18" i="1"/>
  <c r="H18" i="1"/>
  <c r="I16" i="1"/>
  <c r="H16" i="1"/>
  <c r="I14" i="1"/>
  <c r="H14" i="1"/>
  <c r="I12" i="1"/>
  <c r="G12" i="1" s="1"/>
  <c r="H12" i="1"/>
  <c r="E27" i="1"/>
  <c r="D27" i="1"/>
  <c r="C27" i="1" s="1"/>
  <c r="E25" i="1"/>
  <c r="D25" i="1"/>
  <c r="E23" i="1"/>
  <c r="D23" i="1"/>
  <c r="E21" i="1"/>
  <c r="D21" i="1"/>
  <c r="C21" i="1" s="1"/>
  <c r="E19" i="1"/>
  <c r="D19" i="1"/>
  <c r="E17" i="1"/>
  <c r="D17" i="1"/>
  <c r="E15" i="1"/>
  <c r="F15" i="1"/>
  <c r="D15" i="1"/>
  <c r="C15" i="1" s="1"/>
  <c r="E13" i="1"/>
  <c r="D13" i="1"/>
  <c r="E11" i="1"/>
  <c r="D11" i="1"/>
  <c r="E28" i="1"/>
  <c r="C28" i="1" s="1"/>
  <c r="E26" i="1"/>
  <c r="C26" i="1" s="1"/>
  <c r="D24" i="1"/>
  <c r="C24" i="1" s="1"/>
  <c r="E22" i="1"/>
  <c r="D22" i="1"/>
  <c r="D20" i="1"/>
  <c r="C20" i="1" s="1"/>
  <c r="D18" i="1"/>
  <c r="E18" i="1"/>
  <c r="E16" i="1"/>
  <c r="C16" i="1" s="1"/>
  <c r="E14" i="1"/>
  <c r="D14" i="1"/>
  <c r="E12" i="1"/>
  <c r="D12" i="1"/>
  <c r="G10" i="1"/>
  <c r="G17" i="1"/>
  <c r="G19" i="1"/>
  <c r="G21" i="1"/>
  <c r="G23" i="1"/>
  <c r="G27" i="1"/>
  <c r="G29" i="1"/>
  <c r="C17" i="1"/>
  <c r="C19" i="1"/>
  <c r="C23" i="1"/>
  <c r="C29" i="1"/>
  <c r="C9" i="1"/>
  <c r="N26" i="1" l="1"/>
  <c r="J26" i="1" s="1"/>
  <c r="O13" i="1"/>
  <c r="N13" i="1" s="1"/>
  <c r="J13" i="1" s="1"/>
  <c r="C10" i="1"/>
  <c r="G25" i="1"/>
  <c r="G13" i="1"/>
  <c r="G11" i="1"/>
  <c r="G24" i="1"/>
  <c r="G22" i="1"/>
  <c r="G20" i="1"/>
  <c r="G18" i="1"/>
  <c r="G16" i="1"/>
  <c r="G14" i="1"/>
  <c r="C25" i="1"/>
  <c r="C13" i="1"/>
  <c r="C11" i="1"/>
  <c r="C22" i="1"/>
  <c r="C18" i="1"/>
  <c r="C14" i="1"/>
  <c r="C12" i="1"/>
  <c r="N9" i="1" l="1"/>
  <c r="J9" i="1" s="1"/>
  <c r="N10" i="1" l="1"/>
  <c r="J10" i="1" s="1"/>
</calcChain>
</file>

<file path=xl/sharedStrings.xml><?xml version="1.0" encoding="utf-8"?>
<sst xmlns="http://schemas.openxmlformats.org/spreadsheetml/2006/main" count="76" uniqueCount="53">
  <si>
    <t>Đơn vị: Triệu đồng</t>
  </si>
  <si>
    <t>STT</t>
  </si>
  <si>
    <t>I</t>
  </si>
  <si>
    <t>II</t>
  </si>
  <si>
    <t>TỔNG SỐ</t>
  </si>
  <si>
    <t>…</t>
  </si>
  <si>
    <t>Tổng số</t>
  </si>
  <si>
    <t>Trong đó</t>
  </si>
  <si>
    <t>Đầu tư phát triển</t>
  </si>
  <si>
    <t>Kinh phí sự nghiệp</t>
  </si>
  <si>
    <t>Vốn trong nước</t>
  </si>
  <si>
    <t>Vốn ngoài nước</t>
  </si>
  <si>
    <t>Ngân sách cấp tỉnh</t>
  </si>
  <si>
    <t>Nội dung</t>
  </si>
  <si>
    <t>Dự toán</t>
  </si>
  <si>
    <t>Quyết toán</t>
  </si>
  <si>
    <t>So sánh (%)</t>
  </si>
  <si>
    <t>Biểu số 68/CK-NSNN</t>
  </si>
  <si>
    <r>
      <rPr>
        <sz val="12"/>
        <rFont val="Times New Roman"/>
        <family val="1"/>
      </rPr>
      <t xml:space="preserve">ỦY BAN NHÂN DÂN </t>
    </r>
    <r>
      <rPr>
        <b/>
        <sz val="12"/>
        <rFont val="Times New Roman"/>
        <family val="1"/>
      </rPr>
      <t xml:space="preserve">
TỈNH ĐỒNG NAI</t>
    </r>
  </si>
  <si>
    <t>QUYẾT TOÁN CHI CHƯƠNG TRÌNH MỤC TIÊU QUỐC GIA NGÂN SÁCH CẤP TỈNH VÀ NGÂN SÁCH HUYỆN NĂM 2020</t>
  </si>
  <si>
    <t>Chương trình mục tiêu y tế - dân số-0640</t>
  </si>
  <si>
    <t>00649</t>
  </si>
  <si>
    <t>Dự án, mục tiêu khác</t>
  </si>
  <si>
    <t>Chương trình mục tiêu đảm bảo trật tự an toàn giao thông, phòng cháy, chữa cháy, phòng chống tội phạm và ma túy-0660</t>
  </si>
  <si>
    <t>00669</t>
  </si>
  <si>
    <t>III</t>
  </si>
  <si>
    <t>Chương trình mục tiêu giáo dục nghề nghiệp - Việc làm và an toàn lao động-070</t>
  </si>
  <si>
    <t>00709</t>
  </si>
  <si>
    <t>IV</t>
  </si>
  <si>
    <t>Chương trình mục tiêu phát triển hệ thống trợ giúp xã hội-0710</t>
  </si>
  <si>
    <t>00719</t>
  </si>
  <si>
    <t>V</t>
  </si>
  <si>
    <t>Chương trình mục tiêu phát triển KTXH các vùng</t>
  </si>
  <si>
    <t>00759</t>
  </si>
  <si>
    <t xml:space="preserve"> Dự án Hương lộ 10 từ ranh giới huyện Long Thành và huyện Cẩm Mỹ đến giao với đường ĐT 769  (đoạn 2)</t>
  </si>
  <si>
    <t>VI</t>
  </si>
  <si>
    <t>Chương trình mục tiêu phát triển văn hóa-0720</t>
  </si>
  <si>
    <t>00729</t>
  </si>
  <si>
    <t>VII</t>
  </si>
  <si>
    <t>Chương trình mục tiêu phát triển lâm nghiệp bền vững</t>
  </si>
  <si>
    <t>00629</t>
  </si>
  <si>
    <t>Dự án Nâng cao năng lực phòng cháy, chữa cháy rừng tỉnh Đồng Nai giai đoạn 2016-2020</t>
  </si>
  <si>
    <t>VIII</t>
  </si>
  <si>
    <t>Chương trình hỗ trợ đảm bảo chất lượng giáo dục trường học  (05166)</t>
  </si>
  <si>
    <t>Dự án Sữa học đường và chương trình dạy học Tiếng Anh</t>
  </si>
  <si>
    <t>IX</t>
  </si>
  <si>
    <t>Chương trình mục tiêu ứng phó biến đổi khí hậu và tăng trưởng xanh - 07049</t>
  </si>
  <si>
    <t>07049</t>
  </si>
  <si>
    <t>B</t>
  </si>
  <si>
    <t>NGÂN SÁCH CẤP HUYỆN</t>
  </si>
  <si>
    <t>A</t>
  </si>
  <si>
    <t>Chương trình mục tiêu quốc gia năm 2020</t>
  </si>
  <si>
    <t>(Đính kèm Quyết định số                    /QĐ-UBND ngày            / 12 /2021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</si>
</sst>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3" fillId="0" borderId="0"/>
    <xf numFmtId="0" fontId="9" fillId="0" borderId="0"/>
    <xf numFmtId="0" fontId="12" fillId="0" borderId="0"/>
    <xf numFmtId="0" fontId="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4" applyFont="1" applyFill="1"/>
    <xf numFmtId="0" fontId="3" fillId="0" borderId="0" xfId="4" applyFont="1" applyFill="1"/>
    <xf numFmtId="0" fontId="6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8" fillId="0" borderId="0" xfId="4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right"/>
    </xf>
    <xf numFmtId="0" fontId="15" fillId="0" borderId="9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/>
    </xf>
    <xf numFmtId="0" fontId="16" fillId="0" borderId="12" xfId="4" applyFont="1" applyFill="1" applyBorder="1" applyAlignment="1">
      <alignment horizontal="center"/>
    </xf>
    <xf numFmtId="0" fontId="16" fillId="0" borderId="11" xfId="4" applyFont="1" applyFill="1" applyBorder="1" applyAlignment="1">
      <alignment horizontal="center"/>
    </xf>
    <xf numFmtId="0" fontId="15" fillId="0" borderId="12" xfId="4" applyFont="1" applyFill="1" applyBorder="1" applyAlignment="1">
      <alignment horizontal="center"/>
    </xf>
    <xf numFmtId="0" fontId="15" fillId="0" borderId="5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5" fillId="0" borderId="7" xfId="4" applyFont="1" applyFill="1" applyBorder="1"/>
    <xf numFmtId="0" fontId="15" fillId="0" borderId="2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vertical="center"/>
    </xf>
    <xf numFmtId="3" fontId="16" fillId="0" borderId="2" xfId="4" applyNumberFormat="1" applyFont="1" applyFill="1" applyBorder="1" applyAlignment="1">
      <alignment vertical="center"/>
    </xf>
    <xf numFmtId="0" fontId="15" fillId="0" borderId="3" xfId="4" applyFont="1" applyFill="1" applyBorder="1"/>
    <xf numFmtId="165" fontId="15" fillId="2" borderId="2" xfId="11" applyNumberFormat="1" applyFont="1" applyFill="1" applyBorder="1" applyAlignment="1">
      <alignment horizontal="center" vertical="center" wrapText="1"/>
    </xf>
    <xf numFmtId="165" fontId="15" fillId="2" borderId="2" xfId="11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vertical="center"/>
    </xf>
    <xf numFmtId="0" fontId="16" fillId="0" borderId="3" xfId="4" applyFont="1" applyFill="1" applyBorder="1"/>
    <xf numFmtId="165" fontId="16" fillId="0" borderId="2" xfId="11" quotePrefix="1" applyNumberFormat="1" applyFont="1" applyFill="1" applyBorder="1" applyAlignment="1">
      <alignment horizontal="center" vertical="center" wrapText="1"/>
    </xf>
    <xf numFmtId="165" fontId="16" fillId="0" borderId="2" xfId="11" quotePrefix="1" applyNumberFormat="1" applyFont="1" applyFill="1" applyBorder="1" applyAlignment="1">
      <alignment horizontal="left" vertical="center" wrapText="1"/>
    </xf>
    <xf numFmtId="165" fontId="15" fillId="0" borderId="2" xfId="11" applyNumberFormat="1" applyFont="1" applyFill="1" applyBorder="1" applyAlignment="1">
      <alignment horizontal="center" vertical="center" wrapText="1"/>
    </xf>
    <xf numFmtId="165" fontId="15" fillId="0" borderId="2" xfId="11" applyNumberFormat="1" applyFont="1" applyFill="1" applyBorder="1" applyAlignment="1">
      <alignment horizontal="left" vertical="center" wrapText="1"/>
    </xf>
    <xf numFmtId="165" fontId="16" fillId="0" borderId="2" xfId="11" applyNumberFormat="1" applyFont="1" applyFill="1" applyBorder="1" applyAlignment="1">
      <alignment horizontal="center" vertical="center" wrapText="1"/>
    </xf>
    <xf numFmtId="165" fontId="16" fillId="0" borderId="2" xfId="11" applyNumberFormat="1" applyFont="1" applyFill="1" applyBorder="1" applyAlignment="1">
      <alignment horizontal="left" vertical="center" wrapText="1"/>
    </xf>
    <xf numFmtId="0" fontId="16" fillId="0" borderId="8" xfId="4" applyFont="1" applyFill="1" applyBorder="1"/>
    <xf numFmtId="0" fontId="16" fillId="0" borderId="0" xfId="4" applyFont="1" applyFill="1"/>
    <xf numFmtId="165" fontId="4" fillId="0" borderId="0" xfId="11" applyNumberFormat="1" applyFont="1" applyFill="1" applyAlignment="1"/>
    <xf numFmtId="165" fontId="3" fillId="0" borderId="0" xfId="11" applyNumberFormat="1" applyFont="1" applyFill="1" applyAlignment="1">
      <alignment horizontal="centerContinuous"/>
    </xf>
    <xf numFmtId="165" fontId="6" fillId="0" borderId="0" xfId="11" applyNumberFormat="1" applyFont="1" applyFill="1" applyAlignment="1">
      <alignment horizontal="centerContinuous"/>
    </xf>
    <xf numFmtId="165" fontId="6" fillId="0" borderId="0" xfId="11" applyNumberFormat="1" applyFont="1" applyFill="1" applyAlignment="1"/>
    <xf numFmtId="165" fontId="8" fillId="0" borderId="0" xfId="11" applyNumberFormat="1" applyFont="1" applyFill="1" applyAlignment="1">
      <alignment horizontal="centerContinuous"/>
    </xf>
    <xf numFmtId="165" fontId="7" fillId="0" borderId="0" xfId="11" applyNumberFormat="1" applyFont="1" applyFill="1" applyAlignment="1">
      <alignment horizontal="left"/>
    </xf>
    <xf numFmtId="165" fontId="8" fillId="0" borderId="0" xfId="11" applyNumberFormat="1" applyFont="1" applyFill="1"/>
    <xf numFmtId="165" fontId="7" fillId="0" borderId="0" xfId="11" applyNumberFormat="1" applyFont="1" applyFill="1" applyBorder="1" applyAlignment="1">
      <alignment horizontal="center"/>
    </xf>
    <xf numFmtId="165" fontId="15" fillId="0" borderId="10" xfId="11" applyNumberFormat="1" applyFont="1" applyFill="1" applyBorder="1" applyAlignment="1">
      <alignment horizontal="center"/>
    </xf>
    <xf numFmtId="165" fontId="16" fillId="0" borderId="12" xfId="11" applyNumberFormat="1" applyFont="1" applyFill="1" applyBorder="1" applyAlignment="1">
      <alignment horizontal="center"/>
    </xf>
    <xf numFmtId="165" fontId="16" fillId="0" borderId="11" xfId="11" applyNumberFormat="1" applyFont="1" applyFill="1" applyBorder="1" applyAlignment="1">
      <alignment horizontal="center"/>
    </xf>
    <xf numFmtId="165" fontId="15" fillId="0" borderId="9" xfId="11" applyNumberFormat="1" applyFont="1" applyFill="1" applyBorder="1" applyAlignment="1">
      <alignment horizontal="center" vertical="center" wrapText="1"/>
    </xf>
    <xf numFmtId="165" fontId="15" fillId="0" borderId="10" xfId="11" applyNumberFormat="1" applyFont="1" applyFill="1" applyBorder="1" applyAlignment="1">
      <alignment horizontal="center" vertical="center" wrapText="1"/>
    </xf>
    <xf numFmtId="165" fontId="15" fillId="0" borderId="11" xfId="11" applyNumberFormat="1" applyFont="1" applyFill="1" applyBorder="1" applyAlignment="1">
      <alignment horizontal="center" vertical="center" wrapText="1"/>
    </xf>
    <xf numFmtId="165" fontId="16" fillId="0" borderId="9" xfId="11" applyNumberFormat="1" applyFont="1" applyFill="1" applyBorder="1" applyAlignment="1">
      <alignment horizontal="center" vertical="center" wrapText="1"/>
    </xf>
    <xf numFmtId="165" fontId="15" fillId="0" borderId="10" xfId="11" applyNumberFormat="1" applyFont="1" applyFill="1" applyBorder="1" applyAlignment="1">
      <alignment horizontal="center" vertical="center"/>
    </xf>
    <xf numFmtId="165" fontId="17" fillId="0" borderId="12" xfId="11" applyNumberFormat="1" applyFont="1" applyFill="1" applyBorder="1"/>
    <xf numFmtId="165" fontId="17" fillId="0" borderId="11" xfId="11" applyNumberFormat="1" applyFont="1" applyFill="1" applyBorder="1"/>
    <xf numFmtId="165" fontId="15" fillId="0" borderId="5" xfId="11" applyNumberFormat="1" applyFont="1" applyFill="1" applyBorder="1" applyAlignment="1">
      <alignment horizontal="center" vertical="center" wrapText="1"/>
    </xf>
    <xf numFmtId="165" fontId="16" fillId="0" borderId="5" xfId="11" applyNumberFormat="1" applyFont="1" applyFill="1" applyBorder="1" applyAlignment="1">
      <alignment horizontal="center" vertical="center" wrapText="1"/>
    </xf>
    <xf numFmtId="165" fontId="16" fillId="0" borderId="10" xfId="11" applyNumberFormat="1" applyFont="1" applyFill="1" applyBorder="1" applyAlignment="1">
      <alignment horizontal="center" vertical="center" wrapText="1"/>
    </xf>
    <xf numFmtId="165" fontId="16" fillId="0" borderId="12" xfId="11" applyNumberFormat="1" applyFont="1" applyFill="1" applyBorder="1" applyAlignment="1">
      <alignment horizontal="center" vertical="center" wrapText="1"/>
    </xf>
    <xf numFmtId="165" fontId="16" fillId="0" borderId="11" xfId="11" applyNumberFormat="1" applyFont="1" applyFill="1" applyBorder="1" applyAlignment="1">
      <alignment horizontal="center" vertical="center" wrapText="1"/>
    </xf>
    <xf numFmtId="165" fontId="15" fillId="0" borderId="6" xfId="11" applyNumberFormat="1" applyFont="1" applyFill="1" applyBorder="1" applyAlignment="1">
      <alignment horizontal="center" vertical="center" wrapText="1"/>
    </xf>
    <xf numFmtId="165" fontId="16" fillId="0" borderId="6" xfId="11" applyNumberFormat="1" applyFont="1" applyFill="1" applyBorder="1" applyAlignment="1">
      <alignment horizontal="center" vertical="center" wrapText="1"/>
    </xf>
    <xf numFmtId="165" fontId="16" fillId="0" borderId="6" xfId="11" applyNumberFormat="1" applyFont="1" applyFill="1" applyBorder="1" applyAlignment="1">
      <alignment horizontal="center" vertical="center" wrapText="1"/>
    </xf>
    <xf numFmtId="165" fontId="16" fillId="0" borderId="5" xfId="11" applyNumberFormat="1" applyFont="1" applyFill="1" applyBorder="1" applyAlignment="1">
      <alignment horizontal="center" vertical="center" wrapText="1"/>
    </xf>
    <xf numFmtId="165" fontId="15" fillId="0" borderId="1" xfId="11" applyNumberFormat="1" applyFont="1" applyFill="1" applyBorder="1" applyAlignment="1">
      <alignment vertical="center"/>
    </xf>
    <xf numFmtId="165" fontId="15" fillId="0" borderId="2" xfId="11" applyNumberFormat="1" applyFont="1" applyFill="1" applyBorder="1" applyAlignment="1">
      <alignment vertical="center"/>
    </xf>
    <xf numFmtId="165" fontId="16" fillId="0" borderId="2" xfId="11" applyNumberFormat="1" applyFont="1" applyFill="1" applyBorder="1" applyAlignment="1">
      <alignment vertical="center"/>
    </xf>
    <xf numFmtId="165" fontId="3" fillId="0" borderId="0" xfId="11" applyNumberFormat="1" applyFont="1" applyFill="1"/>
    <xf numFmtId="9" fontId="4" fillId="0" borderId="0" xfId="12" applyFont="1" applyFill="1" applyAlignment="1"/>
    <xf numFmtId="9" fontId="6" fillId="0" borderId="0" xfId="12" applyFont="1" applyFill="1" applyAlignment="1">
      <alignment horizontal="centerContinuous"/>
    </xf>
    <xf numFmtId="9" fontId="15" fillId="0" borderId="9" xfId="12" applyFont="1" applyFill="1" applyBorder="1" applyAlignment="1">
      <alignment horizontal="center" vertical="center" wrapText="1"/>
    </xf>
    <xf numFmtId="9" fontId="15" fillId="0" borderId="10" xfId="12" applyFont="1" applyFill="1" applyBorder="1" applyAlignment="1">
      <alignment horizontal="center" vertical="center" wrapText="1"/>
    </xf>
    <xf numFmtId="9" fontId="15" fillId="0" borderId="11" xfId="12" applyFont="1" applyFill="1" applyBorder="1" applyAlignment="1">
      <alignment horizontal="center" vertical="center" wrapText="1"/>
    </xf>
    <xf numFmtId="9" fontId="15" fillId="0" borderId="5" xfId="12" applyFont="1" applyFill="1" applyBorder="1" applyAlignment="1">
      <alignment horizontal="center" vertical="center" wrapText="1"/>
    </xf>
    <xf numFmtId="9" fontId="16" fillId="0" borderId="9" xfId="12" applyFont="1" applyFill="1" applyBorder="1" applyAlignment="1">
      <alignment horizontal="center" vertical="center" wrapText="1"/>
    </xf>
    <xf numFmtId="9" fontId="15" fillId="0" borderId="6" xfId="12" applyFont="1" applyFill="1" applyBorder="1" applyAlignment="1">
      <alignment horizontal="center" vertical="center" wrapText="1"/>
    </xf>
    <xf numFmtId="9" fontId="16" fillId="0" borderId="5" xfId="12" applyFont="1" applyFill="1" applyBorder="1" applyAlignment="1">
      <alignment horizontal="center" vertical="center" wrapText="1"/>
    </xf>
    <xf numFmtId="9" fontId="15" fillId="0" borderId="1" xfId="12" applyFont="1" applyFill="1" applyBorder="1" applyAlignment="1">
      <alignment vertical="center"/>
    </xf>
    <xf numFmtId="9" fontId="15" fillId="0" borderId="2" xfId="12" applyFont="1" applyFill="1" applyBorder="1" applyAlignment="1">
      <alignment vertical="center"/>
    </xf>
    <xf numFmtId="9" fontId="16" fillId="0" borderId="2" xfId="12" applyFont="1" applyFill="1" applyBorder="1" applyAlignment="1">
      <alignment vertical="center"/>
    </xf>
    <xf numFmtId="9" fontId="8" fillId="0" borderId="0" xfId="12" applyFont="1" applyFill="1"/>
    <xf numFmtId="9" fontId="3" fillId="0" borderId="0" xfId="12" applyFont="1" applyFill="1"/>
    <xf numFmtId="165" fontId="16" fillId="2" borderId="2" xfId="11" applyNumberFormat="1" applyFont="1" applyFill="1" applyBorder="1" applyAlignment="1">
      <alignment horizontal="center" vertical="center" wrapText="1"/>
    </xf>
    <xf numFmtId="165" fontId="16" fillId="2" borderId="2" xfId="11" applyNumberFormat="1" applyFont="1" applyFill="1" applyBorder="1" applyAlignment="1">
      <alignment horizontal="left" vertical="center" wrapText="1"/>
    </xf>
    <xf numFmtId="3" fontId="15" fillId="0" borderId="2" xfId="4" applyNumberFormat="1" applyFont="1" applyFill="1" applyBorder="1" applyAlignment="1">
      <alignment vertical="center"/>
    </xf>
    <xf numFmtId="0" fontId="6" fillId="0" borderId="0" xfId="4" applyFont="1" applyFill="1"/>
    <xf numFmtId="3" fontId="15" fillId="0" borderId="1" xfId="4" applyNumberFormat="1" applyFont="1" applyFill="1" applyBorder="1" applyAlignment="1">
      <alignment vertical="center"/>
    </xf>
    <xf numFmtId="0" fontId="15" fillId="0" borderId="0" xfId="4" applyFont="1" applyFill="1"/>
    <xf numFmtId="0" fontId="4" fillId="0" borderId="0" xfId="4" applyFont="1" applyFill="1"/>
    <xf numFmtId="165" fontId="16" fillId="2" borderId="2" xfId="11" quotePrefix="1" applyNumberFormat="1" applyFont="1" applyFill="1" applyBorder="1" applyAlignment="1">
      <alignment horizontal="center" vertical="center" wrapText="1"/>
    </xf>
    <xf numFmtId="165" fontId="15" fillId="2" borderId="4" xfId="11" quotePrefix="1" applyNumberFormat="1" applyFont="1" applyFill="1" applyBorder="1" applyAlignment="1">
      <alignment horizontal="center" vertical="center" wrapText="1"/>
    </xf>
    <xf numFmtId="165" fontId="15" fillId="2" borderId="4" xfId="11" applyNumberFormat="1" applyFont="1" applyFill="1" applyBorder="1" applyAlignment="1">
      <alignment horizontal="left" vertical="center" wrapText="1"/>
    </xf>
    <xf numFmtId="165" fontId="15" fillId="0" borderId="4" xfId="11" applyNumberFormat="1" applyFont="1" applyFill="1" applyBorder="1" applyAlignment="1">
      <alignment vertical="center"/>
    </xf>
    <xf numFmtId="0" fontId="15" fillId="0" borderId="4" xfId="4" applyFont="1" applyFill="1" applyBorder="1" applyAlignment="1">
      <alignment vertical="center"/>
    </xf>
    <xf numFmtId="9" fontId="15" fillId="0" borderId="4" xfId="12" applyFont="1" applyFill="1" applyBorder="1" applyAlignment="1">
      <alignment vertical="center"/>
    </xf>
    <xf numFmtId="165" fontId="15" fillId="3" borderId="2" xfId="11" applyNumberFormat="1" applyFont="1" applyFill="1" applyBorder="1" applyAlignment="1">
      <alignment vertical="center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419100</xdr:rowOff>
    </xdr:from>
    <xdr:to>
      <xdr:col>1</xdr:col>
      <xdr:colOff>1028700</xdr:colOff>
      <xdr:row>0</xdr:row>
      <xdr:rowOff>419100</xdr:rowOff>
    </xdr:to>
    <xdr:cxnSp macro="">
      <xdr:nvCxnSpPr>
        <xdr:cNvPr id="3" name="Straight Connector 2"/>
        <xdr:cNvCxnSpPr/>
      </xdr:nvCxnSpPr>
      <xdr:spPr>
        <a:xfrm>
          <a:off x="828675" y="419100"/>
          <a:ext cx="628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GNH~1.NS\AppData\Local\Temp\Rar$DIa8796.31000\BIEU%2061-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61 0207 (CT)"/>
      <sheetName val="Bieu 61 0207 (CT) (2)"/>
      <sheetName val="Bieu 61 (tr.dong)"/>
      <sheetName val="QT 2018 CTMTQG mau so 65 02 (CT"/>
      <sheetName val="mau 65 (Hop muc)(2018)0207"/>
    </sheetNames>
    <sheetDataSet>
      <sheetData sheetId="0"/>
      <sheetData sheetId="1">
        <row r="14">
          <cell r="F14">
            <v>5935</v>
          </cell>
          <cell r="H14">
            <v>0</v>
          </cell>
          <cell r="I14">
            <v>3235.0272749999999</v>
          </cell>
          <cell r="O14">
            <v>3235.0272749999999</v>
          </cell>
        </row>
        <row r="16">
          <cell r="F16">
            <v>2300</v>
          </cell>
          <cell r="H16">
            <v>0</v>
          </cell>
          <cell r="I16">
            <v>2300</v>
          </cell>
          <cell r="O16">
            <v>2300</v>
          </cell>
        </row>
        <row r="18">
          <cell r="F18">
            <v>10515</v>
          </cell>
          <cell r="H18">
            <v>0</v>
          </cell>
          <cell r="I18">
            <v>10141.618992</v>
          </cell>
          <cell r="O18">
            <v>10141.618992</v>
          </cell>
        </row>
        <row r="21">
          <cell r="E21">
            <v>12800</v>
          </cell>
          <cell r="F21">
            <v>1250</v>
          </cell>
          <cell r="H21">
            <v>0</v>
          </cell>
          <cell r="I21">
            <v>521.43429700000002</v>
          </cell>
          <cell r="O21">
            <v>521.43429700000002</v>
          </cell>
        </row>
        <row r="23">
          <cell r="E23">
            <v>12900</v>
          </cell>
          <cell r="H23">
            <v>25418.04</v>
          </cell>
          <cell r="I23">
            <v>0</v>
          </cell>
          <cell r="L23">
            <v>25418.04</v>
          </cell>
        </row>
        <row r="25">
          <cell r="F25">
            <v>595</v>
          </cell>
          <cell r="H25">
            <v>0</v>
          </cell>
          <cell r="I25">
            <v>579.16415700000005</v>
          </cell>
          <cell r="O25">
            <v>579.16415700000005</v>
          </cell>
        </row>
        <row r="27">
          <cell r="E27">
            <v>2100</v>
          </cell>
          <cell r="H27">
            <v>2098.729151</v>
          </cell>
          <cell r="I27">
            <v>0</v>
          </cell>
          <cell r="K27">
            <v>2098.729151</v>
          </cell>
          <cell r="L27">
            <v>2098.729151</v>
          </cell>
        </row>
        <row r="29">
          <cell r="F29">
            <v>121000</v>
          </cell>
          <cell r="H29">
            <v>0</v>
          </cell>
          <cell r="I29">
            <v>110027.96082399999</v>
          </cell>
          <cell r="O29">
            <v>110027.96082399999</v>
          </cell>
        </row>
        <row r="31">
          <cell r="F31">
            <v>300</v>
          </cell>
          <cell r="I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4" zoomScaleNormal="100" workbookViewId="0">
      <selection activeCell="J6" sqref="J6:P6"/>
    </sheetView>
  </sheetViews>
  <sheetFormatPr defaultColWidth="12.85546875" defaultRowHeight="15.75" x14ac:dyDescent="0.25"/>
  <cols>
    <col min="1" max="1" width="6.42578125" style="2" customWidth="1"/>
    <col min="2" max="2" width="29.28515625" style="2" customWidth="1"/>
    <col min="3" max="3" width="8.28515625" style="72" customWidth="1"/>
    <col min="4" max="4" width="8" style="72" customWidth="1"/>
    <col min="5" max="5" width="8.7109375" style="72" customWidth="1"/>
    <col min="6" max="6" width="9.85546875" style="72" hidden="1" customWidth="1"/>
    <col min="7" max="7" width="8.5703125" style="72" customWidth="1"/>
    <col min="8" max="8" width="8.28515625" style="72" customWidth="1"/>
    <col min="9" max="9" width="8.5703125" style="72" customWidth="1"/>
    <col min="10" max="10" width="8.7109375" style="72" customWidth="1"/>
    <col min="11" max="11" width="8" style="72" customWidth="1"/>
    <col min="12" max="12" width="8.5703125" style="72" customWidth="1"/>
    <col min="13" max="13" width="6.42578125" style="72" customWidth="1"/>
    <col min="14" max="14" width="9.85546875" style="72" customWidth="1"/>
    <col min="15" max="15" width="8.7109375" style="72" customWidth="1"/>
    <col min="16" max="16" width="6.85546875" style="72" customWidth="1"/>
    <col min="17" max="17" width="9.85546875" style="2" hidden="1" customWidth="1"/>
    <col min="18" max="18" width="6.85546875" style="86" customWidth="1"/>
    <col min="19" max="19" width="7.28515625" style="86" customWidth="1"/>
    <col min="20" max="20" width="7.7109375" style="86" customWidth="1"/>
    <col min="21" max="21" width="9.85546875" style="2" hidden="1" customWidth="1"/>
    <col min="22" max="16384" width="12.85546875" style="2"/>
  </cols>
  <sheetData>
    <row r="1" spans="1:21" ht="35.25" customHeight="1" x14ac:dyDescent="0.3">
      <c r="A1" s="7" t="s">
        <v>18</v>
      </c>
      <c r="B1" s="7"/>
      <c r="C1" s="42"/>
      <c r="D1" s="42"/>
      <c r="E1" s="42"/>
      <c r="F1" s="42"/>
      <c r="G1" s="42"/>
      <c r="H1" s="42"/>
      <c r="I1" s="43"/>
      <c r="J1" s="43"/>
      <c r="K1" s="43"/>
      <c r="L1" s="43"/>
      <c r="M1" s="44"/>
      <c r="N1" s="45"/>
      <c r="O1" s="45"/>
      <c r="P1" s="45"/>
      <c r="Q1" s="5"/>
      <c r="R1" s="73"/>
      <c r="S1" s="73"/>
      <c r="T1" s="73"/>
      <c r="U1" s="5" t="s">
        <v>17</v>
      </c>
    </row>
    <row r="2" spans="1:21" s="1" customFormat="1" ht="27" customHeight="1" x14ac:dyDescent="0.3">
      <c r="A2" s="3" t="s">
        <v>19</v>
      </c>
      <c r="B2" s="3"/>
      <c r="C2" s="44"/>
      <c r="D2" s="44"/>
      <c r="E2" s="44"/>
      <c r="F2" s="44"/>
      <c r="G2" s="46"/>
      <c r="H2" s="46"/>
      <c r="I2" s="46"/>
      <c r="J2" s="46"/>
      <c r="K2" s="46"/>
      <c r="L2" s="46"/>
      <c r="M2" s="46"/>
      <c r="N2" s="46"/>
      <c r="O2" s="46"/>
      <c r="P2" s="46"/>
      <c r="Q2" s="6"/>
      <c r="R2" s="74"/>
      <c r="S2" s="74"/>
      <c r="T2" s="74"/>
      <c r="U2" s="3"/>
    </row>
    <row r="3" spans="1:21" ht="23.25" customHeight="1" x14ac:dyDescent="0.25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9.5" customHeight="1" x14ac:dyDescent="0.3">
      <c r="A4" s="4"/>
      <c r="B4" s="4"/>
      <c r="C4" s="47"/>
      <c r="D4" s="47"/>
      <c r="E4" s="47"/>
      <c r="F4" s="47"/>
      <c r="G4" s="48"/>
      <c r="H4" s="48"/>
      <c r="I4" s="48"/>
      <c r="J4" s="48"/>
      <c r="K4" s="48"/>
      <c r="L4" s="48"/>
      <c r="M4" s="49"/>
      <c r="N4" s="9"/>
      <c r="O4" s="9"/>
      <c r="P4" s="9"/>
      <c r="Q4" s="9"/>
      <c r="R4" s="9" t="s">
        <v>0</v>
      </c>
      <c r="S4" s="9"/>
      <c r="T4" s="9"/>
      <c r="U4" s="9"/>
    </row>
    <row r="5" spans="1:21" ht="19.5" customHeight="1" x14ac:dyDescent="0.25">
      <c r="A5" s="10" t="s">
        <v>1</v>
      </c>
      <c r="B5" s="11" t="s">
        <v>13</v>
      </c>
      <c r="C5" s="50" t="s">
        <v>14</v>
      </c>
      <c r="D5" s="51"/>
      <c r="E5" s="51"/>
      <c r="F5" s="52"/>
      <c r="G5" s="12" t="s">
        <v>15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2" t="s">
        <v>16</v>
      </c>
      <c r="S5" s="13"/>
      <c r="T5" s="13"/>
      <c r="U5" s="14"/>
    </row>
    <row r="6" spans="1:21" ht="22.15" customHeight="1" x14ac:dyDescent="0.25">
      <c r="A6" s="16"/>
      <c r="B6" s="17"/>
      <c r="C6" s="53" t="s">
        <v>6</v>
      </c>
      <c r="D6" s="54" t="s">
        <v>7</v>
      </c>
      <c r="E6" s="55"/>
      <c r="F6" s="56" t="s">
        <v>5</v>
      </c>
      <c r="G6" s="53" t="s">
        <v>6</v>
      </c>
      <c r="H6" s="54" t="s">
        <v>7</v>
      </c>
      <c r="I6" s="55"/>
      <c r="J6" s="57" t="s">
        <v>51</v>
      </c>
      <c r="K6" s="58"/>
      <c r="L6" s="58"/>
      <c r="M6" s="58"/>
      <c r="N6" s="58"/>
      <c r="O6" s="58"/>
      <c r="P6" s="59"/>
      <c r="Q6" s="11" t="s">
        <v>5</v>
      </c>
      <c r="R6" s="75" t="s">
        <v>6</v>
      </c>
      <c r="S6" s="76" t="s">
        <v>7</v>
      </c>
      <c r="T6" s="77"/>
      <c r="U6" s="18" t="s">
        <v>5</v>
      </c>
    </row>
    <row r="7" spans="1:21" ht="22.15" customHeight="1" x14ac:dyDescent="0.25">
      <c r="A7" s="16"/>
      <c r="B7" s="17"/>
      <c r="C7" s="60"/>
      <c r="D7" s="56" t="s">
        <v>8</v>
      </c>
      <c r="E7" s="56" t="s">
        <v>9</v>
      </c>
      <c r="F7" s="61"/>
      <c r="G7" s="60"/>
      <c r="H7" s="56" t="s">
        <v>8</v>
      </c>
      <c r="I7" s="56" t="s">
        <v>9</v>
      </c>
      <c r="J7" s="53" t="s">
        <v>6</v>
      </c>
      <c r="K7" s="62" t="s">
        <v>8</v>
      </c>
      <c r="L7" s="63"/>
      <c r="M7" s="64"/>
      <c r="N7" s="62" t="s">
        <v>9</v>
      </c>
      <c r="O7" s="63"/>
      <c r="P7" s="64"/>
      <c r="Q7" s="17"/>
      <c r="R7" s="78"/>
      <c r="S7" s="79" t="s">
        <v>8</v>
      </c>
      <c r="T7" s="79" t="s">
        <v>9</v>
      </c>
      <c r="U7" s="19"/>
    </row>
    <row r="8" spans="1:21" ht="50.45" customHeight="1" x14ac:dyDescent="0.25">
      <c r="A8" s="20"/>
      <c r="B8" s="21"/>
      <c r="C8" s="65"/>
      <c r="D8" s="61"/>
      <c r="E8" s="61"/>
      <c r="F8" s="66"/>
      <c r="G8" s="60"/>
      <c r="H8" s="61"/>
      <c r="I8" s="61"/>
      <c r="J8" s="60"/>
      <c r="K8" s="67" t="s">
        <v>6</v>
      </c>
      <c r="L8" s="68" t="s">
        <v>10</v>
      </c>
      <c r="M8" s="68" t="s">
        <v>11</v>
      </c>
      <c r="N8" s="67" t="s">
        <v>6</v>
      </c>
      <c r="O8" s="68" t="s">
        <v>10</v>
      </c>
      <c r="P8" s="68" t="s">
        <v>11</v>
      </c>
      <c r="Q8" s="21"/>
      <c r="R8" s="80"/>
      <c r="S8" s="81"/>
      <c r="T8" s="81"/>
      <c r="U8" s="22"/>
    </row>
    <row r="9" spans="1:21" s="90" customFormat="1" ht="27" customHeight="1" x14ac:dyDescent="0.3">
      <c r="A9" s="23"/>
      <c r="B9" s="24" t="s">
        <v>4</v>
      </c>
      <c r="C9" s="69">
        <f>+D9+E9</f>
        <v>169695</v>
      </c>
      <c r="D9" s="69">
        <f>+D10+D29</f>
        <v>27800</v>
      </c>
      <c r="E9" s="69">
        <f>+E10+E29</f>
        <v>141895</v>
      </c>
      <c r="F9" s="69"/>
      <c r="G9" s="69">
        <f>+H9+I9</f>
        <v>154321.97469599999</v>
      </c>
      <c r="H9" s="69">
        <f>+H10+H29</f>
        <v>27516.769151</v>
      </c>
      <c r="I9" s="69">
        <f>+I10+I29</f>
        <v>126805.20554499999</v>
      </c>
      <c r="J9" s="69">
        <f>+K9+N9</f>
        <v>154321.97469599999</v>
      </c>
      <c r="K9" s="69">
        <f>+K10+K29</f>
        <v>27516.769151</v>
      </c>
      <c r="L9" s="69">
        <f t="shared" ref="L9:M9" si="0">+L10+L29</f>
        <v>27516.769151</v>
      </c>
      <c r="M9" s="69">
        <f t="shared" si="0"/>
        <v>0</v>
      </c>
      <c r="N9" s="69">
        <f>+O9+P9</f>
        <v>126805.20554499999</v>
      </c>
      <c r="O9" s="69">
        <f>+O10+O29</f>
        <v>126805.20554499999</v>
      </c>
      <c r="P9" s="69">
        <f>+P10+P29</f>
        <v>0</v>
      </c>
      <c r="Q9" s="91"/>
      <c r="R9" s="82">
        <f>+G9/C9</f>
        <v>0.90940790651462911</v>
      </c>
      <c r="S9" s="82">
        <f>+H9/D9</f>
        <v>0.98981183996402877</v>
      </c>
      <c r="T9" s="82">
        <f>+I9/E9</f>
        <v>0.8936552066316642</v>
      </c>
      <c r="U9" s="25"/>
    </row>
    <row r="10" spans="1:21" s="90" customFormat="1" ht="27" customHeight="1" x14ac:dyDescent="0.3">
      <c r="A10" s="26" t="s">
        <v>50</v>
      </c>
      <c r="B10" s="27" t="s">
        <v>12</v>
      </c>
      <c r="C10" s="70">
        <f t="shared" ref="C10:C29" si="1">+D10+E10</f>
        <v>169695</v>
      </c>
      <c r="D10" s="70">
        <f>+D11+D13+D15+D17+D19+D21+D23+D25+D27</f>
        <v>27800</v>
      </c>
      <c r="E10" s="70">
        <f>+E11+E13+E15+E17+E19+E21+E23+E25+E27</f>
        <v>141895</v>
      </c>
      <c r="F10" s="70"/>
      <c r="G10" s="70">
        <f t="shared" ref="G10:G29" si="2">+H10+I10</f>
        <v>154321.97469599999</v>
      </c>
      <c r="H10" s="70">
        <f>+H11+H13+H15+H17+H19+H21+H23+H25+H27</f>
        <v>27516.769151</v>
      </c>
      <c r="I10" s="70">
        <f>+I11+I13+I15+I17+I19+I21+I23+I25+I27</f>
        <v>126805.20554499999</v>
      </c>
      <c r="J10" s="70">
        <f>+K10+N10</f>
        <v>154321.97469599999</v>
      </c>
      <c r="K10" s="70">
        <f>+K19+K23</f>
        <v>27516.769151</v>
      </c>
      <c r="L10" s="70">
        <f t="shared" ref="L10:M10" si="3">+L19+L23</f>
        <v>27516.769151</v>
      </c>
      <c r="M10" s="70">
        <f t="shared" si="3"/>
        <v>0</v>
      </c>
      <c r="N10" s="70">
        <f>+O10+P10</f>
        <v>126805.20554499999</v>
      </c>
      <c r="O10" s="70">
        <f>+O11+O13+O15+O17+O19+O21+O23+O25+O27</f>
        <v>126805.20554499999</v>
      </c>
      <c r="P10" s="70">
        <f t="shared" ref="P10:Q10" si="4">+P11+P13+P15+P17+P19+P21+P23+P25+P27</f>
        <v>0</v>
      </c>
      <c r="Q10" s="100">
        <f t="shared" si="4"/>
        <v>0</v>
      </c>
      <c r="R10" s="83">
        <f t="shared" ref="R10:R29" si="5">+G10/C10</f>
        <v>0.90940790651462911</v>
      </c>
      <c r="S10" s="83">
        <f t="shared" ref="S10:S29" si="6">+H10/D10</f>
        <v>0.98981183996402877</v>
      </c>
      <c r="T10" s="83">
        <f t="shared" ref="T10:T29" si="7">+I10/E10</f>
        <v>0.8936552066316642</v>
      </c>
      <c r="U10" s="29"/>
    </row>
    <row r="11" spans="1:21" s="90" customFormat="1" ht="27" customHeight="1" x14ac:dyDescent="0.3">
      <c r="A11" s="30" t="s">
        <v>2</v>
      </c>
      <c r="B11" s="31" t="s">
        <v>20</v>
      </c>
      <c r="C11" s="70">
        <f t="shared" si="1"/>
        <v>5935</v>
      </c>
      <c r="D11" s="70">
        <f>+D12</f>
        <v>0</v>
      </c>
      <c r="E11" s="70">
        <f>+E12</f>
        <v>5935</v>
      </c>
      <c r="F11" s="70"/>
      <c r="G11" s="70">
        <f t="shared" si="2"/>
        <v>3235.0272749999999</v>
      </c>
      <c r="H11" s="70">
        <f>+H12</f>
        <v>0</v>
      </c>
      <c r="I11" s="70">
        <f>+I12</f>
        <v>3235.0272749999999</v>
      </c>
      <c r="J11" s="70">
        <f>+K11+N11</f>
        <v>3235.0272749999999</v>
      </c>
      <c r="K11" s="70"/>
      <c r="L11" s="70"/>
      <c r="M11" s="70"/>
      <c r="N11" s="70">
        <f t="shared" ref="N11:N29" si="8">+O11+P11</f>
        <v>3235.0272749999999</v>
      </c>
      <c r="O11" s="70">
        <f>+O12</f>
        <v>3235.0272749999999</v>
      </c>
      <c r="P11" s="70">
        <f>+P12</f>
        <v>0</v>
      </c>
      <c r="Q11" s="89"/>
      <c r="R11" s="83">
        <f t="shared" si="5"/>
        <v>0.54507620471777585</v>
      </c>
      <c r="S11" s="83"/>
      <c r="T11" s="83">
        <f t="shared" si="7"/>
        <v>0.54507620471777585</v>
      </c>
      <c r="U11" s="29"/>
    </row>
    <row r="12" spans="1:21" s="1" customFormat="1" ht="27" customHeight="1" x14ac:dyDescent="0.3">
      <c r="A12" s="34" t="s">
        <v>21</v>
      </c>
      <c r="B12" s="35" t="s">
        <v>22</v>
      </c>
      <c r="C12" s="70">
        <f t="shared" si="1"/>
        <v>5935</v>
      </c>
      <c r="D12" s="71">
        <f>+'[1]Bieu 61 0207 (CT) (2)'!$E$14</f>
        <v>0</v>
      </c>
      <c r="E12" s="71">
        <f>+'[1]Bieu 61 0207 (CT) (2)'!$F$14</f>
        <v>5935</v>
      </c>
      <c r="F12" s="71"/>
      <c r="G12" s="71">
        <f t="shared" si="2"/>
        <v>3235.0272749999999</v>
      </c>
      <c r="H12" s="71">
        <f>+'[1]Bieu 61 0207 (CT) (2)'!$H$14</f>
        <v>0</v>
      </c>
      <c r="I12" s="71">
        <f>+'[1]Bieu 61 0207 (CT) (2)'!$I$14</f>
        <v>3235.0272749999999</v>
      </c>
      <c r="J12" s="71">
        <f t="shared" ref="J12:J29" si="9">+K12+N12</f>
        <v>3235.0272749999999</v>
      </c>
      <c r="K12" s="71"/>
      <c r="L12" s="71"/>
      <c r="M12" s="71"/>
      <c r="N12" s="71">
        <f t="shared" si="8"/>
        <v>3235.0272749999999</v>
      </c>
      <c r="O12" s="71">
        <f>+'[1]Bieu 61 0207 (CT) (2)'!$O$14</f>
        <v>3235.0272749999999</v>
      </c>
      <c r="P12" s="71"/>
      <c r="Q12" s="28"/>
      <c r="R12" s="84">
        <f t="shared" si="5"/>
        <v>0.54507620471777585</v>
      </c>
      <c r="S12" s="83"/>
      <c r="T12" s="84">
        <f t="shared" si="7"/>
        <v>0.54507620471777585</v>
      </c>
      <c r="U12" s="33"/>
    </row>
    <row r="13" spans="1:21" s="90" customFormat="1" ht="56.25" customHeight="1" x14ac:dyDescent="0.3">
      <c r="A13" s="36" t="s">
        <v>3</v>
      </c>
      <c r="B13" s="37" t="s">
        <v>23</v>
      </c>
      <c r="C13" s="70">
        <f t="shared" si="1"/>
        <v>2300</v>
      </c>
      <c r="D13" s="70">
        <f>+D14</f>
        <v>0</v>
      </c>
      <c r="E13" s="70">
        <f>+E14</f>
        <v>2300</v>
      </c>
      <c r="F13" s="70"/>
      <c r="G13" s="70">
        <f t="shared" si="2"/>
        <v>2300</v>
      </c>
      <c r="H13" s="70">
        <f>+H14</f>
        <v>0</v>
      </c>
      <c r="I13" s="70">
        <f>+I14</f>
        <v>2300</v>
      </c>
      <c r="J13" s="70">
        <f t="shared" si="9"/>
        <v>2300</v>
      </c>
      <c r="K13" s="70"/>
      <c r="L13" s="70"/>
      <c r="M13" s="70"/>
      <c r="N13" s="70">
        <f t="shared" si="8"/>
        <v>2300</v>
      </c>
      <c r="O13" s="70">
        <f>+O14</f>
        <v>2300</v>
      </c>
      <c r="P13" s="70">
        <f>+P14</f>
        <v>0</v>
      </c>
      <c r="Q13" s="89"/>
      <c r="R13" s="83">
        <f t="shared" si="5"/>
        <v>1</v>
      </c>
      <c r="S13" s="83"/>
      <c r="T13" s="83">
        <f t="shared" si="7"/>
        <v>1</v>
      </c>
      <c r="U13" s="29"/>
    </row>
    <row r="14" spans="1:21" s="1" customFormat="1" ht="27" customHeight="1" x14ac:dyDescent="0.3">
      <c r="A14" s="38" t="s">
        <v>24</v>
      </c>
      <c r="B14" s="39" t="s">
        <v>22</v>
      </c>
      <c r="C14" s="71">
        <f t="shared" si="1"/>
        <v>2300</v>
      </c>
      <c r="D14" s="71">
        <f>+'[1]Bieu 61 0207 (CT) (2)'!$E$16</f>
        <v>0</v>
      </c>
      <c r="E14" s="71">
        <f>+'[1]Bieu 61 0207 (CT) (2)'!$F$16</f>
        <v>2300</v>
      </c>
      <c r="F14" s="71"/>
      <c r="G14" s="71">
        <f t="shared" si="2"/>
        <v>2300</v>
      </c>
      <c r="H14" s="71">
        <f>+'[1]Bieu 61 0207 (CT) (2)'!$H$16</f>
        <v>0</v>
      </c>
      <c r="I14" s="71">
        <f>+'[1]Bieu 61 0207 (CT) (2)'!$I$16</f>
        <v>2300</v>
      </c>
      <c r="J14" s="71">
        <f t="shared" si="9"/>
        <v>2300</v>
      </c>
      <c r="K14" s="71"/>
      <c r="L14" s="71"/>
      <c r="M14" s="71"/>
      <c r="N14" s="71">
        <f t="shared" si="8"/>
        <v>2300</v>
      </c>
      <c r="O14" s="71">
        <f>+'[1]Bieu 61 0207 (CT) (2)'!$O$16</f>
        <v>2300</v>
      </c>
      <c r="P14" s="71"/>
      <c r="Q14" s="28"/>
      <c r="R14" s="84">
        <f t="shared" si="5"/>
        <v>1</v>
      </c>
      <c r="S14" s="83"/>
      <c r="T14" s="84">
        <f t="shared" si="7"/>
        <v>1</v>
      </c>
      <c r="U14" s="33"/>
    </row>
    <row r="15" spans="1:21" s="90" customFormat="1" ht="43.5" customHeight="1" x14ac:dyDescent="0.3">
      <c r="A15" s="36" t="s">
        <v>25</v>
      </c>
      <c r="B15" s="37" t="s">
        <v>26</v>
      </c>
      <c r="C15" s="70">
        <f t="shared" si="1"/>
        <v>10515</v>
      </c>
      <c r="D15" s="70">
        <f>+D16</f>
        <v>0</v>
      </c>
      <c r="E15" s="70">
        <f t="shared" ref="E15:F15" si="10">+E16</f>
        <v>10515</v>
      </c>
      <c r="F15" s="70">
        <f t="shared" si="10"/>
        <v>0</v>
      </c>
      <c r="G15" s="70">
        <f t="shared" si="2"/>
        <v>10141.618992</v>
      </c>
      <c r="H15" s="70">
        <f>+H16</f>
        <v>0</v>
      </c>
      <c r="I15" s="70">
        <f>+I16</f>
        <v>10141.618992</v>
      </c>
      <c r="J15" s="70">
        <f t="shared" si="9"/>
        <v>10141.618992</v>
      </c>
      <c r="K15" s="70"/>
      <c r="L15" s="70"/>
      <c r="M15" s="70"/>
      <c r="N15" s="70">
        <f t="shared" si="8"/>
        <v>10141.618992</v>
      </c>
      <c r="O15" s="70">
        <f>+O16</f>
        <v>10141.618992</v>
      </c>
      <c r="P15" s="70">
        <f>+P16</f>
        <v>0</v>
      </c>
      <c r="Q15" s="89"/>
      <c r="R15" s="83">
        <f t="shared" si="5"/>
        <v>0.96449063166904414</v>
      </c>
      <c r="S15" s="83"/>
      <c r="T15" s="83">
        <f t="shared" si="7"/>
        <v>0.96449063166904414</v>
      </c>
      <c r="U15" s="29"/>
    </row>
    <row r="16" spans="1:21" s="1" customFormat="1" ht="27" customHeight="1" x14ac:dyDescent="0.3">
      <c r="A16" s="34" t="s">
        <v>27</v>
      </c>
      <c r="B16" s="35" t="s">
        <v>22</v>
      </c>
      <c r="C16" s="70">
        <f t="shared" si="1"/>
        <v>10515</v>
      </c>
      <c r="D16" s="71"/>
      <c r="E16" s="71">
        <f>+'[1]Bieu 61 0207 (CT) (2)'!$F$18</f>
        <v>10515</v>
      </c>
      <c r="F16" s="71"/>
      <c r="G16" s="71">
        <f t="shared" si="2"/>
        <v>10141.618992</v>
      </c>
      <c r="H16" s="71">
        <f>+'[1]Bieu 61 0207 (CT) (2)'!$H$18</f>
        <v>0</v>
      </c>
      <c r="I16" s="71">
        <f>+'[1]Bieu 61 0207 (CT) (2)'!$I$18</f>
        <v>10141.618992</v>
      </c>
      <c r="J16" s="71">
        <f t="shared" si="9"/>
        <v>10141.618992</v>
      </c>
      <c r="K16" s="71"/>
      <c r="L16" s="71"/>
      <c r="M16" s="71"/>
      <c r="N16" s="71">
        <f t="shared" si="8"/>
        <v>10141.618992</v>
      </c>
      <c r="O16" s="71">
        <f>+'[1]Bieu 61 0207 (CT) (2)'!$O$18</f>
        <v>10141.618992</v>
      </c>
      <c r="P16" s="71"/>
      <c r="Q16" s="28"/>
      <c r="R16" s="84">
        <f t="shared" si="5"/>
        <v>0.96449063166904414</v>
      </c>
      <c r="S16" s="83"/>
      <c r="T16" s="84">
        <f t="shared" si="7"/>
        <v>0.96449063166904414</v>
      </c>
      <c r="U16" s="33"/>
    </row>
    <row r="17" spans="1:21" s="90" customFormat="1" ht="34.5" customHeight="1" x14ac:dyDescent="0.3">
      <c r="A17" s="36" t="s">
        <v>28</v>
      </c>
      <c r="B17" s="37" t="s">
        <v>29</v>
      </c>
      <c r="C17" s="70">
        <f t="shared" si="1"/>
        <v>14050</v>
      </c>
      <c r="D17" s="70">
        <f>+D18</f>
        <v>12800</v>
      </c>
      <c r="E17" s="70">
        <f>+E18</f>
        <v>1250</v>
      </c>
      <c r="F17" s="70"/>
      <c r="G17" s="70">
        <f t="shared" si="2"/>
        <v>521.43429700000002</v>
      </c>
      <c r="H17" s="70">
        <f>+H18</f>
        <v>0</v>
      </c>
      <c r="I17" s="70">
        <f>+I18</f>
        <v>521.43429700000002</v>
      </c>
      <c r="J17" s="70">
        <f t="shared" si="9"/>
        <v>521.43429700000002</v>
      </c>
      <c r="K17" s="70"/>
      <c r="L17" s="70"/>
      <c r="M17" s="70"/>
      <c r="N17" s="70">
        <f t="shared" si="8"/>
        <v>521.43429700000002</v>
      </c>
      <c r="O17" s="70">
        <f>+O18</f>
        <v>521.43429700000002</v>
      </c>
      <c r="P17" s="70">
        <f>+P18</f>
        <v>0</v>
      </c>
      <c r="Q17" s="89"/>
      <c r="R17" s="83">
        <f t="shared" si="5"/>
        <v>3.7112761352313166E-2</v>
      </c>
      <c r="S17" s="83">
        <f t="shared" si="6"/>
        <v>0</v>
      </c>
      <c r="T17" s="83">
        <f t="shared" si="7"/>
        <v>0.4171474376</v>
      </c>
      <c r="U17" s="29"/>
    </row>
    <row r="18" spans="1:21" s="1" customFormat="1" ht="27" customHeight="1" x14ac:dyDescent="0.3">
      <c r="A18" s="38" t="s">
        <v>30</v>
      </c>
      <c r="B18" s="39" t="s">
        <v>22</v>
      </c>
      <c r="C18" s="70">
        <f t="shared" si="1"/>
        <v>14050</v>
      </c>
      <c r="D18" s="71">
        <f>+'[1]Bieu 61 0207 (CT) (2)'!$E$21</f>
        <v>12800</v>
      </c>
      <c r="E18" s="71">
        <f>+'[1]Bieu 61 0207 (CT) (2)'!$F$21</f>
        <v>1250</v>
      </c>
      <c r="F18" s="71"/>
      <c r="G18" s="71">
        <f t="shared" si="2"/>
        <v>521.43429700000002</v>
      </c>
      <c r="H18" s="71">
        <f>+'[1]Bieu 61 0207 (CT) (2)'!$H$21</f>
        <v>0</v>
      </c>
      <c r="I18" s="71">
        <f>+'[1]Bieu 61 0207 (CT) (2)'!$I$21</f>
        <v>521.43429700000002</v>
      </c>
      <c r="J18" s="71">
        <f t="shared" si="9"/>
        <v>521.43429700000002</v>
      </c>
      <c r="K18" s="71"/>
      <c r="L18" s="71"/>
      <c r="M18" s="71"/>
      <c r="N18" s="70">
        <f t="shared" si="8"/>
        <v>521.43429700000002</v>
      </c>
      <c r="O18" s="71">
        <f>+'[1]Bieu 61 0207 (CT) (2)'!$O$21</f>
        <v>521.43429700000002</v>
      </c>
      <c r="P18" s="71"/>
      <c r="Q18" s="28"/>
      <c r="R18" s="84">
        <f t="shared" si="5"/>
        <v>3.7112761352313166E-2</v>
      </c>
      <c r="S18" s="84"/>
      <c r="T18" s="84">
        <f t="shared" si="7"/>
        <v>0.4171474376</v>
      </c>
      <c r="U18" s="40"/>
    </row>
    <row r="19" spans="1:21" s="93" customFormat="1" ht="30.75" customHeight="1" x14ac:dyDescent="0.25">
      <c r="A19" s="36" t="s">
        <v>31</v>
      </c>
      <c r="B19" s="37" t="s">
        <v>32</v>
      </c>
      <c r="C19" s="70">
        <f t="shared" si="1"/>
        <v>12900</v>
      </c>
      <c r="D19" s="70">
        <f>+D20</f>
        <v>12900</v>
      </c>
      <c r="E19" s="70">
        <f>+E20</f>
        <v>0</v>
      </c>
      <c r="F19" s="70"/>
      <c r="G19" s="70">
        <f t="shared" si="2"/>
        <v>25418.04</v>
      </c>
      <c r="H19" s="70">
        <f>+H20</f>
        <v>25418.04</v>
      </c>
      <c r="I19" s="70">
        <f>+I20</f>
        <v>0</v>
      </c>
      <c r="J19" s="70">
        <f t="shared" si="9"/>
        <v>25418.04</v>
      </c>
      <c r="K19" s="70">
        <f>+K20</f>
        <v>25418.04</v>
      </c>
      <c r="L19" s="70">
        <f t="shared" ref="L19:M19" si="11">+L20</f>
        <v>25418.04</v>
      </c>
      <c r="M19" s="70">
        <f t="shared" si="11"/>
        <v>0</v>
      </c>
      <c r="N19" s="70">
        <f t="shared" si="8"/>
        <v>0</v>
      </c>
      <c r="O19" s="70">
        <f>+O20</f>
        <v>0</v>
      </c>
      <c r="P19" s="70">
        <f>+P20</f>
        <v>0</v>
      </c>
      <c r="Q19" s="27"/>
      <c r="R19" s="83">
        <f t="shared" si="5"/>
        <v>1.9703906976744188</v>
      </c>
      <c r="S19" s="83">
        <f t="shared" si="6"/>
        <v>1.9703906976744188</v>
      </c>
      <c r="T19" s="83"/>
      <c r="U19" s="92"/>
    </row>
    <row r="20" spans="1:21" ht="55.5" customHeight="1" x14ac:dyDescent="0.25">
      <c r="A20" s="34" t="s">
        <v>33</v>
      </c>
      <c r="B20" s="39" t="s">
        <v>34</v>
      </c>
      <c r="C20" s="70">
        <f t="shared" si="1"/>
        <v>12900</v>
      </c>
      <c r="D20" s="71">
        <f>+'[1]Bieu 61 0207 (CT) (2)'!$E$23</f>
        <v>12900</v>
      </c>
      <c r="E20" s="71"/>
      <c r="F20" s="71"/>
      <c r="G20" s="71">
        <f t="shared" si="2"/>
        <v>25418.04</v>
      </c>
      <c r="H20" s="71">
        <f>+'[1]Bieu 61 0207 (CT) (2)'!$H$23</f>
        <v>25418.04</v>
      </c>
      <c r="I20" s="71">
        <f>+'[1]Bieu 61 0207 (CT) (2)'!$I$23</f>
        <v>0</v>
      </c>
      <c r="J20" s="71">
        <f t="shared" si="9"/>
        <v>25418.04</v>
      </c>
      <c r="K20" s="71">
        <f>+L20+M20</f>
        <v>25418.04</v>
      </c>
      <c r="L20" s="71">
        <f>+'[1]Bieu 61 0207 (CT) (2)'!$L$23</f>
        <v>25418.04</v>
      </c>
      <c r="M20" s="71"/>
      <c r="N20" s="70">
        <f t="shared" si="8"/>
        <v>0</v>
      </c>
      <c r="O20" s="71"/>
      <c r="P20" s="71"/>
      <c r="Q20" s="32"/>
      <c r="R20" s="84">
        <f t="shared" si="5"/>
        <v>1.9703906976744188</v>
      </c>
      <c r="S20" s="84">
        <f t="shared" si="6"/>
        <v>1.9703906976744188</v>
      </c>
      <c r="T20" s="83"/>
      <c r="U20" s="41"/>
    </row>
    <row r="21" spans="1:21" s="93" customFormat="1" ht="29.25" customHeight="1" x14ac:dyDescent="0.25">
      <c r="A21" s="36" t="s">
        <v>35</v>
      </c>
      <c r="B21" s="37" t="s">
        <v>36</v>
      </c>
      <c r="C21" s="70">
        <f t="shared" si="1"/>
        <v>595</v>
      </c>
      <c r="D21" s="70">
        <f>+D22</f>
        <v>0</v>
      </c>
      <c r="E21" s="70">
        <f>+E22</f>
        <v>595</v>
      </c>
      <c r="F21" s="70"/>
      <c r="G21" s="70">
        <f t="shared" si="2"/>
        <v>579.16415700000005</v>
      </c>
      <c r="H21" s="70">
        <f>+H22</f>
        <v>0</v>
      </c>
      <c r="I21" s="70">
        <f>+I22</f>
        <v>579.16415700000005</v>
      </c>
      <c r="J21" s="70">
        <f t="shared" si="9"/>
        <v>579.16415700000005</v>
      </c>
      <c r="K21" s="70"/>
      <c r="L21" s="70"/>
      <c r="M21" s="70"/>
      <c r="N21" s="70">
        <f t="shared" si="8"/>
        <v>579.16415700000005</v>
      </c>
      <c r="O21" s="70">
        <f>+O22</f>
        <v>579.16415700000005</v>
      </c>
      <c r="P21" s="70">
        <f>+P22</f>
        <v>0</v>
      </c>
      <c r="Q21" s="27"/>
      <c r="R21" s="83">
        <f t="shared" si="5"/>
        <v>0.97338513781512614</v>
      </c>
      <c r="S21" s="83"/>
      <c r="T21" s="83">
        <f t="shared" si="7"/>
        <v>0.97338513781512614</v>
      </c>
      <c r="U21" s="92"/>
    </row>
    <row r="22" spans="1:21" ht="19.5" customHeight="1" x14ac:dyDescent="0.25">
      <c r="A22" s="87" t="s">
        <v>37</v>
      </c>
      <c r="B22" s="88" t="s">
        <v>22</v>
      </c>
      <c r="C22" s="71">
        <f t="shared" si="1"/>
        <v>595</v>
      </c>
      <c r="D22" s="71">
        <f>+'[1]Bieu 61 0207 (CT) (2)'!$E$25</f>
        <v>0</v>
      </c>
      <c r="E22" s="71">
        <f>+'[1]Bieu 61 0207 (CT) (2)'!$F$25</f>
        <v>595</v>
      </c>
      <c r="F22" s="71"/>
      <c r="G22" s="71">
        <f t="shared" si="2"/>
        <v>579.16415700000005</v>
      </c>
      <c r="H22" s="71">
        <f>+'[1]Bieu 61 0207 (CT) (2)'!$H$25</f>
        <v>0</v>
      </c>
      <c r="I22" s="71">
        <f>+'[1]Bieu 61 0207 (CT) (2)'!$I$25</f>
        <v>579.16415700000005</v>
      </c>
      <c r="J22" s="71">
        <f t="shared" si="9"/>
        <v>579.16415700000005</v>
      </c>
      <c r="K22" s="71"/>
      <c r="L22" s="71"/>
      <c r="M22" s="71"/>
      <c r="N22" s="70">
        <f t="shared" si="8"/>
        <v>579.16415700000005</v>
      </c>
      <c r="O22" s="71">
        <f>+'[1]Bieu 61 0207 (CT) (2)'!$O$25</f>
        <v>579.16415700000005</v>
      </c>
      <c r="P22" s="71"/>
      <c r="Q22" s="32"/>
      <c r="R22" s="84">
        <f t="shared" si="5"/>
        <v>0.97338513781512614</v>
      </c>
      <c r="S22" s="83"/>
      <c r="T22" s="84">
        <f t="shared" si="7"/>
        <v>0.97338513781512614</v>
      </c>
      <c r="U22" s="41"/>
    </row>
    <row r="23" spans="1:21" s="93" customFormat="1" ht="30" customHeight="1" x14ac:dyDescent="0.25">
      <c r="A23" s="30" t="s">
        <v>38</v>
      </c>
      <c r="B23" s="31" t="s">
        <v>39</v>
      </c>
      <c r="C23" s="70">
        <f t="shared" si="1"/>
        <v>2100</v>
      </c>
      <c r="D23" s="70">
        <f>+D24</f>
        <v>2100</v>
      </c>
      <c r="E23" s="70">
        <f>+E24</f>
        <v>0</v>
      </c>
      <c r="F23" s="70"/>
      <c r="G23" s="70">
        <f t="shared" si="2"/>
        <v>2098.729151</v>
      </c>
      <c r="H23" s="70">
        <f>+H24</f>
        <v>2098.729151</v>
      </c>
      <c r="I23" s="70">
        <f>+I24</f>
        <v>0</v>
      </c>
      <c r="J23" s="70">
        <f t="shared" si="9"/>
        <v>2098.729151</v>
      </c>
      <c r="K23" s="70">
        <f>+K24</f>
        <v>2098.729151</v>
      </c>
      <c r="L23" s="70">
        <f t="shared" ref="L23:M23" si="12">+L24</f>
        <v>2098.729151</v>
      </c>
      <c r="M23" s="70">
        <f t="shared" si="12"/>
        <v>0</v>
      </c>
      <c r="N23" s="70">
        <f t="shared" si="8"/>
        <v>0</v>
      </c>
      <c r="O23" s="70">
        <f>+O24</f>
        <v>0</v>
      </c>
      <c r="P23" s="70">
        <f>+P24</f>
        <v>0</v>
      </c>
      <c r="Q23" s="27"/>
      <c r="R23" s="83">
        <f t="shared" si="5"/>
        <v>0.99939483380952376</v>
      </c>
      <c r="S23" s="83">
        <f t="shared" si="6"/>
        <v>0.99939483380952376</v>
      </c>
      <c r="T23" s="83"/>
      <c r="U23" s="92"/>
    </row>
    <row r="24" spans="1:21" ht="42" customHeight="1" x14ac:dyDescent="0.25">
      <c r="A24" s="87" t="s">
        <v>40</v>
      </c>
      <c r="B24" s="88" t="s">
        <v>41</v>
      </c>
      <c r="C24" s="70">
        <f t="shared" si="1"/>
        <v>2100</v>
      </c>
      <c r="D24" s="71">
        <f>+'[1]Bieu 61 0207 (CT) (2)'!$E$27</f>
        <v>2100</v>
      </c>
      <c r="E24" s="71"/>
      <c r="F24" s="71"/>
      <c r="G24" s="71">
        <f t="shared" si="2"/>
        <v>2098.729151</v>
      </c>
      <c r="H24" s="71">
        <f>+'[1]Bieu 61 0207 (CT) (2)'!$H$27</f>
        <v>2098.729151</v>
      </c>
      <c r="I24" s="71">
        <f>+'[1]Bieu 61 0207 (CT) (2)'!$I$27</f>
        <v>0</v>
      </c>
      <c r="J24" s="71">
        <f t="shared" si="9"/>
        <v>2098.729151</v>
      </c>
      <c r="K24" s="71">
        <f>+'[1]Bieu 61 0207 (CT) (2)'!$K$27</f>
        <v>2098.729151</v>
      </c>
      <c r="L24" s="71">
        <f>+'[1]Bieu 61 0207 (CT) (2)'!$L$27</f>
        <v>2098.729151</v>
      </c>
      <c r="M24" s="71"/>
      <c r="N24" s="70">
        <f t="shared" si="8"/>
        <v>0</v>
      </c>
      <c r="O24" s="71"/>
      <c r="P24" s="71"/>
      <c r="Q24" s="32"/>
      <c r="R24" s="84">
        <f t="shared" si="5"/>
        <v>0.99939483380952376</v>
      </c>
      <c r="S24" s="84">
        <f t="shared" si="6"/>
        <v>0.99939483380952376</v>
      </c>
      <c r="T24" s="83"/>
      <c r="U24" s="41"/>
    </row>
    <row r="25" spans="1:21" s="93" customFormat="1" ht="30.75" customHeight="1" x14ac:dyDescent="0.25">
      <c r="A25" s="30" t="s">
        <v>42</v>
      </c>
      <c r="B25" s="31" t="s">
        <v>43</v>
      </c>
      <c r="C25" s="70">
        <f t="shared" si="1"/>
        <v>121000</v>
      </c>
      <c r="D25" s="70">
        <f>+D26</f>
        <v>0</v>
      </c>
      <c r="E25" s="70">
        <f>+E26</f>
        <v>121000</v>
      </c>
      <c r="F25" s="70"/>
      <c r="G25" s="70">
        <f t="shared" si="2"/>
        <v>110027.96082399999</v>
      </c>
      <c r="H25" s="70">
        <f>+H26</f>
        <v>0</v>
      </c>
      <c r="I25" s="70">
        <f>+I26</f>
        <v>110027.96082399999</v>
      </c>
      <c r="J25" s="70">
        <f t="shared" si="9"/>
        <v>110027.96082399999</v>
      </c>
      <c r="K25" s="70"/>
      <c r="L25" s="70"/>
      <c r="M25" s="70"/>
      <c r="N25" s="70">
        <f t="shared" si="8"/>
        <v>110027.96082399999</v>
      </c>
      <c r="O25" s="70">
        <f>+O26</f>
        <v>110027.96082399999</v>
      </c>
      <c r="P25" s="70">
        <f t="shared" ref="P25:Q25" si="13">+P26</f>
        <v>0</v>
      </c>
      <c r="Q25" s="100">
        <f t="shared" si="13"/>
        <v>0</v>
      </c>
      <c r="R25" s="83">
        <f t="shared" si="5"/>
        <v>0.9093219902809917</v>
      </c>
      <c r="S25" s="83"/>
      <c r="T25" s="83">
        <f t="shared" si="7"/>
        <v>0.9093219902809917</v>
      </c>
      <c r="U25" s="92"/>
    </row>
    <row r="26" spans="1:21" ht="30.75" customHeight="1" x14ac:dyDescent="0.25">
      <c r="A26" s="94" t="s">
        <v>40</v>
      </c>
      <c r="B26" s="88" t="s">
        <v>44</v>
      </c>
      <c r="C26" s="71">
        <f t="shared" si="1"/>
        <v>121000</v>
      </c>
      <c r="D26" s="71"/>
      <c r="E26" s="71">
        <f>+'[1]Bieu 61 0207 (CT) (2)'!$F$29</f>
        <v>121000</v>
      </c>
      <c r="F26" s="71"/>
      <c r="G26" s="71">
        <f t="shared" si="2"/>
        <v>110027.96082399999</v>
      </c>
      <c r="H26" s="71">
        <f>+'[1]Bieu 61 0207 (CT) (2)'!$H$29</f>
        <v>0</v>
      </c>
      <c r="I26" s="71">
        <f>+'[1]Bieu 61 0207 (CT) (2)'!$I$29</f>
        <v>110027.96082399999</v>
      </c>
      <c r="J26" s="71">
        <f t="shared" si="9"/>
        <v>110027.96082399999</v>
      </c>
      <c r="K26" s="71"/>
      <c r="L26" s="71"/>
      <c r="M26" s="71"/>
      <c r="N26" s="71">
        <f t="shared" si="8"/>
        <v>110027.96082399999</v>
      </c>
      <c r="O26" s="71">
        <f>+'[1]Bieu 61 0207 (CT) (2)'!$O$29</f>
        <v>110027.96082399999</v>
      </c>
      <c r="P26" s="71"/>
      <c r="Q26" s="32"/>
      <c r="R26" s="84">
        <f t="shared" si="5"/>
        <v>0.9093219902809917</v>
      </c>
      <c r="S26" s="83"/>
      <c r="T26" s="84">
        <f t="shared" si="7"/>
        <v>0.9093219902809917</v>
      </c>
      <c r="U26" s="41"/>
    </row>
    <row r="27" spans="1:21" s="93" customFormat="1" ht="42" customHeight="1" x14ac:dyDescent="0.25">
      <c r="A27" s="30" t="s">
        <v>45</v>
      </c>
      <c r="B27" s="31" t="s">
        <v>46</v>
      </c>
      <c r="C27" s="70">
        <f t="shared" si="1"/>
        <v>300</v>
      </c>
      <c r="D27" s="70">
        <f>+D28</f>
        <v>0</v>
      </c>
      <c r="E27" s="70">
        <f>+E28</f>
        <v>300</v>
      </c>
      <c r="F27" s="70"/>
      <c r="G27" s="70">
        <f t="shared" si="2"/>
        <v>0</v>
      </c>
      <c r="H27" s="70">
        <f>+H28</f>
        <v>0</v>
      </c>
      <c r="I27" s="70">
        <f>+I28</f>
        <v>0</v>
      </c>
      <c r="J27" s="70">
        <f t="shared" si="9"/>
        <v>0</v>
      </c>
      <c r="K27" s="70"/>
      <c r="L27" s="70"/>
      <c r="M27" s="70"/>
      <c r="N27" s="70">
        <f t="shared" si="8"/>
        <v>0</v>
      </c>
      <c r="O27" s="70">
        <f>+O28</f>
        <v>0</v>
      </c>
      <c r="P27" s="70">
        <f>+P28</f>
        <v>0</v>
      </c>
      <c r="Q27" s="27"/>
      <c r="R27" s="83"/>
      <c r="S27" s="83"/>
      <c r="T27" s="83"/>
      <c r="U27" s="92"/>
    </row>
    <row r="28" spans="1:21" s="41" customFormat="1" ht="24" customHeight="1" x14ac:dyDescent="0.2">
      <c r="A28" s="87" t="s">
        <v>47</v>
      </c>
      <c r="B28" s="88" t="s">
        <v>22</v>
      </c>
      <c r="C28" s="71">
        <f t="shared" si="1"/>
        <v>300</v>
      </c>
      <c r="D28" s="71"/>
      <c r="E28" s="71">
        <f>+'[1]Bieu 61 0207 (CT) (2)'!$F$31</f>
        <v>300</v>
      </c>
      <c r="F28" s="71"/>
      <c r="G28" s="71">
        <f t="shared" si="2"/>
        <v>0</v>
      </c>
      <c r="H28" s="71">
        <f>+'[1]Bieu 61 0207 (CT) (2)'!$H$31</f>
        <v>0</v>
      </c>
      <c r="I28" s="71">
        <f>+'[1]Bieu 61 0207 (CT) (2)'!$I$31</f>
        <v>0</v>
      </c>
      <c r="J28" s="70">
        <f t="shared" si="9"/>
        <v>0</v>
      </c>
      <c r="K28" s="71"/>
      <c r="L28" s="71"/>
      <c r="M28" s="71"/>
      <c r="N28" s="70">
        <f t="shared" si="8"/>
        <v>0</v>
      </c>
      <c r="O28" s="71"/>
      <c r="P28" s="71"/>
      <c r="Q28" s="32"/>
      <c r="R28" s="83"/>
      <c r="S28" s="83"/>
      <c r="T28" s="83"/>
    </row>
    <row r="29" spans="1:21" s="92" customFormat="1" ht="26.25" customHeight="1" x14ac:dyDescent="0.2">
      <c r="A29" s="95" t="s">
        <v>48</v>
      </c>
      <c r="B29" s="96" t="s">
        <v>49</v>
      </c>
      <c r="C29" s="97">
        <f t="shared" si="1"/>
        <v>0</v>
      </c>
      <c r="D29" s="97"/>
      <c r="E29" s="97"/>
      <c r="F29" s="97"/>
      <c r="G29" s="97">
        <f t="shared" si="2"/>
        <v>0</v>
      </c>
      <c r="H29" s="97"/>
      <c r="I29" s="97"/>
      <c r="J29" s="97">
        <f t="shared" si="9"/>
        <v>0</v>
      </c>
      <c r="K29" s="97"/>
      <c r="L29" s="97"/>
      <c r="M29" s="97"/>
      <c r="N29" s="97">
        <f t="shared" si="8"/>
        <v>0</v>
      </c>
      <c r="O29" s="97"/>
      <c r="P29" s="97"/>
      <c r="Q29" s="98"/>
      <c r="R29" s="99"/>
      <c r="S29" s="99"/>
      <c r="T29" s="99"/>
    </row>
    <row r="30" spans="1:21" ht="18.75" x14ac:dyDescent="0.3">
      <c r="A30" s="1"/>
      <c r="B30" s="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"/>
      <c r="R30" s="85"/>
      <c r="S30" s="85"/>
      <c r="T30" s="85"/>
      <c r="U30" s="1"/>
    </row>
  </sheetData>
  <mergeCells count="28">
    <mergeCell ref="U6:U8"/>
    <mergeCell ref="I7:I8"/>
    <mergeCell ref="D6:E6"/>
    <mergeCell ref="J6:P6"/>
    <mergeCell ref="Q6:Q8"/>
    <mergeCell ref="R6:R8"/>
    <mergeCell ref="S6:T6"/>
    <mergeCell ref="J7:J8"/>
    <mergeCell ref="K7:M7"/>
    <mergeCell ref="N7:P7"/>
    <mergeCell ref="S7:S8"/>
    <mergeCell ref="T7:T8"/>
    <mergeCell ref="A1:B1"/>
    <mergeCell ref="D7:D8"/>
    <mergeCell ref="E7:E8"/>
    <mergeCell ref="H7:H8"/>
    <mergeCell ref="F6:F8"/>
    <mergeCell ref="G6:G8"/>
    <mergeCell ref="H6:I6"/>
    <mergeCell ref="A3:U3"/>
    <mergeCell ref="N4:Q4"/>
    <mergeCell ref="R4:U4"/>
    <mergeCell ref="A5:A8"/>
    <mergeCell ref="B5:B8"/>
    <mergeCell ref="C5:F5"/>
    <mergeCell ref="G5:Q5"/>
    <mergeCell ref="R5:U5"/>
    <mergeCell ref="C6:C8"/>
  </mergeCells>
  <printOptions horizontalCentered="1"/>
  <pageMargins left="0.3" right="0.2" top="0.75" bottom="0.75" header="0.3" footer="0.3"/>
  <pageSetup scale="80" orientation="landscape" r:id="rId1"/>
  <headerFooter differentFirst="1">
    <oddHeader>&amp;C&amp;P/&amp;P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F7FB6-4672-4A53-BCE4-3E6D29629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5DD3A0-C58B-41CA-B67B-0E9A4A8F16AE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D6FC2B-C16B-49FE-BB9C-B614736F5E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QT-2020-N-B68-TT343-75</vt:lpstr>
      <vt:lpstr>'QT-2020-N-B68-TT343-75'!Print_Titles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2021-12-17T04:14:15Z</cp:lastPrinted>
  <dcterms:created xsi:type="dcterms:W3CDTF">2018-08-22T07:49:45Z</dcterms:created>
  <dcterms:modified xsi:type="dcterms:W3CDTF">2021-12-17T04:14:43Z</dcterms:modified>
</cp:coreProperties>
</file>