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QUYET TOAN 2021\"/>
    </mc:Choice>
  </mc:AlternateContent>
  <bookViews>
    <workbookView xWindow="32767" yWindow="32767" windowWidth="19204" windowHeight="11389"/>
  </bookViews>
  <sheets>
    <sheet name="QT-2021-N-B62-TT343-75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18" i="1" l="1"/>
  <c r="C18" i="1"/>
  <c r="C19" i="1"/>
  <c r="D30" i="1"/>
  <c r="D33" i="1"/>
  <c r="C33" i="1"/>
  <c r="D29" i="1"/>
  <c r="C29" i="1"/>
  <c r="D26" i="1"/>
  <c r="C26" i="1"/>
  <c r="D19" i="1"/>
  <c r="D25" i="1"/>
  <c r="C25" i="1"/>
  <c r="D24" i="1"/>
  <c r="C24" i="1"/>
  <c r="D23" i="1"/>
  <c r="C23" i="1"/>
  <c r="D22" i="1"/>
  <c r="C22" i="1"/>
  <c r="D21" i="1"/>
  <c r="C21" i="1"/>
  <c r="D20" i="1"/>
  <c r="C20" i="1"/>
  <c r="D8" i="1"/>
  <c r="C8" i="1"/>
  <c r="E17" i="1"/>
  <c r="D17" i="1"/>
  <c r="C17" i="1"/>
  <c r="E10" i="1"/>
  <c r="E16" i="1"/>
  <c r="D16" i="1"/>
  <c r="C16" i="1"/>
  <c r="D15" i="1"/>
  <c r="C15" i="1"/>
  <c r="D14" i="1"/>
  <c r="C14" i="1"/>
  <c r="D13" i="1"/>
  <c r="C13" i="1"/>
  <c r="D11" i="1"/>
  <c r="D10" i="1"/>
  <c r="C11" i="1"/>
  <c r="C10" i="1"/>
  <c r="C12" i="1" l="1"/>
  <c r="D12" i="1" l="1"/>
  <c r="D9" i="1" l="1"/>
  <c r="C30" i="1" l="1"/>
  <c r="D31" i="1" l="1"/>
  <c r="C31" i="1"/>
  <c r="C37" i="1"/>
  <c r="E19" i="1"/>
  <c r="E20" i="1"/>
  <c r="E21" i="1"/>
  <c r="E22" i="1"/>
  <c r="E23" i="1"/>
  <c r="E24" i="1"/>
  <c r="E25" i="1"/>
  <c r="E33" i="1"/>
  <c r="E14" i="1"/>
  <c r="E11" i="1"/>
  <c r="E31" i="1" l="1"/>
  <c r="E26" i="1"/>
  <c r="E28" i="1"/>
  <c r="E27" i="1"/>
  <c r="E12" i="1"/>
  <c r="C9" i="1"/>
  <c r="E9" i="1" s="1"/>
  <c r="E15" i="1" l="1"/>
  <c r="E8" i="1"/>
  <c r="E18" i="1" l="1"/>
  <c r="A28" i="1" l="1"/>
  <c r="A12" i="1"/>
  <c r="A15" i="1"/>
  <c r="A16" i="1"/>
  <c r="A17" i="1"/>
</calcChain>
</file>

<file path=xl/sharedStrings.xml><?xml version="1.0" encoding="utf-8"?>
<sst xmlns="http://schemas.openxmlformats.org/spreadsheetml/2006/main" count="54" uniqueCount="51">
  <si>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</si>
  <si>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</si>
  <si>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</si>
  <si>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</si>
  <si>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</si>
  <si>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</si>
  <si>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</si>
  <si>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hưởng 100%</t>
  </si>
  <si>
    <t>Thu NSĐP hưởng từ các khoản thu phân chia</t>
  </si>
  <si>
    <t>II</t>
  </si>
  <si>
    <t>Thu bổ sung từ NSTW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</si>
  <si>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</si>
  <si>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</si>
  <si>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</si>
  <si>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</si>
  <si>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</si>
  <si>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</si>
  <si>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</si>
  <si>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</si>
  <si>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</si>
  <si>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</si>
  <si>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</si>
  <si>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</si>
  <si>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</si>
  <si>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</si>
  <si>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</si>
  <si>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</si>
  <si>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</si>
  <si>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</si>
  <si>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</si>
  <si>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</si>
  <si>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</si>
  <si>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</si>
  <si>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</si>
  <si>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</si>
  <si>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</si>
  <si>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</si>
  <si>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 xml:space="preserve">Thu bổ sung cân đối </t>
  </si>
  <si>
    <t>DỰ TOÁN</t>
  </si>
  <si>
    <t>Chi cân đối NSĐP</t>
  </si>
  <si>
    <t>Biểu số 62/CK-NSNN</t>
  </si>
  <si>
    <t>QUYẾT TOÁN</t>
  </si>
  <si>
    <t>SO SÁNH
(%)</t>
  </si>
  <si>
    <t>Thu ngân sách địa phương được hưởng theo phân cấp</t>
  </si>
  <si>
    <t>E</t>
  </si>
  <si>
    <t>TỔNG MỨC DƯ NỢ VAY CUỐI NĂM CỦA NSĐP</t>
  </si>
  <si>
    <t>ỦY BAN NHÂN DÂN</t>
  </si>
  <si>
    <t>TỈNH ĐỒNG NAI</t>
  </si>
  <si>
    <t>BỘI CHI NSĐP/BỘI THU NSĐP/KẾT DƯ NSĐP</t>
  </si>
  <si>
    <t>CÂN ĐỐI NGÂN SÁCH ĐỊA PHƯƠNG NĂM 2021</t>
  </si>
  <si>
    <t>(Đính kèm Quyết định số                   /QĐ -UBND ngày           /12/2022 của UBND tỉnh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</si>
</sst>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i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.Vn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6" fillId="0" borderId="0"/>
    <xf numFmtId="0" fontId="9" fillId="0" borderId="0"/>
    <xf numFmtId="0" fontId="14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Alignment="1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quotePrefix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12" fillId="0" borderId="1" xfId="0" applyFont="1" applyFill="1" applyBorder="1"/>
    <xf numFmtId="0" fontId="12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5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8" fillId="0" borderId="0" xfId="0" applyFont="1" applyFill="1" applyAlignment="1">
      <alignment vertical="center"/>
    </xf>
    <xf numFmtId="165" fontId="3" fillId="0" borderId="0" xfId="11" applyNumberFormat="1" applyFont="1" applyFill="1" applyAlignment="1">
      <alignment horizontal="centerContinuous"/>
    </xf>
    <xf numFmtId="165" fontId="3" fillId="0" borderId="0" xfId="11" applyNumberFormat="1" applyFont="1" applyFill="1"/>
    <xf numFmtId="165" fontId="3" fillId="0" borderId="0" xfId="11" applyNumberFormat="1" applyFont="1" applyFill="1" applyAlignment="1"/>
    <xf numFmtId="165" fontId="3" fillId="0" borderId="0" xfId="11" applyNumberFormat="1" applyFont="1" applyFill="1" applyBorder="1"/>
    <xf numFmtId="165" fontId="3" fillId="0" borderId="2" xfId="11" applyNumberFormat="1" applyFont="1" applyFill="1" applyBorder="1"/>
    <xf numFmtId="165" fontId="3" fillId="0" borderId="5" xfId="11" applyNumberFormat="1" applyFont="1" applyFill="1" applyBorder="1"/>
    <xf numFmtId="9" fontId="3" fillId="0" borderId="0" xfId="12" applyFont="1" applyFill="1" applyAlignment="1">
      <alignment horizontal="centerContinuous"/>
    </xf>
    <xf numFmtId="9" fontId="3" fillId="0" borderId="2" xfId="12" applyFont="1" applyFill="1" applyBorder="1"/>
    <xf numFmtId="9" fontId="3" fillId="0" borderId="0" xfId="12" applyFont="1" applyFill="1"/>
    <xf numFmtId="9" fontId="4" fillId="0" borderId="2" xfId="12" applyFont="1" applyFill="1" applyBorder="1"/>
    <xf numFmtId="165" fontId="4" fillId="0" borderId="1" xfId="11" applyNumberFormat="1" applyFont="1" applyFill="1" applyBorder="1"/>
    <xf numFmtId="165" fontId="8" fillId="0" borderId="0" xfId="0" applyNumberFormat="1" applyFont="1" applyFill="1"/>
    <xf numFmtId="165" fontId="4" fillId="0" borderId="2" xfId="11" applyNumberFormat="1" applyFont="1" applyFill="1" applyBorder="1"/>
    <xf numFmtId="165" fontId="4" fillId="0" borderId="4" xfId="11" applyNumberFormat="1" applyFont="1" applyFill="1" applyBorder="1"/>
    <xf numFmtId="9" fontId="4" fillId="0" borderId="1" xfId="12" applyFont="1" applyFill="1" applyBorder="1"/>
    <xf numFmtId="9" fontId="4" fillId="0" borderId="4" xfId="12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4" fillId="0" borderId="6" xfId="11" applyNumberFormat="1" applyFont="1" applyFill="1" applyBorder="1" applyAlignment="1">
      <alignment horizontal="center" vertical="center" wrapText="1"/>
    </xf>
    <xf numFmtId="165" fontId="19" fillId="0" borderId="7" xfId="11" applyNumberFormat="1" applyFont="1" applyFill="1" applyBorder="1" applyAlignment="1">
      <alignment horizontal="center" vertical="center" wrapText="1"/>
    </xf>
    <xf numFmtId="9" fontId="4" fillId="0" borderId="6" xfId="12" applyFont="1" applyFill="1" applyBorder="1" applyAlignment="1">
      <alignment horizontal="center" vertical="center" wrapText="1"/>
    </xf>
    <xf numFmtId="9" fontId="19" fillId="0" borderId="7" xfId="1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</cellXfs>
  <cellStyles count="13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1356879</xdr:colOff>
      <xdr:row>1</xdr:row>
      <xdr:rowOff>180975</xdr:rowOff>
    </xdr:from>
    <xdr:to>
      <xdr:col>1</xdr:col>
      <xdr:colOff>2004579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1730952" y="446982"/>
          <a:ext cx="647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NGNH~1.NS\AppData\Local\Temp\Rar$DIa9128.47522\48%20ND%2031-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NGNH~1.NS\AppData\Local\Temp\Rar$DIa13120.43788\48%20ND%2031-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"/>
      <sheetName val="TR,DONG -CT"/>
      <sheetName val="tr. dong"/>
      <sheetName val="Sheet1 (2)"/>
    </sheetNames>
    <sheetDataSet>
      <sheetData sheetId="0"/>
      <sheetData sheetId="1">
        <row r="9">
          <cell r="C9">
            <v>38326143.450000003</v>
          </cell>
          <cell r="D9">
            <v>66858243.020986006</v>
          </cell>
        </row>
        <row r="11">
          <cell r="C11">
            <v>10497894</v>
          </cell>
          <cell r="D11">
            <v>11687331.839253999</v>
          </cell>
        </row>
        <row r="12">
          <cell r="C12">
            <v>15608606</v>
          </cell>
          <cell r="D12">
            <v>15798091.998527</v>
          </cell>
        </row>
        <row r="14">
          <cell r="C14">
            <v>239047</v>
          </cell>
          <cell r="D14">
            <v>239047</v>
          </cell>
        </row>
        <row r="15">
          <cell r="C15">
            <v>5797549.4500000002</v>
          </cell>
          <cell r="D15">
            <v>5797549.4500000002</v>
          </cell>
        </row>
        <row r="16">
          <cell r="C16">
            <v>98833</v>
          </cell>
          <cell r="D16">
            <v>0</v>
          </cell>
        </row>
        <row r="21">
          <cell r="C21">
            <v>75726</v>
          </cell>
          <cell r="D21">
            <v>0</v>
          </cell>
        </row>
        <row r="22">
          <cell r="C22">
            <v>1292480</v>
          </cell>
          <cell r="D22">
            <v>4885966.1871600002</v>
          </cell>
        </row>
        <row r="23">
          <cell r="C23">
            <v>4610366</v>
          </cell>
          <cell r="D23">
            <v>28338444.284996003</v>
          </cell>
        </row>
        <row r="24">
          <cell r="C24">
            <v>38227005</v>
          </cell>
          <cell r="D24">
            <v>51546501.854148008</v>
          </cell>
        </row>
        <row r="26">
          <cell r="C26">
            <v>33887940</v>
          </cell>
          <cell r="D26">
            <v>33893749.743249007</v>
          </cell>
        </row>
        <row r="27">
          <cell r="C27">
            <v>14092168</v>
          </cell>
          <cell r="D27">
            <v>16775300.745391</v>
          </cell>
        </row>
        <row r="28">
          <cell r="C28">
            <v>18979426</v>
          </cell>
          <cell r="D28">
            <v>17081759.598402999</v>
          </cell>
        </row>
        <row r="29">
          <cell r="C29">
            <v>6200</v>
          </cell>
          <cell r="D29">
            <v>6088.007775</v>
          </cell>
        </row>
        <row r="30">
          <cell r="C30">
            <v>2910</v>
          </cell>
          <cell r="D30">
            <v>2910</v>
          </cell>
        </row>
        <row r="31">
          <cell r="C31">
            <v>625726</v>
          </cell>
          <cell r="D31">
            <v>0</v>
          </cell>
        </row>
        <row r="32">
          <cell r="C32">
            <v>153818</v>
          </cell>
          <cell r="D32">
            <v>0</v>
          </cell>
        </row>
        <row r="37">
          <cell r="C37">
            <v>433350</v>
          </cell>
          <cell r="D37">
            <v>170497.72283899999</v>
          </cell>
        </row>
        <row r="46">
          <cell r="D46">
            <v>17404709.085996002</v>
          </cell>
        </row>
        <row r="48">
          <cell r="D48">
            <v>15311741.166838</v>
          </cell>
        </row>
        <row r="51">
          <cell r="C51">
            <v>76173</v>
          </cell>
          <cell r="D51">
            <v>76136.339775999993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"/>
      <sheetName val="TR,DONG -CT"/>
      <sheetName val="tr. dong"/>
      <sheetName val="Sheet1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9" workbookViewId="0">
      <selection activeCell="J5" sqref="J5"/>
    </sheetView>
  </sheetViews>
  <sheetFormatPr defaultColWidth="12.88671875" defaultRowHeight="15.05"/>
  <cols>
    <col min="1" max="1" width="5" style="2" customWidth="1"/>
    <col min="2" max="2" width="51" style="2" customWidth="1"/>
    <col min="3" max="3" width="14.44140625" style="30" customWidth="1"/>
    <col min="4" max="4" width="16.109375" style="30" customWidth="1"/>
    <col min="5" max="5" width="10.88671875" style="37" customWidth="1"/>
    <col min="6" max="6" width="14.88671875" style="2" bestFit="1" customWidth="1"/>
    <col min="7" max="7" width="15" style="2" customWidth="1"/>
    <col min="8" max="16384" width="12.88671875" style="2"/>
  </cols>
  <sheetData>
    <row r="1" spans="1:8" ht="20.95" customHeight="1">
      <c r="A1" s="55" t="s">
        <v>46</v>
      </c>
      <c r="B1" s="55"/>
      <c r="C1" s="31"/>
      <c r="D1" s="45" t="s">
        <v>40</v>
      </c>
      <c r="E1" s="46"/>
      <c r="F1" s="1"/>
    </row>
    <row r="2" spans="1:8">
      <c r="A2" s="56" t="s">
        <v>47</v>
      </c>
      <c r="B2" s="56"/>
      <c r="C2" s="29"/>
      <c r="D2" s="29"/>
      <c r="E2" s="35"/>
    </row>
    <row r="3" spans="1:8" s="28" customFormat="1" ht="27.85" customHeight="1">
      <c r="A3" s="57" t="s">
        <v>49</v>
      </c>
      <c r="B3" s="57"/>
      <c r="C3" s="57"/>
      <c r="D3" s="57"/>
      <c r="E3" s="57"/>
    </row>
    <row r="4" spans="1:8" ht="20.95" customHeight="1">
      <c r="A4" s="47" t="s">
        <v>50</v>
      </c>
      <c r="B4" s="47"/>
      <c r="C4" s="47"/>
      <c r="D4" s="47"/>
      <c r="E4" s="47"/>
      <c r="F4" s="23"/>
      <c r="G4" s="23"/>
      <c r="H4" s="23"/>
    </row>
    <row r="5" spans="1:8" ht="19.5" customHeight="1">
      <c r="A5" s="3"/>
      <c r="B5" s="3"/>
      <c r="C5" s="32"/>
      <c r="D5" s="48" t="s">
        <v>0</v>
      </c>
      <c r="E5" s="48"/>
    </row>
    <row r="6" spans="1:8">
      <c r="A6" s="49" t="s">
        <v>1</v>
      </c>
      <c r="B6" s="49" t="s">
        <v>2</v>
      </c>
      <c r="C6" s="51" t="s">
        <v>38</v>
      </c>
      <c r="D6" s="51" t="s">
        <v>41</v>
      </c>
      <c r="E6" s="53" t="s">
        <v>42</v>
      </c>
    </row>
    <row r="7" spans="1:8" ht="21.8" customHeight="1">
      <c r="A7" s="50"/>
      <c r="B7" s="50"/>
      <c r="C7" s="52"/>
      <c r="D7" s="52"/>
      <c r="E7" s="54"/>
    </row>
    <row r="8" spans="1:8" s="4" customFormat="1" ht="19.5" customHeight="1">
      <c r="A8" s="5" t="s">
        <v>3</v>
      </c>
      <c r="B8" s="14" t="s">
        <v>5</v>
      </c>
      <c r="C8" s="39">
        <f>+'[1]TR,DONG -CT'!$C$9</f>
        <v>38326143.450000003</v>
      </c>
      <c r="D8" s="39">
        <f>+'[1]TR,DONG -CT'!$D$9</f>
        <v>66858243.020986006</v>
      </c>
      <c r="E8" s="43">
        <f>+D8/C8</f>
        <v>1.7444552726315592</v>
      </c>
      <c r="F8" s="40"/>
      <c r="G8" s="40"/>
    </row>
    <row r="9" spans="1:8" s="4" customFormat="1" ht="19.5" customHeight="1">
      <c r="A9" s="7">
        <v>1</v>
      </c>
      <c r="B9" s="16" t="s">
        <v>43</v>
      </c>
      <c r="C9" s="33">
        <f>+C10+C11</f>
        <v>26106500</v>
      </c>
      <c r="D9" s="33">
        <f>+D10+D11</f>
        <v>27485423.837780997</v>
      </c>
      <c r="E9" s="36">
        <f>+D9/C9</f>
        <v>1.0528191767483577</v>
      </c>
      <c r="F9" s="40"/>
      <c r="G9" s="40"/>
    </row>
    <row r="10" spans="1:8" s="4" customFormat="1" ht="19.5" customHeight="1">
      <c r="A10" s="7" t="s">
        <v>36</v>
      </c>
      <c r="B10" s="8" t="s">
        <v>7</v>
      </c>
      <c r="C10" s="33">
        <f>+'[1]TR,DONG -CT'!$C$11</f>
        <v>10497894</v>
      </c>
      <c r="D10" s="33">
        <f>+'[1]TR,DONG -CT'!$D$11</f>
        <v>11687331.839253999</v>
      </c>
      <c r="E10" s="36">
        <f>+D10/C10</f>
        <v>1.1133025194628561</v>
      </c>
      <c r="F10" s="40"/>
    </row>
    <row r="11" spans="1:8" s="4" customFormat="1" ht="19.5" customHeight="1">
      <c r="A11" s="7" t="s">
        <v>36</v>
      </c>
      <c r="B11" s="8" t="s">
        <v>8</v>
      </c>
      <c r="C11" s="33">
        <f>+'[1]TR,DONG -CT'!$C$12</f>
        <v>15608606</v>
      </c>
      <c r="D11" s="33">
        <f>+'[1]TR,DONG -CT'!$D$12</f>
        <v>15798091.998527</v>
      </c>
      <c r="E11" s="36">
        <f t="shared" ref="E11:E33" si="0">+D11/C11</f>
        <v>1.0121398412213749</v>
      </c>
      <c r="F11" s="40"/>
    </row>
    <row r="12" spans="1:8" s="4" customFormat="1" ht="19.5" customHeight="1">
      <c r="A12" s="7">
        <f>A9+1</f>
        <v>2</v>
      </c>
      <c r="B12" s="16" t="s">
        <v>10</v>
      </c>
      <c r="C12" s="33">
        <f>+C13+C14</f>
        <v>6135429.4500000002</v>
      </c>
      <c r="D12" s="33">
        <f>+D13+D14</f>
        <v>6036596.4500000002</v>
      </c>
      <c r="E12" s="36">
        <f t="shared" si="0"/>
        <v>0.98389142914845185</v>
      </c>
      <c r="F12" s="40"/>
    </row>
    <row r="13" spans="1:8" s="4" customFormat="1" ht="19.5" customHeight="1">
      <c r="A13" s="9" t="s">
        <v>36</v>
      </c>
      <c r="B13" s="16" t="s">
        <v>37</v>
      </c>
      <c r="C13" s="33">
        <f>+'[1]TR,DONG -CT'!$C$14</f>
        <v>239047</v>
      </c>
      <c r="D13" s="33">
        <f>+'[1]TR,DONG -CT'!$D$14</f>
        <v>239047</v>
      </c>
      <c r="E13" s="36"/>
      <c r="F13" s="40"/>
    </row>
    <row r="14" spans="1:8" s="4" customFormat="1" ht="19.5" customHeight="1">
      <c r="A14" s="9" t="s">
        <v>36</v>
      </c>
      <c r="B14" s="16" t="s">
        <v>11</v>
      </c>
      <c r="C14" s="33">
        <f>+'[1]TR,DONG -CT'!$C$15+'[1]TR,DONG -CT'!$C$16</f>
        <v>5896382.4500000002</v>
      </c>
      <c r="D14" s="33">
        <f>+'[1]TR,DONG -CT'!$D$15+'[1]TR,DONG -CT'!$D$16</f>
        <v>5797549.4500000002</v>
      </c>
      <c r="E14" s="36">
        <f t="shared" si="0"/>
        <v>0.9832383667718162</v>
      </c>
      <c r="F14" s="40"/>
    </row>
    <row r="15" spans="1:8" s="13" customFormat="1" ht="19.5" customHeight="1">
      <c r="A15" s="7">
        <f>A12+1</f>
        <v>3</v>
      </c>
      <c r="B15" s="16" t="s">
        <v>13</v>
      </c>
      <c r="C15" s="33">
        <f>+'[1]TR,DONG -CT'!$C$21</f>
        <v>75726</v>
      </c>
      <c r="D15" s="33">
        <f>+'[1]TR,DONG -CT'!$D$21</f>
        <v>0</v>
      </c>
      <c r="E15" s="36">
        <f t="shared" si="0"/>
        <v>0</v>
      </c>
      <c r="F15" s="40"/>
    </row>
    <row r="16" spans="1:8" s="13" customFormat="1" ht="19.5" customHeight="1">
      <c r="A16" s="7">
        <f>A15+1</f>
        <v>4</v>
      </c>
      <c r="B16" s="16" t="s">
        <v>14</v>
      </c>
      <c r="C16" s="33">
        <f>+'[1]TR,DONG -CT'!$C$22</f>
        <v>1292480</v>
      </c>
      <c r="D16" s="33">
        <f>+'[1]TR,DONG -CT'!$D$22</f>
        <v>4885966.1871600002</v>
      </c>
      <c r="E16" s="36">
        <f>+D16/C16</f>
        <v>3.7803031282186188</v>
      </c>
      <c r="F16" s="40"/>
    </row>
    <row r="17" spans="1:6" s="13" customFormat="1" ht="19.5" customHeight="1">
      <c r="A17" s="7">
        <f>A16+1</f>
        <v>5</v>
      </c>
      <c r="B17" s="16" t="s">
        <v>15</v>
      </c>
      <c r="C17" s="33">
        <f>+'[1]TR,DONG -CT'!$C$23</f>
        <v>4610366</v>
      </c>
      <c r="D17" s="33">
        <f>+'[1]TR,DONG -CT'!$D$23</f>
        <v>28338444.284996003</v>
      </c>
      <c r="E17" s="36">
        <f>+D17/C17</f>
        <v>6.1466799566446575</v>
      </c>
      <c r="F17" s="40"/>
    </row>
    <row r="18" spans="1:6" s="4" customFormat="1" ht="19.5" customHeight="1">
      <c r="A18" s="6" t="s">
        <v>4</v>
      </c>
      <c r="B18" s="15" t="s">
        <v>16</v>
      </c>
      <c r="C18" s="41">
        <f>+'[1]TR,DONG -CT'!$C$24</f>
        <v>38227005</v>
      </c>
      <c r="D18" s="41">
        <f>+'[1]TR,DONG -CT'!$D$24</f>
        <v>51546501.854148008</v>
      </c>
      <c r="E18" s="38">
        <f t="shared" si="0"/>
        <v>1.3484316088625832</v>
      </c>
      <c r="F18" s="40"/>
    </row>
    <row r="19" spans="1:6" s="4" customFormat="1" ht="19.5" customHeight="1">
      <c r="A19" s="6" t="s">
        <v>6</v>
      </c>
      <c r="B19" s="17" t="s">
        <v>39</v>
      </c>
      <c r="C19" s="41">
        <f>+'[1]TR,DONG -CT'!$C$26</f>
        <v>33887940</v>
      </c>
      <c r="D19" s="41">
        <f>+'[1]TR,DONG -CT'!$D$26</f>
        <v>33893749.743249007</v>
      </c>
      <c r="E19" s="38">
        <f t="shared" si="0"/>
        <v>1.0001714398470076</v>
      </c>
      <c r="F19" s="40"/>
    </row>
    <row r="20" spans="1:6" s="4" customFormat="1" ht="19.5" customHeight="1">
      <c r="A20" s="7">
        <v>1</v>
      </c>
      <c r="B20" s="16" t="s">
        <v>17</v>
      </c>
      <c r="C20" s="33">
        <f>+'[1]TR,DONG -CT'!$C$27</f>
        <v>14092168</v>
      </c>
      <c r="D20" s="33">
        <f>+'[1]TR,DONG -CT'!$D$27</f>
        <v>16775300.745391</v>
      </c>
      <c r="E20" s="36">
        <f t="shared" si="0"/>
        <v>1.190398861650741</v>
      </c>
      <c r="F20" s="40"/>
    </row>
    <row r="21" spans="1:6" s="4" customFormat="1" ht="19.5" customHeight="1">
      <c r="A21" s="7">
        <v>2</v>
      </c>
      <c r="B21" s="16" t="s">
        <v>18</v>
      </c>
      <c r="C21" s="33">
        <f>+'[1]TR,DONG -CT'!$C$28</f>
        <v>18979426</v>
      </c>
      <c r="D21" s="33">
        <f>+'[1]TR,DONG -CT'!$D$28</f>
        <v>17081759.598402999</v>
      </c>
      <c r="E21" s="36">
        <f t="shared" si="0"/>
        <v>0.90001455251612983</v>
      </c>
      <c r="F21" s="40"/>
    </row>
    <row r="22" spans="1:6" s="4" customFormat="1" ht="19.5" customHeight="1">
      <c r="A22" s="7">
        <v>3</v>
      </c>
      <c r="B22" s="16" t="s">
        <v>19</v>
      </c>
      <c r="C22" s="33">
        <f>+'[1]TR,DONG -CT'!$C$29</f>
        <v>6200</v>
      </c>
      <c r="D22" s="33">
        <f>+'[1]TR,DONG -CT'!$D$29</f>
        <v>6088.007775</v>
      </c>
      <c r="E22" s="36">
        <f t="shared" si="0"/>
        <v>0.98193673790322578</v>
      </c>
      <c r="F22" s="40"/>
    </row>
    <row r="23" spans="1:6" ht="19.5" customHeight="1">
      <c r="A23" s="7">
        <v>4</v>
      </c>
      <c r="B23" s="16" t="s">
        <v>20</v>
      </c>
      <c r="C23" s="33">
        <f>+'[1]TR,DONG -CT'!$C$30</f>
        <v>2910</v>
      </c>
      <c r="D23" s="33">
        <f>+'[1]TR,DONG -CT'!$D$30</f>
        <v>2910</v>
      </c>
      <c r="E23" s="36">
        <f t="shared" si="0"/>
        <v>1</v>
      </c>
      <c r="F23" s="40"/>
    </row>
    <row r="24" spans="1:6" ht="19.5" customHeight="1">
      <c r="A24" s="7">
        <v>5</v>
      </c>
      <c r="B24" s="16" t="s">
        <v>21</v>
      </c>
      <c r="C24" s="33">
        <f>+'[1]TR,DONG -CT'!$C$31</f>
        <v>625726</v>
      </c>
      <c r="D24" s="33">
        <f>+'[1]TR,DONG -CT'!$D$31</f>
        <v>0</v>
      </c>
      <c r="E24" s="36">
        <f t="shared" si="0"/>
        <v>0</v>
      </c>
      <c r="F24" s="40"/>
    </row>
    <row r="25" spans="1:6" ht="19.5" customHeight="1">
      <c r="A25" s="7">
        <v>6</v>
      </c>
      <c r="B25" s="16" t="s">
        <v>22</v>
      </c>
      <c r="C25" s="33">
        <f>+'[1]TR,DONG -CT'!$C$32</f>
        <v>153818</v>
      </c>
      <c r="D25" s="33">
        <f>+'[1]TR,DONG -CT'!$D$32</f>
        <v>0</v>
      </c>
      <c r="E25" s="36">
        <f t="shared" si="0"/>
        <v>0</v>
      </c>
      <c r="F25" s="40"/>
    </row>
    <row r="26" spans="1:6" s="4" customFormat="1" ht="19.5" customHeight="1">
      <c r="A26" s="6" t="s">
        <v>9</v>
      </c>
      <c r="B26" s="17" t="s">
        <v>23</v>
      </c>
      <c r="C26" s="41">
        <f>+'[1]TR,DONG -CT'!$C$37</f>
        <v>433350</v>
      </c>
      <c r="D26" s="41">
        <f>+'[1]TR,DONG -CT'!$D$37</f>
        <v>170497.72283899999</v>
      </c>
      <c r="E26" s="38">
        <f t="shared" si="0"/>
        <v>0.3934411511226491</v>
      </c>
      <c r="F26" s="40"/>
    </row>
    <row r="27" spans="1:6" s="4" customFormat="1" ht="19.5" hidden="1" customHeight="1">
      <c r="A27" s="7">
        <v>1</v>
      </c>
      <c r="B27" s="16" t="s">
        <v>24</v>
      </c>
      <c r="C27" s="33"/>
      <c r="D27" s="33"/>
      <c r="E27" s="36" t="e">
        <f t="shared" si="0"/>
        <v>#DIV/0!</v>
      </c>
      <c r="F27" s="40"/>
    </row>
    <row r="28" spans="1:6" s="4" customFormat="1" ht="19.5" hidden="1" customHeight="1">
      <c r="A28" s="7">
        <f>A27+1</f>
        <v>2</v>
      </c>
      <c r="B28" s="16" t="s">
        <v>25</v>
      </c>
      <c r="C28" s="33"/>
      <c r="D28" s="33"/>
      <c r="E28" s="36" t="e">
        <f t="shared" si="0"/>
        <v>#DIV/0!</v>
      </c>
      <c r="F28" s="40"/>
    </row>
    <row r="29" spans="1:6" s="4" customFormat="1" ht="19.5" customHeight="1">
      <c r="A29" s="6" t="s">
        <v>12</v>
      </c>
      <c r="B29" s="17" t="s">
        <v>26</v>
      </c>
      <c r="C29" s="41">
        <f>+'[1]TR,DONG -CT'!$C$46</f>
        <v>0</v>
      </c>
      <c r="D29" s="41">
        <f>+'[1]TR,DONG -CT'!$D$46</f>
        <v>17404709.085996002</v>
      </c>
      <c r="E29" s="38"/>
      <c r="F29" s="40"/>
    </row>
    <row r="30" spans="1:6" ht="23.25" customHeight="1">
      <c r="A30" s="21" t="s">
        <v>27</v>
      </c>
      <c r="B30" s="24" t="s">
        <v>48</v>
      </c>
      <c r="C30" s="41">
        <f>+'[2]TR,DONG -CT'!$C$48</f>
        <v>0</v>
      </c>
      <c r="D30" s="41">
        <f>+'[1]TR,DONG -CT'!$D$48</f>
        <v>15311741.166838</v>
      </c>
      <c r="E30" s="38"/>
      <c r="F30" s="40"/>
    </row>
    <row r="31" spans="1:6" s="4" customFormat="1" ht="19.5" customHeight="1">
      <c r="A31" s="6" t="s">
        <v>28</v>
      </c>
      <c r="B31" s="25" t="s">
        <v>29</v>
      </c>
      <c r="C31" s="41">
        <f>+C32+C33</f>
        <v>76173</v>
      </c>
      <c r="D31" s="41">
        <f>+D32+D33</f>
        <v>76136.339775999993</v>
      </c>
      <c r="E31" s="38">
        <f t="shared" si="0"/>
        <v>0.99951872416735577</v>
      </c>
      <c r="F31" s="40"/>
    </row>
    <row r="32" spans="1:6" s="4" customFormat="1" ht="19.5" customHeight="1">
      <c r="A32" s="11">
        <v>1</v>
      </c>
      <c r="B32" s="12" t="s">
        <v>30</v>
      </c>
      <c r="C32" s="33"/>
      <c r="D32" s="33"/>
      <c r="E32" s="36"/>
      <c r="F32" s="40"/>
    </row>
    <row r="33" spans="1:6" s="4" customFormat="1" ht="30.15">
      <c r="A33" s="11">
        <v>2</v>
      </c>
      <c r="B33" s="12" t="s">
        <v>31</v>
      </c>
      <c r="C33" s="33">
        <f>+'[1]TR,DONG -CT'!$C$51</f>
        <v>76173</v>
      </c>
      <c r="D33" s="33">
        <f>+'[1]TR,DONG -CT'!$D$51</f>
        <v>76136.339775999993</v>
      </c>
      <c r="E33" s="36">
        <f t="shared" si="0"/>
        <v>0.99951872416735577</v>
      </c>
      <c r="F33" s="40"/>
    </row>
    <row r="34" spans="1:6" s="4" customFormat="1" ht="19.5" customHeight="1">
      <c r="A34" s="6" t="s">
        <v>32</v>
      </c>
      <c r="B34" s="18" t="s">
        <v>33</v>
      </c>
      <c r="C34" s="41"/>
      <c r="D34" s="41"/>
      <c r="E34" s="38"/>
      <c r="F34" s="40"/>
    </row>
    <row r="35" spans="1:6" s="4" customFormat="1" ht="19.5" customHeight="1">
      <c r="A35" s="10">
        <v>1</v>
      </c>
      <c r="B35" s="22" t="s">
        <v>34</v>
      </c>
      <c r="C35" s="33"/>
      <c r="D35" s="33"/>
      <c r="E35" s="36"/>
      <c r="F35" s="40"/>
    </row>
    <row r="36" spans="1:6" s="4" customFormat="1" ht="19.5" customHeight="1">
      <c r="A36" s="26">
        <v>2</v>
      </c>
      <c r="B36" s="27" t="s">
        <v>35</v>
      </c>
      <c r="C36" s="34"/>
      <c r="D36" s="34"/>
      <c r="E36" s="36"/>
      <c r="F36" s="40"/>
    </row>
    <row r="37" spans="1:6" s="4" customFormat="1" ht="19.5" customHeight="1">
      <c r="A37" s="19" t="s">
        <v>44</v>
      </c>
      <c r="B37" s="20" t="s">
        <v>45</v>
      </c>
      <c r="C37" s="42">
        <f>+'[2]TR,DONG -CT'!$C$54</f>
        <v>0</v>
      </c>
      <c r="D37" s="42"/>
      <c r="E37" s="44"/>
      <c r="F37" s="40"/>
    </row>
    <row r="38" spans="1:6" ht="17.7">
      <c r="A38" s="13"/>
      <c r="B38" s="4"/>
    </row>
    <row r="39" spans="1:6" ht="17.7">
      <c r="A39" s="13"/>
    </row>
  </sheetData>
  <mergeCells count="11">
    <mergeCell ref="D1:E1"/>
    <mergeCell ref="A4:E4"/>
    <mergeCell ref="D5:E5"/>
    <mergeCell ref="A6:A7"/>
    <mergeCell ref="B6:B7"/>
    <mergeCell ref="C6:C7"/>
    <mergeCell ref="D6:D7"/>
    <mergeCell ref="E6:E7"/>
    <mergeCell ref="A1:B1"/>
    <mergeCell ref="A2:B2"/>
    <mergeCell ref="A3:E3"/>
  </mergeCells>
  <printOptions horizontalCentered="1"/>
  <pageMargins left="0.4" right="0.2" top="0.7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D45BD5-5D44-4060-9D77-10C57B2C5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AAF264-A085-4618-9BC4-04E64DC086E9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6853515-B8D2-4FAD-86CB-65E86A745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QT-2021-N-B62-TT343-75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2022-12-23T01:18:37Z</cp:lastPrinted>
  <dcterms:created xsi:type="dcterms:W3CDTF">2018-08-22T07:49:45Z</dcterms:created>
  <dcterms:modified xsi:type="dcterms:W3CDTF">2022-12-23T01:18:41Z</dcterms:modified>
</cp:coreProperties>
</file>