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3\CÔNG KHAI\QUYET TOAN 2021\"/>
    </mc:Choice>
  </mc:AlternateContent>
  <bookViews>
    <workbookView xWindow="0" yWindow="0" windowWidth="20736" windowHeight="10931" firstSheet="3" activeTab="3"/>
  </bookViews>
  <sheets>
    <sheet name="Sheet1" sheetId="1" state="hidden" r:id="rId1"/>
    <sheet name="trieu dong" sheetId="6" state="hidden" r:id="rId2"/>
    <sheet name="Sheet1 -c.lanh" sheetId="4" state="hidden" r:id="rId3"/>
    <sheet name="QT-2021-B66-TT343-75" sheetId="9" r:id="rId4"/>
    <sheet name="Sheet1 -c.lanh (2)" sheetId="8" state="hidden" r:id="rId5"/>
    <sheet name="Sheet2" sheetId="2" state="hidden" r:id="rId6"/>
    <sheet name="Sheet3" sheetId="7" state="hidden" r:id="rId7"/>
  </sheets>
  <externalReferences>
    <externalReference r:id="rId8"/>
    <externalReference r:id="rId9"/>
    <externalReference r:id="rId10"/>
  </externalReferences>
  <definedNames>
    <definedName name="_xlnm._FilterDatabase" localSheetId="3" hidden="1">'QT-2021-B66-TT343-75'!$A$9:$AQ$167</definedName>
    <definedName name="_xlnm._FilterDatabase" localSheetId="0" hidden="1">Sheet1!$A$8:$AK$208</definedName>
    <definedName name="_xlnm._FilterDatabase" localSheetId="2" hidden="1">'Sheet1 -c.lanh'!$A$9:$AQ$167</definedName>
    <definedName name="_xlnm._FilterDatabase" localSheetId="4" hidden="1">'Sheet1 -c.lanh (2)'!$A$9:$AP$162</definedName>
    <definedName name="_xlnm._FilterDatabase" localSheetId="5" hidden="1">Sheet2!$B$8:$D$19</definedName>
    <definedName name="_xlnm._FilterDatabase" localSheetId="1" hidden="1">'trieu dong'!$A$8:$AP$208</definedName>
    <definedName name="chuong_phuluc_54" localSheetId="3">'QT-2021-B66-TT343-75'!$AH$1</definedName>
    <definedName name="chuong_phuluc_54" localSheetId="0">Sheet1!$AJ$1</definedName>
    <definedName name="chuong_phuluc_54" localSheetId="2">'Sheet1 -c.lanh'!$AH$1</definedName>
    <definedName name="chuong_phuluc_54" localSheetId="4">'Sheet1 -c.lanh (2)'!$AG$1</definedName>
    <definedName name="chuong_phuluc_54" localSheetId="1">'trieu dong'!$AK$1</definedName>
    <definedName name="chuong_phuluc_54_name" localSheetId="3">'QT-2021-B66-TT343-75'!$A$2</definedName>
    <definedName name="chuong_phuluc_54_name" localSheetId="0">Sheet1!$A$2</definedName>
    <definedName name="chuong_phuluc_54_name" localSheetId="2">'Sheet1 -c.lanh'!$A$2</definedName>
    <definedName name="chuong_phuluc_54_name" localSheetId="4">'Sheet1 -c.lanh (2)'!$A$2</definedName>
    <definedName name="chuong_phuluc_54_name" localSheetId="1">'trieu dong'!$A$2</definedName>
    <definedName name="_xlnm.Print_Area" localSheetId="3">'QT-2021-B66-TT343-75'!$A$1:$AH$166</definedName>
    <definedName name="_xlnm.Print_Area" localSheetId="4">'Sheet1 -c.lanh (2)'!$A$1:$AG$161</definedName>
    <definedName name="_xlnm.Print_Titles" localSheetId="3">'QT-2021-B66-TT343-75'!$5:$8</definedName>
    <definedName name="_xlnm.Print_Titles" localSheetId="4">'Sheet1 -c.lanh (2)'!$5:$8</definedName>
    <definedName name="_xlnm.Print_Titles" localSheetId="1">'trieu dong'!$5:$8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 i="9" l="1"/>
  <c r="Y166" i="9" l="1"/>
  <c r="X166" i="9"/>
  <c r="W166" i="9" s="1"/>
  <c r="V166" i="9"/>
  <c r="U166" i="9"/>
  <c r="T166" i="9"/>
  <c r="S166" i="9"/>
  <c r="Q166" i="9"/>
  <c r="P166" i="9"/>
  <c r="O166" i="9"/>
  <c r="N166" i="9"/>
  <c r="Y165" i="9"/>
  <c r="X165" i="9"/>
  <c r="V165" i="9"/>
  <c r="U165" i="9"/>
  <c r="T165" i="9"/>
  <c r="S165" i="9"/>
  <c r="Q165" i="9"/>
  <c r="P165" i="9"/>
  <c r="O165" i="9"/>
  <c r="N165" i="9"/>
  <c r="Y164" i="9"/>
  <c r="X164" i="9"/>
  <c r="W164" i="9" s="1"/>
  <c r="AI164" i="9" s="1"/>
  <c r="V164" i="9"/>
  <c r="U164" i="9"/>
  <c r="T164" i="9"/>
  <c r="S164" i="9"/>
  <c r="R164" i="9" s="1"/>
  <c r="Q164" i="9"/>
  <c r="P164" i="9"/>
  <c r="O164" i="9"/>
  <c r="N164" i="9"/>
  <c r="Y163" i="9"/>
  <c r="X163" i="9"/>
  <c r="V163" i="9"/>
  <c r="U163" i="9"/>
  <c r="T163" i="9"/>
  <c r="S163" i="9"/>
  <c r="Q163" i="9"/>
  <c r="P163" i="9"/>
  <c r="O163" i="9"/>
  <c r="N163" i="9"/>
  <c r="Y162" i="9"/>
  <c r="X162" i="9"/>
  <c r="W162" i="9"/>
  <c r="AI162" i="9" s="1"/>
  <c r="V162" i="9"/>
  <c r="U162" i="9"/>
  <c r="T162" i="9"/>
  <c r="S162" i="9"/>
  <c r="R162" i="9" s="1"/>
  <c r="Q162" i="9"/>
  <c r="P162" i="9"/>
  <c r="O162" i="9"/>
  <c r="N162" i="9"/>
  <c r="Y161" i="9"/>
  <c r="X161" i="9"/>
  <c r="W161" i="9"/>
  <c r="AI161" i="9" s="1"/>
  <c r="V161" i="9"/>
  <c r="U161" i="9"/>
  <c r="T161" i="9"/>
  <c r="S161" i="9"/>
  <c r="R161" i="9" s="1"/>
  <c r="Q161" i="9"/>
  <c r="P161" i="9"/>
  <c r="O161" i="9"/>
  <c r="N161" i="9"/>
  <c r="Y160" i="9"/>
  <c r="X160" i="9"/>
  <c r="V160" i="9"/>
  <c r="U160" i="9"/>
  <c r="T160" i="9"/>
  <c r="S160" i="9"/>
  <c r="Q160" i="9"/>
  <c r="P160" i="9"/>
  <c r="O160" i="9"/>
  <c r="N160" i="9"/>
  <c r="Y159" i="9"/>
  <c r="X159" i="9"/>
  <c r="W159" i="9" s="1"/>
  <c r="V159" i="9"/>
  <c r="U159" i="9"/>
  <c r="T159" i="9"/>
  <c r="S159" i="9"/>
  <c r="R159" i="9" s="1"/>
  <c r="Q159" i="9"/>
  <c r="P159" i="9"/>
  <c r="O159" i="9"/>
  <c r="N159" i="9"/>
  <c r="Y157" i="9"/>
  <c r="Y156" i="9" s="1"/>
  <c r="V157" i="9"/>
  <c r="V156" i="9" s="1"/>
  <c r="U157" i="9"/>
  <c r="T157" i="9"/>
  <c r="T156" i="9" s="1"/>
  <c r="S157" i="9"/>
  <c r="Q157" i="9"/>
  <c r="P157" i="9"/>
  <c r="N157" i="9"/>
  <c r="Y155" i="9"/>
  <c r="X155" i="9"/>
  <c r="V155" i="9"/>
  <c r="U155" i="9"/>
  <c r="T155" i="9"/>
  <c r="S155" i="9"/>
  <c r="Q155" i="9"/>
  <c r="P155" i="9"/>
  <c r="O155" i="9"/>
  <c r="N155" i="9"/>
  <c r="Y154" i="9"/>
  <c r="X154" i="9"/>
  <c r="V154" i="9"/>
  <c r="U154" i="9"/>
  <c r="T154" i="9"/>
  <c r="S154" i="9"/>
  <c r="Q154" i="9"/>
  <c r="P154" i="9"/>
  <c r="O154" i="9"/>
  <c r="N154" i="9"/>
  <c r="Y153" i="9"/>
  <c r="X153" i="9"/>
  <c r="V153" i="9"/>
  <c r="U153" i="9"/>
  <c r="T153" i="9"/>
  <c r="S153" i="9"/>
  <c r="Q153" i="9"/>
  <c r="P153" i="9"/>
  <c r="O153" i="9"/>
  <c r="N153" i="9"/>
  <c r="Y152" i="9"/>
  <c r="X152" i="9"/>
  <c r="V152" i="9"/>
  <c r="U152" i="9"/>
  <c r="T152" i="9"/>
  <c r="S152" i="9"/>
  <c r="Q152" i="9"/>
  <c r="P152" i="9"/>
  <c r="O152" i="9"/>
  <c r="N152" i="9"/>
  <c r="Y151" i="9"/>
  <c r="X151" i="9"/>
  <c r="V151" i="9"/>
  <c r="U151" i="9"/>
  <c r="T151" i="9"/>
  <c r="S151" i="9"/>
  <c r="Q151" i="9"/>
  <c r="P151" i="9"/>
  <c r="O151" i="9"/>
  <c r="N151" i="9"/>
  <c r="Y150" i="9"/>
  <c r="X150" i="9"/>
  <c r="W150" i="9" s="1"/>
  <c r="V150" i="9"/>
  <c r="U150" i="9"/>
  <c r="T150" i="9"/>
  <c r="S150" i="9"/>
  <c r="Q150" i="9"/>
  <c r="P150" i="9"/>
  <c r="O150" i="9"/>
  <c r="N150" i="9"/>
  <c r="Y149" i="9"/>
  <c r="V149" i="9"/>
  <c r="U149" i="9"/>
  <c r="T149" i="9"/>
  <c r="S149" i="9"/>
  <c r="R149" i="9" s="1"/>
  <c r="Q149" i="9"/>
  <c r="P149" i="9"/>
  <c r="O149" i="9"/>
  <c r="N149" i="9"/>
  <c r="N138" i="9"/>
  <c r="O138" i="9"/>
  <c r="P138" i="9"/>
  <c r="Q138" i="9"/>
  <c r="S138" i="9"/>
  <c r="T138" i="9"/>
  <c r="U138" i="9"/>
  <c r="V138" i="9"/>
  <c r="X138" i="9"/>
  <c r="Y138" i="9"/>
  <c r="N139" i="9"/>
  <c r="O139" i="9"/>
  <c r="P139" i="9"/>
  <c r="Q139" i="9"/>
  <c r="S139" i="9"/>
  <c r="T139" i="9"/>
  <c r="U139" i="9"/>
  <c r="V139" i="9"/>
  <c r="X139" i="9"/>
  <c r="Y139" i="9"/>
  <c r="N140" i="9"/>
  <c r="O140" i="9"/>
  <c r="P140" i="9"/>
  <c r="Q140" i="9"/>
  <c r="S140" i="9"/>
  <c r="T140" i="9"/>
  <c r="U140" i="9"/>
  <c r="V140" i="9"/>
  <c r="X140" i="9"/>
  <c r="Y140" i="9"/>
  <c r="N141" i="9"/>
  <c r="O141" i="9"/>
  <c r="P141" i="9"/>
  <c r="Q141" i="9"/>
  <c r="S141" i="9"/>
  <c r="T141" i="9"/>
  <c r="U141" i="9"/>
  <c r="V141" i="9"/>
  <c r="X141" i="9"/>
  <c r="Y141" i="9"/>
  <c r="N142" i="9"/>
  <c r="O142" i="9"/>
  <c r="P142" i="9"/>
  <c r="Q142" i="9"/>
  <c r="S142" i="9"/>
  <c r="T142" i="9"/>
  <c r="U142" i="9"/>
  <c r="V142" i="9"/>
  <c r="X142" i="9"/>
  <c r="Y142" i="9"/>
  <c r="N143" i="9"/>
  <c r="O143" i="9"/>
  <c r="P143" i="9"/>
  <c r="Q143" i="9"/>
  <c r="S143" i="9"/>
  <c r="T143" i="9"/>
  <c r="U143" i="9"/>
  <c r="V143" i="9"/>
  <c r="X143" i="9"/>
  <c r="Y143" i="9"/>
  <c r="N144" i="9"/>
  <c r="O144" i="9"/>
  <c r="P144" i="9"/>
  <c r="Q144" i="9"/>
  <c r="S144" i="9"/>
  <c r="T144" i="9"/>
  <c r="U144" i="9"/>
  <c r="V144" i="9"/>
  <c r="X144" i="9"/>
  <c r="Y144" i="9"/>
  <c r="N145" i="9"/>
  <c r="O145" i="9"/>
  <c r="P145" i="9"/>
  <c r="Q145" i="9"/>
  <c r="S145" i="9"/>
  <c r="T145" i="9"/>
  <c r="U145" i="9"/>
  <c r="V145" i="9"/>
  <c r="X145" i="9"/>
  <c r="Y145" i="9"/>
  <c r="N146" i="9"/>
  <c r="O146" i="9"/>
  <c r="P146" i="9"/>
  <c r="Q146" i="9"/>
  <c r="S146" i="9"/>
  <c r="T146" i="9"/>
  <c r="U146" i="9"/>
  <c r="V146" i="9"/>
  <c r="X146" i="9"/>
  <c r="Y146" i="9"/>
  <c r="N147" i="9"/>
  <c r="O147" i="9"/>
  <c r="P147" i="9"/>
  <c r="Q147" i="9"/>
  <c r="S147" i="9"/>
  <c r="T147" i="9"/>
  <c r="U147" i="9"/>
  <c r="V147" i="9"/>
  <c r="X147" i="9"/>
  <c r="Y147" i="9"/>
  <c r="Y137" i="9"/>
  <c r="X137" i="9"/>
  <c r="W137" i="9"/>
  <c r="V137" i="9"/>
  <c r="U137" i="9"/>
  <c r="T137" i="9"/>
  <c r="S137" i="9"/>
  <c r="R137" i="9" s="1"/>
  <c r="Q137" i="9"/>
  <c r="P137" i="9"/>
  <c r="O137" i="9"/>
  <c r="N137" i="9"/>
  <c r="Y135" i="9"/>
  <c r="W135" i="9" s="1"/>
  <c r="AI135" i="9" s="1"/>
  <c r="X135" i="9"/>
  <c r="V135" i="9"/>
  <c r="U135" i="9"/>
  <c r="T135" i="9"/>
  <c r="S135" i="9"/>
  <c r="R135" i="9" s="1"/>
  <c r="Q135" i="9"/>
  <c r="P135" i="9"/>
  <c r="O135" i="9"/>
  <c r="N135" i="9"/>
  <c r="Y134" i="9"/>
  <c r="X134" i="9"/>
  <c r="V134" i="9"/>
  <c r="U134" i="9"/>
  <c r="T134" i="9"/>
  <c r="S134" i="9"/>
  <c r="R134" i="9" s="1"/>
  <c r="Q134" i="9"/>
  <c r="P134" i="9"/>
  <c r="O134" i="9"/>
  <c r="N134" i="9"/>
  <c r="Y133" i="9"/>
  <c r="X133" i="9"/>
  <c r="V133" i="9"/>
  <c r="U133" i="9"/>
  <c r="T133" i="9"/>
  <c r="S133" i="9"/>
  <c r="Q133" i="9"/>
  <c r="P133" i="9"/>
  <c r="O133" i="9"/>
  <c r="N133" i="9"/>
  <c r="Y132" i="9"/>
  <c r="X132" i="9"/>
  <c r="W132" i="9" s="1"/>
  <c r="V132" i="9"/>
  <c r="U132" i="9"/>
  <c r="T132" i="9"/>
  <c r="S132" i="9"/>
  <c r="R132" i="9" s="1"/>
  <c r="Q132" i="9"/>
  <c r="P132" i="9"/>
  <c r="O132" i="9"/>
  <c r="N132" i="9"/>
  <c r="Y131" i="9"/>
  <c r="X131" i="9"/>
  <c r="V131" i="9"/>
  <c r="U131" i="9"/>
  <c r="T131" i="9"/>
  <c r="S131" i="9"/>
  <c r="Q131" i="9"/>
  <c r="P131" i="9"/>
  <c r="O131" i="9"/>
  <c r="N131" i="9"/>
  <c r="Y130" i="9"/>
  <c r="X130" i="9"/>
  <c r="V130" i="9"/>
  <c r="U130" i="9"/>
  <c r="T130" i="9"/>
  <c r="S130" i="9"/>
  <c r="Q130" i="9"/>
  <c r="P130" i="9"/>
  <c r="O130" i="9"/>
  <c r="N130" i="9"/>
  <c r="Y129" i="9"/>
  <c r="X129" i="9"/>
  <c r="V129" i="9"/>
  <c r="U129" i="9"/>
  <c r="T129" i="9"/>
  <c r="S129" i="9"/>
  <c r="Q129" i="9"/>
  <c r="P129" i="9"/>
  <c r="O129" i="9"/>
  <c r="N129" i="9"/>
  <c r="Y128" i="9"/>
  <c r="X128" i="9"/>
  <c r="V128" i="9"/>
  <c r="U128" i="9"/>
  <c r="T128" i="9"/>
  <c r="S128" i="9"/>
  <c r="Q128" i="9"/>
  <c r="P128" i="9"/>
  <c r="O128" i="9"/>
  <c r="N128" i="9"/>
  <c r="Y127" i="9"/>
  <c r="X127" i="9"/>
  <c r="W127" i="9" s="1"/>
  <c r="AI127" i="9" s="1"/>
  <c r="V127" i="9"/>
  <c r="U127" i="9"/>
  <c r="T127" i="9"/>
  <c r="S127" i="9"/>
  <c r="Q127" i="9"/>
  <c r="P127" i="9"/>
  <c r="O127" i="9"/>
  <c r="N127" i="9"/>
  <c r="Y126" i="9"/>
  <c r="X126" i="9"/>
  <c r="V126" i="9"/>
  <c r="U126" i="9"/>
  <c r="T126" i="9"/>
  <c r="S126" i="9"/>
  <c r="Q126" i="9"/>
  <c r="P126" i="9"/>
  <c r="O126" i="9"/>
  <c r="N126" i="9"/>
  <c r="Y125" i="9"/>
  <c r="X125" i="9"/>
  <c r="V125" i="9"/>
  <c r="U125" i="9"/>
  <c r="T125" i="9"/>
  <c r="S125" i="9"/>
  <c r="Q125" i="9"/>
  <c r="P125" i="9"/>
  <c r="O125" i="9"/>
  <c r="N125" i="9"/>
  <c r="Y124" i="9"/>
  <c r="X124" i="9"/>
  <c r="V124" i="9"/>
  <c r="U124" i="9"/>
  <c r="T124" i="9"/>
  <c r="S124" i="9"/>
  <c r="Q124" i="9"/>
  <c r="P124" i="9"/>
  <c r="O124" i="9"/>
  <c r="N124" i="9"/>
  <c r="Y123" i="9"/>
  <c r="X123" i="9"/>
  <c r="W123" i="9" s="1"/>
  <c r="AI123" i="9" s="1"/>
  <c r="V123" i="9"/>
  <c r="U123" i="9"/>
  <c r="T123" i="9"/>
  <c r="S123" i="9"/>
  <c r="Q123" i="9"/>
  <c r="P123" i="9"/>
  <c r="O123" i="9"/>
  <c r="N123" i="9"/>
  <c r="Y122" i="9"/>
  <c r="X122" i="9"/>
  <c r="V122" i="9"/>
  <c r="U122" i="9"/>
  <c r="T122" i="9"/>
  <c r="S122" i="9"/>
  <c r="Q122" i="9"/>
  <c r="P122" i="9"/>
  <c r="O122" i="9"/>
  <c r="N122" i="9"/>
  <c r="Y121" i="9"/>
  <c r="X121" i="9"/>
  <c r="V121" i="9"/>
  <c r="U121" i="9"/>
  <c r="T121" i="9"/>
  <c r="S121" i="9"/>
  <c r="Q121" i="9"/>
  <c r="P121" i="9"/>
  <c r="O121" i="9"/>
  <c r="N121" i="9"/>
  <c r="Y120" i="9"/>
  <c r="X120" i="9"/>
  <c r="V120" i="9"/>
  <c r="U120" i="9"/>
  <c r="T120" i="9"/>
  <c r="S120" i="9"/>
  <c r="Q120" i="9"/>
  <c r="P120" i="9"/>
  <c r="O120" i="9"/>
  <c r="N120" i="9"/>
  <c r="Y119" i="9"/>
  <c r="X119" i="9"/>
  <c r="W119" i="9" s="1"/>
  <c r="AI119" i="9" s="1"/>
  <c r="V119" i="9"/>
  <c r="U119" i="9"/>
  <c r="T119" i="9"/>
  <c r="S119" i="9"/>
  <c r="R119" i="9" s="1"/>
  <c r="Q119" i="9"/>
  <c r="P119" i="9"/>
  <c r="O119" i="9"/>
  <c r="N119" i="9"/>
  <c r="Y118" i="9"/>
  <c r="X118" i="9"/>
  <c r="W118" i="9" s="1"/>
  <c r="V118" i="9"/>
  <c r="U118" i="9"/>
  <c r="T118" i="9"/>
  <c r="S118" i="9"/>
  <c r="R118" i="9" s="1"/>
  <c r="Q118" i="9"/>
  <c r="P118" i="9"/>
  <c r="O118" i="9"/>
  <c r="N118" i="9"/>
  <c r="Y117" i="9"/>
  <c r="X117" i="9"/>
  <c r="V117" i="9"/>
  <c r="U117" i="9"/>
  <c r="T117" i="9"/>
  <c r="S117" i="9"/>
  <c r="Q117" i="9"/>
  <c r="P117" i="9"/>
  <c r="O117" i="9"/>
  <c r="N117" i="9"/>
  <c r="Y116" i="9"/>
  <c r="X116" i="9"/>
  <c r="W116" i="9" s="1"/>
  <c r="V116" i="9"/>
  <c r="U116" i="9"/>
  <c r="T116" i="9"/>
  <c r="S116" i="9"/>
  <c r="R116" i="9"/>
  <c r="Q116" i="9"/>
  <c r="P116" i="9"/>
  <c r="O116" i="9"/>
  <c r="N116" i="9"/>
  <c r="Y115" i="9"/>
  <c r="W115" i="9" s="1"/>
  <c r="X115" i="9"/>
  <c r="V115" i="9"/>
  <c r="U115" i="9"/>
  <c r="T115" i="9"/>
  <c r="S115" i="9"/>
  <c r="Q115" i="9"/>
  <c r="P115" i="9"/>
  <c r="O115" i="9"/>
  <c r="N115" i="9"/>
  <c r="Y114" i="9"/>
  <c r="X114" i="9"/>
  <c r="V114" i="9"/>
  <c r="U114" i="9"/>
  <c r="T114" i="9"/>
  <c r="S114" i="9"/>
  <c r="Q114" i="9"/>
  <c r="P114" i="9"/>
  <c r="O114" i="9"/>
  <c r="N114" i="9"/>
  <c r="Y113" i="9"/>
  <c r="X113" i="9"/>
  <c r="V113" i="9"/>
  <c r="U113" i="9"/>
  <c r="T113" i="9"/>
  <c r="S113" i="9"/>
  <c r="Q113" i="9"/>
  <c r="P113" i="9"/>
  <c r="O113" i="9"/>
  <c r="N113" i="9"/>
  <c r="Y112" i="9"/>
  <c r="X112" i="9"/>
  <c r="V112" i="9"/>
  <c r="U112" i="9"/>
  <c r="T112" i="9"/>
  <c r="S112" i="9"/>
  <c r="Q112" i="9"/>
  <c r="P112" i="9"/>
  <c r="O112" i="9"/>
  <c r="N112" i="9"/>
  <c r="Y111" i="9"/>
  <c r="X111" i="9"/>
  <c r="V111" i="9"/>
  <c r="U111" i="9"/>
  <c r="T111" i="9"/>
  <c r="S111" i="9"/>
  <c r="Q111" i="9"/>
  <c r="P111" i="9"/>
  <c r="O111" i="9"/>
  <c r="N111" i="9"/>
  <c r="Y110" i="9"/>
  <c r="X110" i="9"/>
  <c r="W110" i="9" s="1"/>
  <c r="AI110" i="9" s="1"/>
  <c r="V110" i="9"/>
  <c r="U110" i="9"/>
  <c r="T110" i="9"/>
  <c r="S110" i="9"/>
  <c r="Q110" i="9"/>
  <c r="P110" i="9"/>
  <c r="O110" i="9"/>
  <c r="N110" i="9"/>
  <c r="Y109" i="9"/>
  <c r="X109" i="9"/>
  <c r="V109" i="9"/>
  <c r="U109" i="9"/>
  <c r="T109" i="9"/>
  <c r="S109" i="9"/>
  <c r="Q109" i="9"/>
  <c r="P109" i="9"/>
  <c r="O109" i="9"/>
  <c r="N109" i="9"/>
  <c r="Y108" i="9"/>
  <c r="X108" i="9"/>
  <c r="V108" i="9"/>
  <c r="U108" i="9"/>
  <c r="T108" i="9"/>
  <c r="S108" i="9"/>
  <c r="Q108" i="9"/>
  <c r="P108" i="9"/>
  <c r="O108" i="9"/>
  <c r="N108" i="9"/>
  <c r="Y107" i="9"/>
  <c r="X107" i="9"/>
  <c r="V107" i="9"/>
  <c r="U107" i="9"/>
  <c r="T107" i="9"/>
  <c r="S107" i="9"/>
  <c r="Q107" i="9"/>
  <c r="P107" i="9"/>
  <c r="O107" i="9"/>
  <c r="N107" i="9"/>
  <c r="Y106" i="9"/>
  <c r="X106" i="9"/>
  <c r="W106" i="9" s="1"/>
  <c r="AI106" i="9" s="1"/>
  <c r="V106" i="9"/>
  <c r="U106" i="9"/>
  <c r="T106" i="9"/>
  <c r="S106" i="9"/>
  <c r="Q106" i="9"/>
  <c r="P106" i="9"/>
  <c r="O106" i="9"/>
  <c r="N106" i="9"/>
  <c r="Y105" i="9"/>
  <c r="X105" i="9"/>
  <c r="V105" i="9"/>
  <c r="U105" i="9"/>
  <c r="T105" i="9"/>
  <c r="S105" i="9"/>
  <c r="Q105" i="9"/>
  <c r="P105" i="9"/>
  <c r="O105" i="9"/>
  <c r="N105" i="9"/>
  <c r="Y104" i="9"/>
  <c r="X104" i="9"/>
  <c r="V104" i="9"/>
  <c r="U104" i="9"/>
  <c r="T104" i="9"/>
  <c r="S104" i="9"/>
  <c r="R104" i="9" s="1"/>
  <c r="Q104" i="9"/>
  <c r="P104" i="9"/>
  <c r="O104" i="9"/>
  <c r="N104" i="9"/>
  <c r="Y103" i="9"/>
  <c r="W103" i="9" s="1"/>
  <c r="X103" i="9"/>
  <c r="V103" i="9"/>
  <c r="U103" i="9"/>
  <c r="T103" i="9"/>
  <c r="S103" i="9"/>
  <c r="R103" i="9" s="1"/>
  <c r="Q103" i="9"/>
  <c r="P103" i="9"/>
  <c r="O103" i="9"/>
  <c r="N103" i="9"/>
  <c r="Y102" i="9"/>
  <c r="X102" i="9"/>
  <c r="W102" i="9" s="1"/>
  <c r="AI102" i="9" s="1"/>
  <c r="V102" i="9"/>
  <c r="U102" i="9"/>
  <c r="T102" i="9"/>
  <c r="S102" i="9"/>
  <c r="Q102" i="9"/>
  <c r="P102" i="9"/>
  <c r="O102" i="9"/>
  <c r="N102" i="9"/>
  <c r="Y101" i="9"/>
  <c r="X101" i="9"/>
  <c r="V101" i="9"/>
  <c r="U101" i="9"/>
  <c r="T101" i="9"/>
  <c r="S101" i="9"/>
  <c r="Q101" i="9"/>
  <c r="P101" i="9"/>
  <c r="O101" i="9"/>
  <c r="N101" i="9"/>
  <c r="Y100" i="9"/>
  <c r="X100" i="9"/>
  <c r="V100" i="9"/>
  <c r="U100" i="9"/>
  <c r="T100" i="9"/>
  <c r="S100" i="9"/>
  <c r="Q100" i="9"/>
  <c r="P100" i="9"/>
  <c r="O100" i="9"/>
  <c r="N100" i="9"/>
  <c r="Y99" i="9"/>
  <c r="X99" i="9"/>
  <c r="W99" i="9"/>
  <c r="AI99" i="9" s="1"/>
  <c r="V99" i="9"/>
  <c r="U99" i="9"/>
  <c r="T99" i="9"/>
  <c r="S99" i="9"/>
  <c r="R99" i="9" s="1"/>
  <c r="Q99" i="9"/>
  <c r="P99" i="9"/>
  <c r="O99" i="9"/>
  <c r="N99" i="9"/>
  <c r="Y98" i="9"/>
  <c r="X98" i="9"/>
  <c r="V98" i="9"/>
  <c r="U98" i="9"/>
  <c r="T98" i="9"/>
  <c r="S98" i="9"/>
  <c r="Q98" i="9"/>
  <c r="P98" i="9"/>
  <c r="O98" i="9"/>
  <c r="N98" i="9"/>
  <c r="Y97" i="9"/>
  <c r="X97" i="9"/>
  <c r="W97" i="9" s="1"/>
  <c r="AI97" i="9" s="1"/>
  <c r="V97" i="9"/>
  <c r="U97" i="9"/>
  <c r="T97" i="9"/>
  <c r="S97" i="9"/>
  <c r="R97" i="9" s="1"/>
  <c r="Q97" i="9"/>
  <c r="P97" i="9"/>
  <c r="O97" i="9"/>
  <c r="N97" i="9"/>
  <c r="Y96" i="9"/>
  <c r="X96" i="9"/>
  <c r="V96" i="9"/>
  <c r="U96" i="9"/>
  <c r="T96" i="9"/>
  <c r="S96" i="9"/>
  <c r="Q96" i="9"/>
  <c r="P96" i="9"/>
  <c r="O96" i="9"/>
  <c r="N96" i="9"/>
  <c r="Y95" i="9"/>
  <c r="X95" i="9"/>
  <c r="W95" i="9" s="1"/>
  <c r="AI95" i="9" s="1"/>
  <c r="V95" i="9"/>
  <c r="U95" i="9"/>
  <c r="T95" i="9"/>
  <c r="S95" i="9"/>
  <c r="Q95" i="9"/>
  <c r="P95" i="9"/>
  <c r="O95" i="9"/>
  <c r="N95" i="9"/>
  <c r="Y94" i="9"/>
  <c r="X94" i="9"/>
  <c r="V94" i="9"/>
  <c r="U94" i="9"/>
  <c r="T94" i="9"/>
  <c r="S94" i="9"/>
  <c r="Q94" i="9"/>
  <c r="P94" i="9"/>
  <c r="O94" i="9"/>
  <c r="N94" i="9"/>
  <c r="Y93" i="9"/>
  <c r="X93" i="9"/>
  <c r="V93" i="9"/>
  <c r="U93" i="9"/>
  <c r="T93" i="9"/>
  <c r="S93" i="9"/>
  <c r="Q93" i="9"/>
  <c r="P93" i="9"/>
  <c r="O93" i="9"/>
  <c r="N93" i="9"/>
  <c r="Y92" i="9"/>
  <c r="X92" i="9"/>
  <c r="V92" i="9"/>
  <c r="U92" i="9"/>
  <c r="T92" i="9"/>
  <c r="S92" i="9"/>
  <c r="Q92" i="9"/>
  <c r="P92" i="9"/>
  <c r="O92" i="9"/>
  <c r="N92" i="9"/>
  <c r="Y91" i="9"/>
  <c r="X91" i="9"/>
  <c r="W91" i="9" s="1"/>
  <c r="AI91" i="9" s="1"/>
  <c r="V91" i="9"/>
  <c r="U91" i="9"/>
  <c r="T91" i="9"/>
  <c r="S91" i="9"/>
  <c r="Q91" i="9"/>
  <c r="P91" i="9"/>
  <c r="O91" i="9"/>
  <c r="N91" i="9"/>
  <c r="Y90" i="9"/>
  <c r="X90" i="9"/>
  <c r="W90" i="9" s="1"/>
  <c r="V90" i="9"/>
  <c r="U90" i="9"/>
  <c r="T90" i="9"/>
  <c r="S90" i="9"/>
  <c r="Q90" i="9"/>
  <c r="P90" i="9"/>
  <c r="O90" i="9"/>
  <c r="N90" i="9"/>
  <c r="Y89" i="9"/>
  <c r="X89" i="9"/>
  <c r="V89" i="9"/>
  <c r="U89" i="9"/>
  <c r="T89" i="9"/>
  <c r="S89" i="9"/>
  <c r="Q89" i="9"/>
  <c r="P89" i="9"/>
  <c r="O89" i="9"/>
  <c r="N89" i="9"/>
  <c r="Y88" i="9"/>
  <c r="X88" i="9"/>
  <c r="W88" i="9" s="1"/>
  <c r="AI88" i="9" s="1"/>
  <c r="V88" i="9"/>
  <c r="U88" i="9"/>
  <c r="T88" i="9"/>
  <c r="S88" i="9"/>
  <c r="Q88" i="9"/>
  <c r="P88" i="9"/>
  <c r="O88" i="9"/>
  <c r="N88" i="9"/>
  <c r="Y87" i="9"/>
  <c r="X87" i="9"/>
  <c r="V87" i="9"/>
  <c r="U87" i="9"/>
  <c r="T87" i="9"/>
  <c r="S87" i="9"/>
  <c r="Q87" i="9"/>
  <c r="P87" i="9"/>
  <c r="O87" i="9"/>
  <c r="N87" i="9"/>
  <c r="Y86" i="9"/>
  <c r="X86" i="9"/>
  <c r="W86" i="9" s="1"/>
  <c r="AI86" i="9" s="1"/>
  <c r="V86" i="9"/>
  <c r="U86" i="9"/>
  <c r="T86" i="9"/>
  <c r="S86" i="9"/>
  <c r="R86" i="9"/>
  <c r="Q86" i="9"/>
  <c r="P86" i="9"/>
  <c r="O86" i="9"/>
  <c r="N86" i="9"/>
  <c r="Y85" i="9"/>
  <c r="X85" i="9"/>
  <c r="V85" i="9"/>
  <c r="U85" i="9"/>
  <c r="T85" i="9"/>
  <c r="S85" i="9"/>
  <c r="Q85" i="9"/>
  <c r="P85" i="9"/>
  <c r="O85" i="9"/>
  <c r="N85" i="9"/>
  <c r="Y84" i="9"/>
  <c r="X84" i="9"/>
  <c r="V84" i="9"/>
  <c r="U84" i="9"/>
  <c r="T84" i="9"/>
  <c r="S84" i="9"/>
  <c r="Q84" i="9"/>
  <c r="P84" i="9"/>
  <c r="O84" i="9"/>
  <c r="N84" i="9"/>
  <c r="Y83" i="9"/>
  <c r="X83" i="9"/>
  <c r="V83" i="9"/>
  <c r="U83" i="9"/>
  <c r="T83" i="9"/>
  <c r="S83" i="9"/>
  <c r="Q83" i="9"/>
  <c r="P83" i="9"/>
  <c r="O83" i="9"/>
  <c r="N83" i="9"/>
  <c r="Y82" i="9"/>
  <c r="X82" i="9"/>
  <c r="V82" i="9"/>
  <c r="U82" i="9"/>
  <c r="T82" i="9"/>
  <c r="S82" i="9"/>
  <c r="R82" i="9" s="1"/>
  <c r="Q82" i="9"/>
  <c r="P82" i="9"/>
  <c r="O82" i="9"/>
  <c r="N82" i="9"/>
  <c r="Y81" i="9"/>
  <c r="X81" i="9"/>
  <c r="V81" i="9"/>
  <c r="U81" i="9"/>
  <c r="T81" i="9"/>
  <c r="S81" i="9"/>
  <c r="Q81" i="9"/>
  <c r="P81" i="9"/>
  <c r="O81" i="9"/>
  <c r="N81" i="9"/>
  <c r="Y80" i="9"/>
  <c r="X80" i="9"/>
  <c r="V80" i="9"/>
  <c r="U80" i="9"/>
  <c r="T80" i="9"/>
  <c r="S80" i="9"/>
  <c r="R80" i="9" s="1"/>
  <c r="Q80" i="9"/>
  <c r="P80" i="9"/>
  <c r="O80" i="9"/>
  <c r="N80" i="9"/>
  <c r="Y79" i="9"/>
  <c r="W79" i="9" s="1"/>
  <c r="AI79" i="9" s="1"/>
  <c r="X79" i="9"/>
  <c r="V79" i="9"/>
  <c r="U79" i="9"/>
  <c r="T79" i="9"/>
  <c r="S79" i="9"/>
  <c r="R79" i="9" s="1"/>
  <c r="Q79" i="9"/>
  <c r="P79" i="9"/>
  <c r="O79" i="9"/>
  <c r="N79" i="9"/>
  <c r="Y78" i="9"/>
  <c r="X78" i="9"/>
  <c r="V78" i="9"/>
  <c r="U78" i="9"/>
  <c r="T78" i="9"/>
  <c r="S78" i="9"/>
  <c r="R78" i="9" s="1"/>
  <c r="Q78" i="9"/>
  <c r="P78" i="9"/>
  <c r="O78" i="9"/>
  <c r="N78" i="9"/>
  <c r="Y77" i="9"/>
  <c r="X77" i="9"/>
  <c r="W77" i="9" s="1"/>
  <c r="AI77" i="9" s="1"/>
  <c r="V77" i="9"/>
  <c r="U77" i="9"/>
  <c r="T77" i="9"/>
  <c r="S77" i="9"/>
  <c r="Q77" i="9"/>
  <c r="P77" i="9"/>
  <c r="O77" i="9"/>
  <c r="N77" i="9"/>
  <c r="Y76" i="9"/>
  <c r="X76" i="9"/>
  <c r="V76" i="9"/>
  <c r="U76" i="9"/>
  <c r="T76" i="9"/>
  <c r="S76" i="9"/>
  <c r="R76" i="9" s="1"/>
  <c r="Q76" i="9"/>
  <c r="P76" i="9"/>
  <c r="O76" i="9"/>
  <c r="N76" i="9"/>
  <c r="Y75" i="9"/>
  <c r="X75" i="9"/>
  <c r="V75" i="9"/>
  <c r="U75" i="9"/>
  <c r="T75" i="9"/>
  <c r="S75" i="9"/>
  <c r="Q75" i="9"/>
  <c r="P75" i="9"/>
  <c r="O75" i="9"/>
  <c r="N75" i="9"/>
  <c r="Y74" i="9"/>
  <c r="X74" i="9"/>
  <c r="W74" i="9" s="1"/>
  <c r="AI74" i="9" s="1"/>
  <c r="V74" i="9"/>
  <c r="U74" i="9"/>
  <c r="T74" i="9"/>
  <c r="S74" i="9"/>
  <c r="R74" i="9" s="1"/>
  <c r="Q74" i="9"/>
  <c r="P74" i="9"/>
  <c r="O74" i="9"/>
  <c r="N74" i="9"/>
  <c r="Y73" i="9"/>
  <c r="X73" i="9"/>
  <c r="V73" i="9"/>
  <c r="U73" i="9"/>
  <c r="T73" i="9"/>
  <c r="S73" i="9"/>
  <c r="Q73" i="9"/>
  <c r="P73" i="9"/>
  <c r="O73" i="9"/>
  <c r="N73" i="9"/>
  <c r="Y72" i="9"/>
  <c r="X72" i="9"/>
  <c r="W72" i="9" s="1"/>
  <c r="AI72" i="9" s="1"/>
  <c r="V72" i="9"/>
  <c r="U72" i="9"/>
  <c r="T72" i="9"/>
  <c r="S72" i="9"/>
  <c r="Q72" i="9"/>
  <c r="P72" i="9"/>
  <c r="O72" i="9"/>
  <c r="N72" i="9"/>
  <c r="Y71" i="9"/>
  <c r="X71" i="9"/>
  <c r="V71" i="9"/>
  <c r="U71" i="9"/>
  <c r="T71" i="9"/>
  <c r="S71" i="9"/>
  <c r="Q71" i="9"/>
  <c r="P71" i="9"/>
  <c r="O71" i="9"/>
  <c r="N71" i="9"/>
  <c r="Y70" i="9"/>
  <c r="X70" i="9"/>
  <c r="W70" i="9" s="1"/>
  <c r="AI70" i="9" s="1"/>
  <c r="V70" i="9"/>
  <c r="U70" i="9"/>
  <c r="T70" i="9"/>
  <c r="S70" i="9"/>
  <c r="R70" i="9" s="1"/>
  <c r="Q70" i="9"/>
  <c r="P70" i="9"/>
  <c r="O70" i="9"/>
  <c r="N70" i="9"/>
  <c r="Y69" i="9"/>
  <c r="X69" i="9"/>
  <c r="V69" i="9"/>
  <c r="U69" i="9"/>
  <c r="T69" i="9"/>
  <c r="S69" i="9"/>
  <c r="Q69" i="9"/>
  <c r="P69" i="9"/>
  <c r="O69" i="9"/>
  <c r="N69" i="9"/>
  <c r="Y68" i="9"/>
  <c r="X68" i="9"/>
  <c r="V68" i="9"/>
  <c r="U68" i="9"/>
  <c r="T68" i="9"/>
  <c r="S68" i="9"/>
  <c r="Q68" i="9"/>
  <c r="P68" i="9"/>
  <c r="O68" i="9"/>
  <c r="N68" i="9"/>
  <c r="Y67" i="9"/>
  <c r="X67" i="9"/>
  <c r="V67" i="9"/>
  <c r="U67" i="9"/>
  <c r="T67" i="9"/>
  <c r="S67" i="9"/>
  <c r="Q67" i="9"/>
  <c r="P67" i="9"/>
  <c r="O67" i="9"/>
  <c r="N67" i="9"/>
  <c r="Y66" i="9"/>
  <c r="X66" i="9"/>
  <c r="W66" i="9" s="1"/>
  <c r="V66" i="9"/>
  <c r="U66" i="9"/>
  <c r="T66" i="9"/>
  <c r="S66" i="9"/>
  <c r="Q66" i="9"/>
  <c r="P66" i="9"/>
  <c r="O66" i="9"/>
  <c r="N66" i="9"/>
  <c r="Y65" i="9"/>
  <c r="X65" i="9"/>
  <c r="V65" i="9"/>
  <c r="U65" i="9"/>
  <c r="T65" i="9"/>
  <c r="S65" i="9"/>
  <c r="Q65" i="9"/>
  <c r="P65" i="9"/>
  <c r="O65" i="9"/>
  <c r="N65" i="9"/>
  <c r="Y64" i="9"/>
  <c r="X64" i="9"/>
  <c r="V64" i="9"/>
  <c r="U64" i="9"/>
  <c r="T64" i="9"/>
  <c r="S64" i="9"/>
  <c r="R64" i="9" s="1"/>
  <c r="Q64" i="9"/>
  <c r="P64" i="9"/>
  <c r="O64" i="9"/>
  <c r="N64" i="9"/>
  <c r="Y63" i="9"/>
  <c r="X63" i="9"/>
  <c r="W63" i="9" s="1"/>
  <c r="AI63" i="9" s="1"/>
  <c r="V63" i="9"/>
  <c r="U63" i="9"/>
  <c r="T63" i="9"/>
  <c r="S63" i="9"/>
  <c r="R63" i="9" s="1"/>
  <c r="Q63" i="9"/>
  <c r="P63" i="9"/>
  <c r="O63" i="9"/>
  <c r="N63" i="9"/>
  <c r="Y62" i="9"/>
  <c r="X62" i="9"/>
  <c r="V62" i="9"/>
  <c r="U62" i="9"/>
  <c r="T62" i="9"/>
  <c r="S62" i="9"/>
  <c r="Q62" i="9"/>
  <c r="P62" i="9"/>
  <c r="O62" i="9"/>
  <c r="N62" i="9"/>
  <c r="Y61" i="9"/>
  <c r="X61" i="9"/>
  <c r="V61" i="9"/>
  <c r="U61" i="9"/>
  <c r="T61" i="9"/>
  <c r="S61" i="9"/>
  <c r="Q61" i="9"/>
  <c r="P61" i="9"/>
  <c r="O61" i="9"/>
  <c r="N61" i="9"/>
  <c r="Y60" i="9"/>
  <c r="X60" i="9"/>
  <c r="V60" i="9"/>
  <c r="U60" i="9"/>
  <c r="T60" i="9"/>
  <c r="S60" i="9"/>
  <c r="Q60" i="9"/>
  <c r="P60" i="9"/>
  <c r="O60" i="9"/>
  <c r="N60" i="9"/>
  <c r="Y59" i="9"/>
  <c r="X59" i="9"/>
  <c r="V59" i="9"/>
  <c r="U59" i="9"/>
  <c r="T59" i="9"/>
  <c r="S59" i="9"/>
  <c r="Q59" i="9"/>
  <c r="P59" i="9"/>
  <c r="O59" i="9"/>
  <c r="N59" i="9"/>
  <c r="Y58" i="9"/>
  <c r="X58" i="9"/>
  <c r="W58" i="9" s="1"/>
  <c r="AI58" i="9" s="1"/>
  <c r="V58" i="9"/>
  <c r="U58" i="9"/>
  <c r="T58" i="9"/>
  <c r="S58" i="9"/>
  <c r="R58" i="9" s="1"/>
  <c r="Q58" i="9"/>
  <c r="P58" i="9"/>
  <c r="O58" i="9"/>
  <c r="N58" i="9"/>
  <c r="Y57" i="9"/>
  <c r="X57" i="9"/>
  <c r="V57" i="9"/>
  <c r="U57" i="9"/>
  <c r="T57" i="9"/>
  <c r="S57" i="9"/>
  <c r="Q57" i="9"/>
  <c r="P57" i="9"/>
  <c r="O57" i="9"/>
  <c r="N57" i="9"/>
  <c r="Y56" i="9"/>
  <c r="X56" i="9"/>
  <c r="W56" i="9" s="1"/>
  <c r="V56" i="9"/>
  <c r="U56" i="9"/>
  <c r="T56" i="9"/>
  <c r="S56" i="9"/>
  <c r="Q56" i="9"/>
  <c r="P56" i="9"/>
  <c r="O56" i="9"/>
  <c r="N56" i="9"/>
  <c r="Y55" i="9"/>
  <c r="X55" i="9"/>
  <c r="V55" i="9"/>
  <c r="U55" i="9"/>
  <c r="T55" i="9"/>
  <c r="S55" i="9"/>
  <c r="Q55" i="9"/>
  <c r="P55" i="9"/>
  <c r="O55" i="9"/>
  <c r="N55" i="9"/>
  <c r="Y54" i="9"/>
  <c r="X54" i="9"/>
  <c r="W54" i="9" s="1"/>
  <c r="AI54" i="9" s="1"/>
  <c r="V54" i="9"/>
  <c r="U54" i="9"/>
  <c r="T54" i="9"/>
  <c r="S54" i="9"/>
  <c r="R54" i="9" s="1"/>
  <c r="Q54" i="9"/>
  <c r="P54" i="9"/>
  <c r="O54" i="9"/>
  <c r="N54" i="9"/>
  <c r="Y53" i="9"/>
  <c r="X53" i="9"/>
  <c r="V53" i="9"/>
  <c r="U53" i="9"/>
  <c r="T53" i="9"/>
  <c r="S53" i="9"/>
  <c r="Q53" i="9"/>
  <c r="P53" i="9"/>
  <c r="O53" i="9"/>
  <c r="N53" i="9"/>
  <c r="Y52" i="9"/>
  <c r="X52" i="9"/>
  <c r="V52" i="9"/>
  <c r="U52" i="9"/>
  <c r="T52" i="9"/>
  <c r="S52" i="9"/>
  <c r="Q52" i="9"/>
  <c r="P52" i="9"/>
  <c r="O52" i="9"/>
  <c r="N52" i="9"/>
  <c r="Y51" i="9"/>
  <c r="X51" i="9"/>
  <c r="V51" i="9"/>
  <c r="U51" i="9"/>
  <c r="T51" i="9"/>
  <c r="S51" i="9"/>
  <c r="Q51" i="9"/>
  <c r="P51" i="9"/>
  <c r="O51" i="9"/>
  <c r="N51" i="9"/>
  <c r="Y50" i="9"/>
  <c r="X50" i="9"/>
  <c r="V50" i="9"/>
  <c r="U50" i="9"/>
  <c r="T50" i="9"/>
  <c r="S50" i="9"/>
  <c r="Q50" i="9"/>
  <c r="P50" i="9"/>
  <c r="O50" i="9"/>
  <c r="N50" i="9"/>
  <c r="Y49" i="9"/>
  <c r="X49" i="9"/>
  <c r="V49" i="9"/>
  <c r="U49" i="9"/>
  <c r="T49" i="9"/>
  <c r="S49" i="9"/>
  <c r="Q49" i="9"/>
  <c r="P49" i="9"/>
  <c r="O49" i="9"/>
  <c r="N49" i="9"/>
  <c r="Y48" i="9"/>
  <c r="X48" i="9"/>
  <c r="V48" i="9"/>
  <c r="U48" i="9"/>
  <c r="T48" i="9"/>
  <c r="S48" i="9"/>
  <c r="R48" i="9"/>
  <c r="Q48" i="9"/>
  <c r="P48" i="9"/>
  <c r="O48" i="9"/>
  <c r="N48" i="9"/>
  <c r="Y47" i="9"/>
  <c r="X47" i="9"/>
  <c r="V47" i="9"/>
  <c r="U47" i="9"/>
  <c r="T47" i="9"/>
  <c r="S47" i="9"/>
  <c r="R47" i="9" s="1"/>
  <c r="Q47" i="9"/>
  <c r="P47" i="9"/>
  <c r="O47" i="9"/>
  <c r="N47" i="9"/>
  <c r="Y46" i="9"/>
  <c r="X46" i="9"/>
  <c r="W46" i="9" s="1"/>
  <c r="AI46" i="9" s="1"/>
  <c r="V46" i="9"/>
  <c r="U46" i="9"/>
  <c r="T46" i="9"/>
  <c r="S46" i="9"/>
  <c r="Q46" i="9"/>
  <c r="P46" i="9"/>
  <c r="O46" i="9"/>
  <c r="N46" i="9"/>
  <c r="Y45" i="9"/>
  <c r="X45" i="9"/>
  <c r="V45" i="9"/>
  <c r="U45" i="9"/>
  <c r="T45" i="9"/>
  <c r="S45" i="9"/>
  <c r="Q45" i="9"/>
  <c r="P45" i="9"/>
  <c r="O45" i="9"/>
  <c r="N45" i="9"/>
  <c r="Y44" i="9"/>
  <c r="X44" i="9"/>
  <c r="W44" i="9" s="1"/>
  <c r="AI44" i="9" s="1"/>
  <c r="V44" i="9"/>
  <c r="U44" i="9"/>
  <c r="T44" i="9"/>
  <c r="S44" i="9"/>
  <c r="R44" i="9" s="1"/>
  <c r="Q44" i="9"/>
  <c r="P44" i="9"/>
  <c r="O44" i="9"/>
  <c r="N44" i="9"/>
  <c r="Y43" i="9"/>
  <c r="X43" i="9"/>
  <c r="W43" i="9"/>
  <c r="AI43" i="9" s="1"/>
  <c r="V43" i="9"/>
  <c r="U43" i="9"/>
  <c r="T43" i="9"/>
  <c r="S43" i="9"/>
  <c r="Q43" i="9"/>
  <c r="P43" i="9"/>
  <c r="O43" i="9"/>
  <c r="N43" i="9"/>
  <c r="Y42" i="9"/>
  <c r="X42" i="9"/>
  <c r="V42" i="9"/>
  <c r="U42" i="9"/>
  <c r="T42" i="9"/>
  <c r="S42" i="9"/>
  <c r="Q42" i="9"/>
  <c r="P42" i="9"/>
  <c r="O42" i="9"/>
  <c r="AB42" i="9" s="1"/>
  <c r="N42" i="9"/>
  <c r="Y41" i="9"/>
  <c r="X41" i="9"/>
  <c r="W41" i="9" s="1"/>
  <c r="AI41" i="9" s="1"/>
  <c r="V41" i="9"/>
  <c r="U41" i="9"/>
  <c r="T41" i="9"/>
  <c r="S41" i="9"/>
  <c r="Q41" i="9"/>
  <c r="P41" i="9"/>
  <c r="O41" i="9"/>
  <c r="N41" i="9"/>
  <c r="Y40" i="9"/>
  <c r="X40" i="9"/>
  <c r="V40" i="9"/>
  <c r="U40" i="9"/>
  <c r="T40" i="9"/>
  <c r="S40" i="9"/>
  <c r="Q40" i="9"/>
  <c r="P40" i="9"/>
  <c r="O40" i="9"/>
  <c r="N40" i="9"/>
  <c r="Y39" i="9"/>
  <c r="X39" i="9"/>
  <c r="V39" i="9"/>
  <c r="U39" i="9"/>
  <c r="T39" i="9"/>
  <c r="S39" i="9"/>
  <c r="R39" i="9" s="1"/>
  <c r="Q39" i="9"/>
  <c r="P39" i="9"/>
  <c r="O39" i="9"/>
  <c r="N39" i="9"/>
  <c r="Y38" i="9"/>
  <c r="X38" i="9"/>
  <c r="V38" i="9"/>
  <c r="U38" i="9"/>
  <c r="T38" i="9"/>
  <c r="S38" i="9"/>
  <c r="Q38" i="9"/>
  <c r="P38" i="9"/>
  <c r="O38" i="9"/>
  <c r="N38" i="9"/>
  <c r="Y37" i="9"/>
  <c r="X37" i="9"/>
  <c r="V37" i="9"/>
  <c r="U37" i="9"/>
  <c r="T37" i="9"/>
  <c r="S37" i="9"/>
  <c r="Q37" i="9"/>
  <c r="P37" i="9"/>
  <c r="O37" i="9"/>
  <c r="N37" i="9"/>
  <c r="Y36" i="9"/>
  <c r="X36" i="9"/>
  <c r="V36" i="9"/>
  <c r="U36" i="9"/>
  <c r="T36" i="9"/>
  <c r="R36" i="9" s="1"/>
  <c r="S36" i="9"/>
  <c r="Q36" i="9"/>
  <c r="P36" i="9"/>
  <c r="O36" i="9"/>
  <c r="N36" i="9"/>
  <c r="Y35" i="9"/>
  <c r="X35" i="9"/>
  <c r="V35" i="9"/>
  <c r="U35" i="9"/>
  <c r="T35" i="9"/>
  <c r="S35" i="9"/>
  <c r="Q35" i="9"/>
  <c r="P35" i="9"/>
  <c r="O35" i="9"/>
  <c r="N35" i="9"/>
  <c r="Y34" i="9"/>
  <c r="X34" i="9"/>
  <c r="V34" i="9"/>
  <c r="U34" i="9"/>
  <c r="T34" i="9"/>
  <c r="R34" i="9" s="1"/>
  <c r="S34" i="9"/>
  <c r="Q34" i="9"/>
  <c r="P34" i="9"/>
  <c r="O34" i="9"/>
  <c r="N34" i="9"/>
  <c r="Y33" i="9"/>
  <c r="X33" i="9"/>
  <c r="V33" i="9"/>
  <c r="U33" i="9"/>
  <c r="T33" i="9"/>
  <c r="S33" i="9"/>
  <c r="R33" i="9" s="1"/>
  <c r="Q33" i="9"/>
  <c r="P33" i="9"/>
  <c r="O33" i="9"/>
  <c r="N33" i="9"/>
  <c r="Y32" i="9"/>
  <c r="X32" i="9"/>
  <c r="V32" i="9"/>
  <c r="U32" i="9"/>
  <c r="T32" i="9"/>
  <c r="S32" i="9"/>
  <c r="Q32" i="9"/>
  <c r="P32" i="9"/>
  <c r="O32" i="9"/>
  <c r="AB32" i="9" s="1"/>
  <c r="N32" i="9"/>
  <c r="Y31" i="9"/>
  <c r="X31" i="9"/>
  <c r="V31" i="9"/>
  <c r="U31" i="9"/>
  <c r="T31" i="9"/>
  <c r="S31" i="9"/>
  <c r="R31" i="9" s="1"/>
  <c r="Q31" i="9"/>
  <c r="P31" i="9"/>
  <c r="O31" i="9"/>
  <c r="N31" i="9"/>
  <c r="Y30" i="9"/>
  <c r="W30" i="9" s="1"/>
  <c r="AI30" i="9" s="1"/>
  <c r="X30" i="9"/>
  <c r="V30" i="9"/>
  <c r="U30" i="9"/>
  <c r="T30" i="9"/>
  <c r="S30" i="9"/>
  <c r="Q30" i="9"/>
  <c r="P30" i="9"/>
  <c r="O30" i="9"/>
  <c r="N30" i="9"/>
  <c r="Y29" i="9"/>
  <c r="X29" i="9"/>
  <c r="W29" i="9" s="1"/>
  <c r="AI29" i="9" s="1"/>
  <c r="V29" i="9"/>
  <c r="U29" i="9"/>
  <c r="T29" i="9"/>
  <c r="S29" i="9"/>
  <c r="Q29" i="9"/>
  <c r="P29" i="9"/>
  <c r="O29" i="9"/>
  <c r="N29" i="9"/>
  <c r="Y28" i="9"/>
  <c r="X28" i="9"/>
  <c r="V28" i="9"/>
  <c r="U28" i="9"/>
  <c r="T28" i="9"/>
  <c r="S28" i="9"/>
  <c r="Q28" i="9"/>
  <c r="P28" i="9"/>
  <c r="O28" i="9"/>
  <c r="N28" i="9"/>
  <c r="Y27" i="9"/>
  <c r="X27" i="9"/>
  <c r="W27" i="9" s="1"/>
  <c r="AI27" i="9" s="1"/>
  <c r="V27" i="9"/>
  <c r="U27" i="9"/>
  <c r="T27" i="9"/>
  <c r="S27" i="9"/>
  <c r="Q27" i="9"/>
  <c r="P27" i="9"/>
  <c r="O27" i="9"/>
  <c r="N27" i="9"/>
  <c r="Y26" i="9"/>
  <c r="X26" i="9"/>
  <c r="V26" i="9"/>
  <c r="U26" i="9"/>
  <c r="T26" i="9"/>
  <c r="S26" i="9"/>
  <c r="Q26" i="9"/>
  <c r="P26" i="9"/>
  <c r="O26" i="9"/>
  <c r="N26" i="9"/>
  <c r="Y25" i="9"/>
  <c r="X25" i="9"/>
  <c r="V25" i="9"/>
  <c r="U25" i="9"/>
  <c r="T25" i="9"/>
  <c r="S25" i="9"/>
  <c r="Q25" i="9"/>
  <c r="P25" i="9"/>
  <c r="O25" i="9"/>
  <c r="N25" i="9"/>
  <c r="Y24" i="9"/>
  <c r="X24" i="9"/>
  <c r="V24" i="9"/>
  <c r="U24" i="9"/>
  <c r="T24" i="9"/>
  <c r="S24" i="9"/>
  <c r="Q24" i="9"/>
  <c r="P24" i="9"/>
  <c r="O24" i="9"/>
  <c r="N24" i="9"/>
  <c r="Y23" i="9"/>
  <c r="X23" i="9"/>
  <c r="V23" i="9"/>
  <c r="U23" i="9"/>
  <c r="T23" i="9"/>
  <c r="S23" i="9"/>
  <c r="Q23" i="9"/>
  <c r="P23" i="9"/>
  <c r="O23" i="9"/>
  <c r="N23" i="9"/>
  <c r="Y22" i="9"/>
  <c r="X22" i="9"/>
  <c r="V22" i="9"/>
  <c r="U22" i="9"/>
  <c r="T22" i="9"/>
  <c r="S22" i="9"/>
  <c r="Q22" i="9"/>
  <c r="P22" i="9"/>
  <c r="O22" i="9"/>
  <c r="N22" i="9"/>
  <c r="Y21" i="9"/>
  <c r="X21" i="9"/>
  <c r="V21" i="9"/>
  <c r="U21" i="9"/>
  <c r="T21" i="9"/>
  <c r="S21" i="9"/>
  <c r="Q21" i="9"/>
  <c r="P21" i="9"/>
  <c r="O21" i="9"/>
  <c r="N21" i="9"/>
  <c r="Y20" i="9"/>
  <c r="X20" i="9"/>
  <c r="V20" i="9"/>
  <c r="U20" i="9"/>
  <c r="T20" i="9"/>
  <c r="S20" i="9"/>
  <c r="Q20" i="9"/>
  <c r="P20" i="9"/>
  <c r="O20" i="9"/>
  <c r="N20" i="9"/>
  <c r="Y19" i="9"/>
  <c r="X19" i="9"/>
  <c r="V19" i="9"/>
  <c r="U19" i="9"/>
  <c r="T19" i="9"/>
  <c r="S19" i="9"/>
  <c r="Q19" i="9"/>
  <c r="P19" i="9"/>
  <c r="O19" i="9"/>
  <c r="N19" i="9"/>
  <c r="Y18" i="9"/>
  <c r="X18" i="9"/>
  <c r="V18" i="9"/>
  <c r="U18" i="9"/>
  <c r="T18" i="9"/>
  <c r="S18" i="9"/>
  <c r="Q18" i="9"/>
  <c r="P18" i="9"/>
  <c r="O18" i="9"/>
  <c r="N18" i="9"/>
  <c r="Y17" i="9"/>
  <c r="X17" i="9"/>
  <c r="V17" i="9"/>
  <c r="U17" i="9"/>
  <c r="T17" i="9"/>
  <c r="S17" i="9"/>
  <c r="Q17" i="9"/>
  <c r="P17" i="9"/>
  <c r="O17" i="9"/>
  <c r="N17" i="9"/>
  <c r="Y16" i="9"/>
  <c r="X16" i="9"/>
  <c r="V16" i="9"/>
  <c r="U16" i="9"/>
  <c r="T16" i="9"/>
  <c r="S16" i="9"/>
  <c r="Q16" i="9"/>
  <c r="P16" i="9"/>
  <c r="O16" i="9"/>
  <c r="N16" i="9"/>
  <c r="Y15" i="9"/>
  <c r="X15" i="9"/>
  <c r="V15" i="9"/>
  <c r="U15" i="9"/>
  <c r="T15" i="9"/>
  <c r="S15" i="9"/>
  <c r="Q15" i="9"/>
  <c r="P15" i="9"/>
  <c r="O15" i="9"/>
  <c r="N15" i="9"/>
  <c r="Y14" i="9"/>
  <c r="X14" i="9"/>
  <c r="V14" i="9"/>
  <c r="U14" i="9"/>
  <c r="T14" i="9"/>
  <c r="S14" i="9"/>
  <c r="Q14" i="9"/>
  <c r="P14" i="9"/>
  <c r="O14" i="9"/>
  <c r="N14" i="9"/>
  <c r="Y13" i="9"/>
  <c r="X13" i="9"/>
  <c r="V13" i="9"/>
  <c r="U13" i="9"/>
  <c r="T13" i="9"/>
  <c r="S13" i="9"/>
  <c r="Q13" i="9"/>
  <c r="P13" i="9"/>
  <c r="O13" i="9"/>
  <c r="N13" i="9"/>
  <c r="Y12" i="9"/>
  <c r="X12" i="9"/>
  <c r="V12" i="9"/>
  <c r="U12" i="9"/>
  <c r="T12" i="9"/>
  <c r="S12" i="9"/>
  <c r="Q12" i="9"/>
  <c r="P12" i="9"/>
  <c r="O12" i="9"/>
  <c r="N12" i="9"/>
  <c r="Y11" i="9"/>
  <c r="X11" i="9"/>
  <c r="T11" i="9"/>
  <c r="U11" i="9"/>
  <c r="V11" i="9"/>
  <c r="S11" i="9"/>
  <c r="O11" i="9"/>
  <c r="P11" i="9"/>
  <c r="Q11" i="9"/>
  <c r="N11" i="9"/>
  <c r="I165" i="9"/>
  <c r="H165" i="9"/>
  <c r="G165" i="9"/>
  <c r="F165" i="9"/>
  <c r="E165" i="9"/>
  <c r="D165" i="9"/>
  <c r="I164" i="9"/>
  <c r="H164" i="9"/>
  <c r="G164" i="9"/>
  <c r="F164" i="9"/>
  <c r="E164" i="9"/>
  <c r="I163" i="9"/>
  <c r="H163" i="9"/>
  <c r="G163" i="9"/>
  <c r="F163" i="9"/>
  <c r="E163" i="9"/>
  <c r="D163" i="9"/>
  <c r="I162" i="9"/>
  <c r="H162" i="9"/>
  <c r="G162" i="9"/>
  <c r="F162" i="9"/>
  <c r="E162" i="9"/>
  <c r="I161" i="9"/>
  <c r="H161" i="9"/>
  <c r="G161" i="9"/>
  <c r="F161" i="9"/>
  <c r="E161" i="9"/>
  <c r="I160" i="9"/>
  <c r="H160" i="9"/>
  <c r="G160" i="9"/>
  <c r="F160" i="9"/>
  <c r="E160" i="9"/>
  <c r="I159" i="9"/>
  <c r="H159" i="9"/>
  <c r="G159" i="9"/>
  <c r="F159" i="9"/>
  <c r="E159" i="9"/>
  <c r="I158" i="9"/>
  <c r="H158" i="9"/>
  <c r="G158" i="9"/>
  <c r="F158" i="9"/>
  <c r="E158" i="9"/>
  <c r="D158" i="9"/>
  <c r="I157" i="9"/>
  <c r="H157" i="9"/>
  <c r="H156" i="9" s="1"/>
  <c r="G157" i="9"/>
  <c r="G156" i="9" s="1"/>
  <c r="F157" i="9"/>
  <c r="F156" i="9" s="1"/>
  <c r="E157" i="9"/>
  <c r="E156" i="9" s="1"/>
  <c r="D157" i="9"/>
  <c r="D156" i="9" s="1"/>
  <c r="I155" i="9"/>
  <c r="H155" i="9"/>
  <c r="G155" i="9"/>
  <c r="F155" i="9"/>
  <c r="E155" i="9"/>
  <c r="D155" i="9"/>
  <c r="I154" i="9"/>
  <c r="H154" i="9"/>
  <c r="G154" i="9"/>
  <c r="F154" i="9"/>
  <c r="E154" i="9"/>
  <c r="D154" i="9"/>
  <c r="I153" i="9"/>
  <c r="H153" i="9"/>
  <c r="G153" i="9"/>
  <c r="F153" i="9"/>
  <c r="E153" i="9"/>
  <c r="D153" i="9"/>
  <c r="I152" i="9"/>
  <c r="H152" i="9"/>
  <c r="G152" i="9"/>
  <c r="F152" i="9"/>
  <c r="E152" i="9"/>
  <c r="D152" i="9"/>
  <c r="I151" i="9"/>
  <c r="H151" i="9"/>
  <c r="G151" i="9"/>
  <c r="F151" i="9"/>
  <c r="E151" i="9"/>
  <c r="D151" i="9"/>
  <c r="I150" i="9"/>
  <c r="H150" i="9"/>
  <c r="G150" i="9"/>
  <c r="F150" i="9"/>
  <c r="E150" i="9"/>
  <c r="D150" i="9"/>
  <c r="I149" i="9"/>
  <c r="H149" i="9"/>
  <c r="G149" i="9"/>
  <c r="F149" i="9"/>
  <c r="E149" i="9"/>
  <c r="D149" i="9"/>
  <c r="I147" i="9"/>
  <c r="H147" i="9"/>
  <c r="G147" i="9"/>
  <c r="F147" i="9"/>
  <c r="E147" i="9"/>
  <c r="D147" i="9"/>
  <c r="I146" i="9"/>
  <c r="H146" i="9"/>
  <c r="G146" i="9"/>
  <c r="F146" i="9"/>
  <c r="E146" i="9"/>
  <c r="D146" i="9"/>
  <c r="I145" i="9"/>
  <c r="H145" i="9"/>
  <c r="G145" i="9"/>
  <c r="F145" i="9"/>
  <c r="E145" i="9"/>
  <c r="D145" i="9"/>
  <c r="I144" i="9"/>
  <c r="H144" i="9"/>
  <c r="G144" i="9"/>
  <c r="F144" i="9"/>
  <c r="E144" i="9"/>
  <c r="D144" i="9"/>
  <c r="I143" i="9"/>
  <c r="H143" i="9"/>
  <c r="G143" i="9"/>
  <c r="F143" i="9"/>
  <c r="E143" i="9"/>
  <c r="D143" i="9"/>
  <c r="I142" i="9"/>
  <c r="H142" i="9"/>
  <c r="G142" i="9"/>
  <c r="F142" i="9"/>
  <c r="E142" i="9"/>
  <c r="D142" i="9"/>
  <c r="I141" i="9"/>
  <c r="H141" i="9"/>
  <c r="G141" i="9"/>
  <c r="F141" i="9"/>
  <c r="E141" i="9"/>
  <c r="D141" i="9"/>
  <c r="I140" i="9"/>
  <c r="H140" i="9"/>
  <c r="G140" i="9"/>
  <c r="F140" i="9"/>
  <c r="E140" i="9"/>
  <c r="D140" i="9"/>
  <c r="I139" i="9"/>
  <c r="H139" i="9"/>
  <c r="G139" i="9"/>
  <c r="F139" i="9"/>
  <c r="E139" i="9"/>
  <c r="D139" i="9"/>
  <c r="C139" i="9" s="1"/>
  <c r="I138" i="9"/>
  <c r="H138" i="9"/>
  <c r="G138" i="9"/>
  <c r="F138" i="9"/>
  <c r="E138" i="9"/>
  <c r="D138" i="9"/>
  <c r="I137" i="9"/>
  <c r="H137" i="9"/>
  <c r="G137" i="9"/>
  <c r="F137" i="9"/>
  <c r="E137" i="9"/>
  <c r="D137" i="9"/>
  <c r="I135" i="9"/>
  <c r="H135" i="9"/>
  <c r="G135" i="9"/>
  <c r="F135" i="9"/>
  <c r="E135" i="9"/>
  <c r="AB135" i="9" s="1"/>
  <c r="D135" i="9"/>
  <c r="I134" i="9"/>
  <c r="H134" i="9"/>
  <c r="G134" i="9"/>
  <c r="F134" i="9"/>
  <c r="E134" i="9"/>
  <c r="D134" i="9"/>
  <c r="I133" i="9"/>
  <c r="H133" i="9"/>
  <c r="G133" i="9"/>
  <c r="F133" i="9"/>
  <c r="E133" i="9"/>
  <c r="D133" i="9"/>
  <c r="I132" i="9"/>
  <c r="H132" i="9"/>
  <c r="G132" i="9"/>
  <c r="F132" i="9"/>
  <c r="E132" i="9"/>
  <c r="D132" i="9"/>
  <c r="I131" i="9"/>
  <c r="H131" i="9"/>
  <c r="G131" i="9"/>
  <c r="F131" i="9"/>
  <c r="E131" i="9"/>
  <c r="AB131" i="9" s="1"/>
  <c r="D131" i="9"/>
  <c r="I130" i="9"/>
  <c r="H130" i="9"/>
  <c r="G130" i="9"/>
  <c r="F130" i="9"/>
  <c r="E130" i="9"/>
  <c r="D130" i="9"/>
  <c r="I129" i="9"/>
  <c r="H129" i="9"/>
  <c r="G129" i="9"/>
  <c r="F129" i="9"/>
  <c r="E129" i="9"/>
  <c r="D129" i="9"/>
  <c r="I128" i="9"/>
  <c r="H128" i="9"/>
  <c r="G128" i="9"/>
  <c r="F128" i="9"/>
  <c r="E128" i="9"/>
  <c r="D128" i="9"/>
  <c r="I127" i="9"/>
  <c r="H127" i="9"/>
  <c r="G127" i="9"/>
  <c r="F127" i="9"/>
  <c r="E127" i="9"/>
  <c r="D127" i="9"/>
  <c r="I126" i="9"/>
  <c r="H126" i="9"/>
  <c r="G126" i="9"/>
  <c r="F126" i="9"/>
  <c r="E126" i="9"/>
  <c r="D126" i="9"/>
  <c r="C126" i="9" s="1"/>
  <c r="I125" i="9"/>
  <c r="H125" i="9"/>
  <c r="G125" i="9"/>
  <c r="F125" i="9"/>
  <c r="E125" i="9"/>
  <c r="D125" i="9"/>
  <c r="I124" i="9"/>
  <c r="H124" i="9"/>
  <c r="G124" i="9"/>
  <c r="F124" i="9"/>
  <c r="E124" i="9"/>
  <c r="D124" i="9"/>
  <c r="I123" i="9"/>
  <c r="H123" i="9"/>
  <c r="G123" i="9"/>
  <c r="F123" i="9"/>
  <c r="E123" i="9"/>
  <c r="D123" i="9"/>
  <c r="I122" i="9"/>
  <c r="H122" i="9"/>
  <c r="G122" i="9"/>
  <c r="F122" i="9"/>
  <c r="E122" i="9"/>
  <c r="D122" i="9"/>
  <c r="I121" i="9"/>
  <c r="H121" i="9"/>
  <c r="G121" i="9"/>
  <c r="F121" i="9"/>
  <c r="E121" i="9"/>
  <c r="D121" i="9"/>
  <c r="I120" i="9"/>
  <c r="H120" i="9"/>
  <c r="G120" i="9"/>
  <c r="F120" i="9"/>
  <c r="E120" i="9"/>
  <c r="D120" i="9"/>
  <c r="I119" i="9"/>
  <c r="H119" i="9"/>
  <c r="G119" i="9"/>
  <c r="F119" i="9"/>
  <c r="E119" i="9"/>
  <c r="D119" i="9"/>
  <c r="I118" i="9"/>
  <c r="H118" i="9"/>
  <c r="G118" i="9"/>
  <c r="F118" i="9"/>
  <c r="E118" i="9"/>
  <c r="D118" i="9"/>
  <c r="I117" i="9"/>
  <c r="H117" i="9"/>
  <c r="G117" i="9"/>
  <c r="F117" i="9"/>
  <c r="E117" i="9"/>
  <c r="D117" i="9"/>
  <c r="I116" i="9"/>
  <c r="H116" i="9"/>
  <c r="G116" i="9"/>
  <c r="F116" i="9"/>
  <c r="E116" i="9"/>
  <c r="D116" i="9"/>
  <c r="I115" i="9"/>
  <c r="H115" i="9"/>
  <c r="G115" i="9"/>
  <c r="F115" i="9"/>
  <c r="E115" i="9"/>
  <c r="D115" i="9"/>
  <c r="I114" i="9"/>
  <c r="H114" i="9"/>
  <c r="G114" i="9"/>
  <c r="F114" i="9"/>
  <c r="E114" i="9"/>
  <c r="D114" i="9"/>
  <c r="I113" i="9"/>
  <c r="H113" i="9"/>
  <c r="G113" i="9"/>
  <c r="F113" i="9"/>
  <c r="E113" i="9"/>
  <c r="D113" i="9"/>
  <c r="I112" i="9"/>
  <c r="H112" i="9"/>
  <c r="G112" i="9"/>
  <c r="F112" i="9"/>
  <c r="E112" i="9"/>
  <c r="D112" i="9"/>
  <c r="I111" i="9"/>
  <c r="H111" i="9"/>
  <c r="G111" i="9"/>
  <c r="F111" i="9"/>
  <c r="E111" i="9"/>
  <c r="D111" i="9"/>
  <c r="I110" i="9"/>
  <c r="H110" i="9"/>
  <c r="G110" i="9"/>
  <c r="F110" i="9"/>
  <c r="E110" i="9"/>
  <c r="D110" i="9"/>
  <c r="I109" i="9"/>
  <c r="H109" i="9"/>
  <c r="G109" i="9"/>
  <c r="F109" i="9"/>
  <c r="E109" i="9"/>
  <c r="D109" i="9"/>
  <c r="I108" i="9"/>
  <c r="H108" i="9"/>
  <c r="G108" i="9"/>
  <c r="F108" i="9"/>
  <c r="E108" i="9"/>
  <c r="D108" i="9"/>
  <c r="I107" i="9"/>
  <c r="H107" i="9"/>
  <c r="G107" i="9"/>
  <c r="F107" i="9"/>
  <c r="C107" i="9" s="1"/>
  <c r="E107" i="9"/>
  <c r="D107" i="9"/>
  <c r="I106" i="9"/>
  <c r="H106" i="9"/>
  <c r="G106" i="9"/>
  <c r="F106" i="9"/>
  <c r="E106" i="9"/>
  <c r="D106" i="9"/>
  <c r="I105" i="9"/>
  <c r="H105" i="9"/>
  <c r="G105" i="9"/>
  <c r="F105" i="9"/>
  <c r="E105" i="9"/>
  <c r="D105" i="9"/>
  <c r="I104" i="9"/>
  <c r="H104" i="9"/>
  <c r="G104" i="9"/>
  <c r="F104" i="9"/>
  <c r="E104" i="9"/>
  <c r="D104" i="9"/>
  <c r="I103" i="9"/>
  <c r="H103" i="9"/>
  <c r="G103" i="9"/>
  <c r="F103" i="9"/>
  <c r="E103" i="9"/>
  <c r="D103" i="9"/>
  <c r="I102" i="9"/>
  <c r="H102" i="9"/>
  <c r="G102" i="9"/>
  <c r="F102" i="9"/>
  <c r="E102" i="9"/>
  <c r="D102" i="9"/>
  <c r="I101" i="9"/>
  <c r="H101" i="9"/>
  <c r="G101" i="9"/>
  <c r="F101" i="9"/>
  <c r="E101" i="9"/>
  <c r="D101" i="9"/>
  <c r="I100" i="9"/>
  <c r="H100" i="9"/>
  <c r="G100" i="9"/>
  <c r="F100" i="9"/>
  <c r="E100" i="9"/>
  <c r="D100" i="9"/>
  <c r="C100" i="9" s="1"/>
  <c r="I99" i="9"/>
  <c r="H99" i="9"/>
  <c r="G99" i="9"/>
  <c r="F99" i="9"/>
  <c r="E99" i="9"/>
  <c r="D99" i="9"/>
  <c r="I98" i="9"/>
  <c r="H98" i="9"/>
  <c r="G98" i="9"/>
  <c r="F98" i="9"/>
  <c r="E98" i="9"/>
  <c r="D98" i="9"/>
  <c r="I97" i="9"/>
  <c r="H97" i="9"/>
  <c r="G97" i="9"/>
  <c r="F97" i="9"/>
  <c r="E97" i="9"/>
  <c r="D97" i="9"/>
  <c r="I96" i="9"/>
  <c r="H96" i="9"/>
  <c r="G96" i="9"/>
  <c r="F96" i="9"/>
  <c r="E96" i="9"/>
  <c r="D96" i="9"/>
  <c r="I95" i="9"/>
  <c r="H95" i="9"/>
  <c r="G95" i="9"/>
  <c r="F95" i="9"/>
  <c r="E95" i="9"/>
  <c r="D95" i="9"/>
  <c r="I94" i="9"/>
  <c r="H94" i="9"/>
  <c r="G94" i="9"/>
  <c r="F94" i="9"/>
  <c r="E94" i="9"/>
  <c r="D94" i="9"/>
  <c r="I93" i="9"/>
  <c r="H93" i="9"/>
  <c r="G93" i="9"/>
  <c r="F93" i="9"/>
  <c r="E93" i="9"/>
  <c r="D93" i="9"/>
  <c r="I92" i="9"/>
  <c r="H92" i="9"/>
  <c r="G92" i="9"/>
  <c r="F92" i="9"/>
  <c r="E92" i="9"/>
  <c r="D92" i="9"/>
  <c r="C92" i="9" s="1"/>
  <c r="I91" i="9"/>
  <c r="H91" i="9"/>
  <c r="G91" i="9"/>
  <c r="F91" i="9"/>
  <c r="E91" i="9"/>
  <c r="D91" i="9"/>
  <c r="I90" i="9"/>
  <c r="H90" i="9"/>
  <c r="G90" i="9"/>
  <c r="F90" i="9"/>
  <c r="E90" i="9"/>
  <c r="AB90" i="9" s="1"/>
  <c r="D90" i="9"/>
  <c r="I89" i="9"/>
  <c r="H89" i="9"/>
  <c r="G89" i="9"/>
  <c r="F89" i="9"/>
  <c r="E89" i="9"/>
  <c r="D89" i="9"/>
  <c r="I88" i="9"/>
  <c r="H88" i="9"/>
  <c r="G88" i="9"/>
  <c r="F88" i="9"/>
  <c r="E88" i="9"/>
  <c r="D88" i="9"/>
  <c r="I87" i="9"/>
  <c r="H87" i="9"/>
  <c r="G87" i="9"/>
  <c r="F87" i="9"/>
  <c r="E87" i="9"/>
  <c r="D87" i="9"/>
  <c r="I86" i="9"/>
  <c r="H86" i="9"/>
  <c r="G86" i="9"/>
  <c r="F86" i="9"/>
  <c r="E86" i="9"/>
  <c r="AB86" i="9" s="1"/>
  <c r="D86" i="9"/>
  <c r="C86" i="9" s="1"/>
  <c r="I85" i="9"/>
  <c r="H85" i="9"/>
  <c r="G85" i="9"/>
  <c r="F85" i="9"/>
  <c r="E85" i="9"/>
  <c r="D85" i="9"/>
  <c r="I84" i="9"/>
  <c r="H84" i="9"/>
  <c r="G84" i="9"/>
  <c r="F84" i="9"/>
  <c r="E84" i="9"/>
  <c r="D84" i="9"/>
  <c r="I83" i="9"/>
  <c r="H83" i="9"/>
  <c r="G83" i="9"/>
  <c r="F83" i="9"/>
  <c r="E83" i="9"/>
  <c r="D83" i="9"/>
  <c r="I82" i="9"/>
  <c r="H82" i="9"/>
  <c r="G82" i="9"/>
  <c r="F82" i="9"/>
  <c r="E82" i="9"/>
  <c r="D82" i="9"/>
  <c r="I81" i="9"/>
  <c r="H81" i="9"/>
  <c r="G81" i="9"/>
  <c r="F81" i="9"/>
  <c r="E81" i="9"/>
  <c r="D81" i="9"/>
  <c r="I80" i="9"/>
  <c r="H80" i="9"/>
  <c r="G80" i="9"/>
  <c r="F80" i="9"/>
  <c r="E80" i="9"/>
  <c r="D80" i="9"/>
  <c r="I79" i="9"/>
  <c r="H79" i="9"/>
  <c r="G79" i="9"/>
  <c r="F79" i="9"/>
  <c r="E79" i="9"/>
  <c r="D79" i="9"/>
  <c r="I78" i="9"/>
  <c r="H78" i="9"/>
  <c r="G78" i="9"/>
  <c r="F78" i="9"/>
  <c r="E78" i="9"/>
  <c r="AB78" i="9" s="1"/>
  <c r="D78" i="9"/>
  <c r="I77" i="9"/>
  <c r="H77" i="9"/>
  <c r="G77" i="9"/>
  <c r="F77" i="9"/>
  <c r="E77" i="9"/>
  <c r="D77" i="9"/>
  <c r="I76" i="9"/>
  <c r="H76" i="9"/>
  <c r="G76" i="9"/>
  <c r="F76" i="9"/>
  <c r="E76" i="9"/>
  <c r="D76" i="9"/>
  <c r="I75" i="9"/>
  <c r="H75" i="9"/>
  <c r="G75" i="9"/>
  <c r="F75" i="9"/>
  <c r="E75" i="9"/>
  <c r="D75" i="9"/>
  <c r="I74" i="9"/>
  <c r="H74" i="9"/>
  <c r="G74" i="9"/>
  <c r="F74" i="9"/>
  <c r="E74" i="9"/>
  <c r="D74" i="9"/>
  <c r="I73" i="9"/>
  <c r="H73" i="9"/>
  <c r="G73" i="9"/>
  <c r="F73" i="9"/>
  <c r="E73" i="9"/>
  <c r="D73" i="9"/>
  <c r="I72" i="9"/>
  <c r="H72" i="9"/>
  <c r="G72" i="9"/>
  <c r="F72" i="9"/>
  <c r="E72" i="9"/>
  <c r="D72" i="9"/>
  <c r="I71" i="9"/>
  <c r="H71" i="9"/>
  <c r="G71" i="9"/>
  <c r="F71" i="9"/>
  <c r="C71" i="9" s="1"/>
  <c r="E71" i="9"/>
  <c r="D71" i="9"/>
  <c r="I70" i="9"/>
  <c r="H70" i="9"/>
  <c r="G70" i="9"/>
  <c r="F70" i="9"/>
  <c r="E70" i="9"/>
  <c r="D70" i="9"/>
  <c r="I69" i="9"/>
  <c r="H69" i="9"/>
  <c r="G69" i="9"/>
  <c r="F69" i="9"/>
  <c r="E69" i="9"/>
  <c r="D69" i="9"/>
  <c r="I68" i="9"/>
  <c r="H68" i="9"/>
  <c r="G68" i="9"/>
  <c r="F68" i="9"/>
  <c r="E68" i="9"/>
  <c r="D68" i="9"/>
  <c r="I67" i="9"/>
  <c r="H67" i="9"/>
  <c r="G67" i="9"/>
  <c r="F67" i="9"/>
  <c r="E67" i="9"/>
  <c r="D67" i="9"/>
  <c r="I66" i="9"/>
  <c r="H66" i="9"/>
  <c r="G66" i="9"/>
  <c r="F66" i="9"/>
  <c r="E66" i="9"/>
  <c r="D66" i="9"/>
  <c r="I65" i="9"/>
  <c r="H65" i="9"/>
  <c r="G65" i="9"/>
  <c r="F65" i="9"/>
  <c r="E65" i="9"/>
  <c r="D65" i="9"/>
  <c r="I64" i="9"/>
  <c r="H64" i="9"/>
  <c r="G64" i="9"/>
  <c r="F64" i="9"/>
  <c r="E64" i="9"/>
  <c r="D64" i="9"/>
  <c r="I63" i="9"/>
  <c r="H63" i="9"/>
  <c r="G63" i="9"/>
  <c r="F63" i="9"/>
  <c r="C63" i="9" s="1"/>
  <c r="E63" i="9"/>
  <c r="D63" i="9"/>
  <c r="I62" i="9"/>
  <c r="H62" i="9"/>
  <c r="G62" i="9"/>
  <c r="F62" i="9"/>
  <c r="E62" i="9"/>
  <c r="D62" i="9"/>
  <c r="I61" i="9"/>
  <c r="H61" i="9"/>
  <c r="G61" i="9"/>
  <c r="F61" i="9"/>
  <c r="E61" i="9"/>
  <c r="D61" i="9"/>
  <c r="I60" i="9"/>
  <c r="H60" i="9"/>
  <c r="G60" i="9"/>
  <c r="F60" i="9"/>
  <c r="E60" i="9"/>
  <c r="D60" i="9"/>
  <c r="I59" i="9"/>
  <c r="H59" i="9"/>
  <c r="G59" i="9"/>
  <c r="F59" i="9"/>
  <c r="E59" i="9"/>
  <c r="D59" i="9"/>
  <c r="I58" i="9"/>
  <c r="H58" i="9"/>
  <c r="G58" i="9"/>
  <c r="F58" i="9"/>
  <c r="E58" i="9"/>
  <c r="D58" i="9"/>
  <c r="I57" i="9"/>
  <c r="H57" i="9"/>
  <c r="G57" i="9"/>
  <c r="F57" i="9"/>
  <c r="E57" i="9"/>
  <c r="D57" i="9"/>
  <c r="I56" i="9"/>
  <c r="H56" i="9"/>
  <c r="G56" i="9"/>
  <c r="F56" i="9"/>
  <c r="E56" i="9"/>
  <c r="D56" i="9"/>
  <c r="I55" i="9"/>
  <c r="H55" i="9"/>
  <c r="G55" i="9"/>
  <c r="F55" i="9"/>
  <c r="E55" i="9"/>
  <c r="D55" i="9"/>
  <c r="I54" i="9"/>
  <c r="H54" i="9"/>
  <c r="G54" i="9"/>
  <c r="F54" i="9"/>
  <c r="E54" i="9"/>
  <c r="D54" i="9"/>
  <c r="I53" i="9"/>
  <c r="H53" i="9"/>
  <c r="G53" i="9"/>
  <c r="F53" i="9"/>
  <c r="E53" i="9"/>
  <c r="D53" i="9"/>
  <c r="I52" i="9"/>
  <c r="H52" i="9"/>
  <c r="G52" i="9"/>
  <c r="F52" i="9"/>
  <c r="E52" i="9"/>
  <c r="D52" i="9"/>
  <c r="I51" i="9"/>
  <c r="H51" i="9"/>
  <c r="G51" i="9"/>
  <c r="F51" i="9"/>
  <c r="E51" i="9"/>
  <c r="D51" i="9"/>
  <c r="I50" i="9"/>
  <c r="H50" i="9"/>
  <c r="G50" i="9"/>
  <c r="F50" i="9"/>
  <c r="E50" i="9"/>
  <c r="D50" i="9"/>
  <c r="I49" i="9"/>
  <c r="H49" i="9"/>
  <c r="G49" i="9"/>
  <c r="F49" i="9"/>
  <c r="C49" i="9" s="1"/>
  <c r="E49" i="9"/>
  <c r="D49" i="9"/>
  <c r="I48" i="9"/>
  <c r="H48" i="9"/>
  <c r="G48" i="9"/>
  <c r="F48" i="9"/>
  <c r="E48" i="9"/>
  <c r="D48" i="9"/>
  <c r="I47" i="9"/>
  <c r="H47" i="9"/>
  <c r="G47" i="9"/>
  <c r="F47" i="9"/>
  <c r="E47" i="9"/>
  <c r="D47" i="9"/>
  <c r="I46" i="9"/>
  <c r="H46" i="9"/>
  <c r="G46" i="9"/>
  <c r="F46" i="9"/>
  <c r="E46" i="9"/>
  <c r="D46" i="9"/>
  <c r="I45" i="9"/>
  <c r="H45" i="9"/>
  <c r="G45" i="9"/>
  <c r="F45" i="9"/>
  <c r="E45" i="9"/>
  <c r="D45" i="9"/>
  <c r="I44" i="9"/>
  <c r="H44" i="9"/>
  <c r="G44" i="9"/>
  <c r="F44" i="9"/>
  <c r="E44" i="9"/>
  <c r="D44" i="9"/>
  <c r="I43" i="9"/>
  <c r="H43" i="9"/>
  <c r="G43" i="9"/>
  <c r="F43" i="9"/>
  <c r="E43" i="9"/>
  <c r="D43" i="9"/>
  <c r="I42" i="9"/>
  <c r="H42" i="9"/>
  <c r="G42" i="9"/>
  <c r="F42" i="9"/>
  <c r="E42" i="9"/>
  <c r="D42" i="9"/>
  <c r="I41" i="9"/>
  <c r="H41" i="9"/>
  <c r="G41" i="9"/>
  <c r="F41" i="9"/>
  <c r="E41" i="9"/>
  <c r="D41" i="9"/>
  <c r="I40" i="9"/>
  <c r="H40" i="9"/>
  <c r="G40" i="9"/>
  <c r="F40" i="9"/>
  <c r="E40" i="9"/>
  <c r="D40" i="9"/>
  <c r="I39" i="9"/>
  <c r="H39" i="9"/>
  <c r="G39" i="9"/>
  <c r="F39" i="9"/>
  <c r="E39" i="9"/>
  <c r="D39" i="9"/>
  <c r="I38" i="9"/>
  <c r="H38" i="9"/>
  <c r="G38" i="9"/>
  <c r="F38" i="9"/>
  <c r="E38" i="9"/>
  <c r="D38" i="9"/>
  <c r="I37" i="9"/>
  <c r="H37" i="9"/>
  <c r="G37" i="9"/>
  <c r="F37" i="9"/>
  <c r="E37" i="9"/>
  <c r="D37" i="9"/>
  <c r="I36" i="9"/>
  <c r="H36" i="9"/>
  <c r="G36" i="9"/>
  <c r="F36" i="9"/>
  <c r="E36" i="9"/>
  <c r="D36" i="9"/>
  <c r="I35" i="9"/>
  <c r="H35" i="9"/>
  <c r="G35" i="9"/>
  <c r="F35" i="9"/>
  <c r="E35" i="9"/>
  <c r="D35" i="9"/>
  <c r="I34" i="9"/>
  <c r="H34" i="9"/>
  <c r="G34" i="9"/>
  <c r="F34" i="9"/>
  <c r="E34" i="9"/>
  <c r="D34" i="9"/>
  <c r="I33" i="9"/>
  <c r="H33" i="9"/>
  <c r="G33" i="9"/>
  <c r="F33" i="9"/>
  <c r="E33" i="9"/>
  <c r="D33" i="9"/>
  <c r="I32" i="9"/>
  <c r="H32" i="9"/>
  <c r="G32" i="9"/>
  <c r="F32" i="9"/>
  <c r="E32" i="9"/>
  <c r="D32" i="9"/>
  <c r="I31" i="9"/>
  <c r="H31" i="9"/>
  <c r="G31" i="9"/>
  <c r="F31" i="9"/>
  <c r="E31" i="9"/>
  <c r="D31" i="9"/>
  <c r="I30" i="9"/>
  <c r="H30" i="9"/>
  <c r="G30" i="9"/>
  <c r="F30" i="9"/>
  <c r="E30" i="9"/>
  <c r="D30" i="9"/>
  <c r="I29" i="9"/>
  <c r="H29" i="9"/>
  <c r="G29" i="9"/>
  <c r="F29" i="9"/>
  <c r="E29" i="9"/>
  <c r="D29" i="9"/>
  <c r="I28" i="9"/>
  <c r="H28" i="9"/>
  <c r="G28" i="9"/>
  <c r="F28" i="9"/>
  <c r="E28" i="9"/>
  <c r="D28" i="9"/>
  <c r="I27" i="9"/>
  <c r="H27" i="9"/>
  <c r="G27" i="9"/>
  <c r="F27" i="9"/>
  <c r="E27" i="9"/>
  <c r="D27" i="9"/>
  <c r="I26" i="9"/>
  <c r="H26" i="9"/>
  <c r="G26" i="9"/>
  <c r="F26" i="9"/>
  <c r="E26" i="9"/>
  <c r="D26" i="9"/>
  <c r="I25" i="9"/>
  <c r="H25" i="9"/>
  <c r="G25" i="9"/>
  <c r="F25" i="9"/>
  <c r="E25" i="9"/>
  <c r="D25" i="9"/>
  <c r="I24" i="9"/>
  <c r="H24" i="9"/>
  <c r="G24" i="9"/>
  <c r="F24" i="9"/>
  <c r="E24" i="9"/>
  <c r="D24" i="9"/>
  <c r="I23" i="9"/>
  <c r="H23" i="9"/>
  <c r="G23" i="9"/>
  <c r="F23" i="9"/>
  <c r="E23" i="9"/>
  <c r="D23" i="9"/>
  <c r="I22" i="9"/>
  <c r="H22" i="9"/>
  <c r="G22" i="9"/>
  <c r="F22" i="9"/>
  <c r="E22" i="9"/>
  <c r="D22" i="9"/>
  <c r="I21" i="9"/>
  <c r="H21" i="9"/>
  <c r="G21" i="9"/>
  <c r="F21" i="9"/>
  <c r="E21" i="9"/>
  <c r="D21" i="9"/>
  <c r="I20" i="9"/>
  <c r="H20" i="9"/>
  <c r="G20" i="9"/>
  <c r="F20" i="9"/>
  <c r="E20" i="9"/>
  <c r="D20" i="9"/>
  <c r="I19" i="9"/>
  <c r="H19" i="9"/>
  <c r="G19" i="9"/>
  <c r="F19" i="9"/>
  <c r="E19" i="9"/>
  <c r="D19" i="9"/>
  <c r="I18" i="9"/>
  <c r="H18" i="9"/>
  <c r="G18" i="9"/>
  <c r="F18" i="9"/>
  <c r="E18" i="9"/>
  <c r="D18" i="9"/>
  <c r="I17" i="9"/>
  <c r="H17" i="9"/>
  <c r="G17" i="9"/>
  <c r="F17" i="9"/>
  <c r="E17" i="9"/>
  <c r="D17" i="9"/>
  <c r="I16" i="9"/>
  <c r="H16" i="9"/>
  <c r="G16" i="9"/>
  <c r="F16" i="9"/>
  <c r="E16" i="9"/>
  <c r="D16" i="9"/>
  <c r="I15" i="9"/>
  <c r="H15" i="9"/>
  <c r="G15" i="9"/>
  <c r="F15" i="9"/>
  <c r="E15" i="9"/>
  <c r="D15" i="9"/>
  <c r="I14" i="9"/>
  <c r="H14" i="9"/>
  <c r="G14" i="9"/>
  <c r="F14" i="9"/>
  <c r="E14" i="9"/>
  <c r="D14" i="9"/>
  <c r="I13" i="9"/>
  <c r="H13" i="9"/>
  <c r="G13" i="9"/>
  <c r="F13" i="9"/>
  <c r="E13" i="9"/>
  <c r="D13" i="9"/>
  <c r="I12" i="9"/>
  <c r="H12" i="9"/>
  <c r="G12" i="9"/>
  <c r="F12" i="9"/>
  <c r="E12" i="9"/>
  <c r="D12" i="9"/>
  <c r="E11" i="9"/>
  <c r="F11" i="9"/>
  <c r="G11" i="9"/>
  <c r="H11" i="9"/>
  <c r="I11" i="9"/>
  <c r="D11" i="9"/>
  <c r="C166" i="9"/>
  <c r="AI158" i="9"/>
  <c r="U156" i="9"/>
  <c r="S156" i="9"/>
  <c r="Q156" i="9"/>
  <c r="P156" i="9"/>
  <c r="L156" i="9"/>
  <c r="K156" i="9"/>
  <c r="J156" i="9"/>
  <c r="S148" i="9"/>
  <c r="L148" i="9"/>
  <c r="K148" i="9"/>
  <c r="J148" i="9"/>
  <c r="G148" i="9"/>
  <c r="E148" i="9"/>
  <c r="J139" i="9"/>
  <c r="AI137" i="9"/>
  <c r="J137" i="9"/>
  <c r="J136" i="9" s="1"/>
  <c r="X136" i="9"/>
  <c r="L136" i="9"/>
  <c r="K136" i="9"/>
  <c r="C133" i="9"/>
  <c r="J119" i="9"/>
  <c r="C117" i="9"/>
  <c r="J96" i="9"/>
  <c r="J94" i="9"/>
  <c r="AI90" i="9"/>
  <c r="J89" i="9"/>
  <c r="J86" i="9"/>
  <c r="AI66" i="9"/>
  <c r="J61" i="9"/>
  <c r="J57" i="9"/>
  <c r="AI56" i="9"/>
  <c r="J49" i="9"/>
  <c r="J48" i="9"/>
  <c r="J47" i="9"/>
  <c r="J46" i="9"/>
  <c r="J45" i="9"/>
  <c r="J44" i="9"/>
  <c r="J43" i="9"/>
  <c r="J42" i="9"/>
  <c r="J41" i="9"/>
  <c r="J40" i="9"/>
  <c r="J39" i="9"/>
  <c r="J38" i="9"/>
  <c r="J37" i="9"/>
  <c r="J36" i="9"/>
  <c r="J35" i="9"/>
  <c r="J33" i="9"/>
  <c r="J32" i="9"/>
  <c r="J31" i="9"/>
  <c r="J30" i="9"/>
  <c r="J29" i="9"/>
  <c r="J28" i="9"/>
  <c r="J27" i="9"/>
  <c r="J26" i="9"/>
  <c r="J25" i="9"/>
  <c r="J24" i="9"/>
  <c r="J23" i="9"/>
  <c r="J22" i="9"/>
  <c r="J21" i="9"/>
  <c r="J20" i="9"/>
  <c r="J18" i="9"/>
  <c r="J17" i="9"/>
  <c r="J16" i="9"/>
  <c r="J15" i="9"/>
  <c r="J14" i="9"/>
  <c r="J13" i="9"/>
  <c r="J12" i="9"/>
  <c r="J11" i="9"/>
  <c r="L10" i="9"/>
  <c r="K10" i="9"/>
  <c r="M103" i="4"/>
  <c r="Y166" i="4"/>
  <c r="X136" i="4"/>
  <c r="W12" i="4"/>
  <c r="W13" i="4"/>
  <c r="W14" i="4"/>
  <c r="W15" i="4"/>
  <c r="M15" i="4" s="1"/>
  <c r="W16" i="4"/>
  <c r="W17" i="4"/>
  <c r="W18" i="4"/>
  <c r="W19" i="4"/>
  <c r="W20" i="4"/>
  <c r="W21" i="4"/>
  <c r="W22" i="4"/>
  <c r="W23" i="4"/>
  <c r="W24" i="4"/>
  <c r="W25" i="4"/>
  <c r="W26" i="4"/>
  <c r="W27" i="4"/>
  <c r="W28" i="4"/>
  <c r="W29" i="4"/>
  <c r="W30" i="4"/>
  <c r="W31" i="4"/>
  <c r="W32" i="4"/>
  <c r="W33" i="4"/>
  <c r="W34" i="4"/>
  <c r="M34" i="4" s="1"/>
  <c r="W35" i="4"/>
  <c r="W36" i="4"/>
  <c r="W37" i="4"/>
  <c r="W38" i="4"/>
  <c r="W39" i="4"/>
  <c r="M39" i="4" s="1"/>
  <c r="W40" i="4"/>
  <c r="W41" i="4"/>
  <c r="W42" i="4"/>
  <c r="W43" i="4"/>
  <c r="W44" i="4"/>
  <c r="W45" i="4"/>
  <c r="W46" i="4"/>
  <c r="W47" i="4"/>
  <c r="W48" i="4"/>
  <c r="W49" i="4"/>
  <c r="W50" i="4"/>
  <c r="W51" i="4"/>
  <c r="W52" i="4"/>
  <c r="W53" i="4"/>
  <c r="W54" i="4"/>
  <c r="W55" i="4"/>
  <c r="W56" i="4"/>
  <c r="W57" i="4"/>
  <c r="W58" i="4"/>
  <c r="W59" i="4"/>
  <c r="M59" i="4" s="1"/>
  <c r="W60" i="4"/>
  <c r="W61" i="4"/>
  <c r="W62" i="4"/>
  <c r="W63" i="4"/>
  <c r="W64" i="4"/>
  <c r="W65" i="4"/>
  <c r="W66" i="4"/>
  <c r="W67" i="4"/>
  <c r="W68" i="4"/>
  <c r="W69" i="4"/>
  <c r="W70" i="4"/>
  <c r="W71" i="4"/>
  <c r="W72" i="4"/>
  <c r="W73" i="4"/>
  <c r="W74" i="4"/>
  <c r="W75" i="4"/>
  <c r="W76" i="4"/>
  <c r="W77" i="4"/>
  <c r="W78" i="4"/>
  <c r="M78" i="4" s="1"/>
  <c r="W79" i="4"/>
  <c r="W80" i="4"/>
  <c r="W81" i="4"/>
  <c r="W82" i="4"/>
  <c r="W83" i="4"/>
  <c r="W84" i="4"/>
  <c r="W85" i="4"/>
  <c r="W86" i="4"/>
  <c r="W87" i="4"/>
  <c r="W88" i="4"/>
  <c r="W89" i="4"/>
  <c r="W90" i="4"/>
  <c r="W91" i="4"/>
  <c r="W92" i="4"/>
  <c r="W93" i="4"/>
  <c r="W94" i="4"/>
  <c r="W95" i="4"/>
  <c r="W96" i="4"/>
  <c r="W97" i="4"/>
  <c r="W98" i="4"/>
  <c r="W99" i="4"/>
  <c r="W100" i="4"/>
  <c r="W101" i="4"/>
  <c r="W102" i="4"/>
  <c r="W103" i="4"/>
  <c r="W104" i="4"/>
  <c r="M104" i="4" s="1"/>
  <c r="W105" i="4"/>
  <c r="M105" i="4" s="1"/>
  <c r="W106" i="4"/>
  <c r="M106" i="4" s="1"/>
  <c r="W107" i="4"/>
  <c r="W108" i="4"/>
  <c r="W109" i="4"/>
  <c r="W110" i="4"/>
  <c r="W111" i="4"/>
  <c r="W112" i="4"/>
  <c r="W113" i="4"/>
  <c r="W114" i="4"/>
  <c r="W115" i="4"/>
  <c r="W116" i="4"/>
  <c r="W117" i="4"/>
  <c r="W118" i="4"/>
  <c r="M118" i="4" s="1"/>
  <c r="W119" i="4"/>
  <c r="W120" i="4"/>
  <c r="W121" i="4"/>
  <c r="M121" i="4" s="1"/>
  <c r="W122" i="4"/>
  <c r="W123" i="4"/>
  <c r="W124" i="4"/>
  <c r="W125" i="4"/>
  <c r="W126" i="4"/>
  <c r="W127" i="4"/>
  <c r="W128" i="4"/>
  <c r="W129" i="4"/>
  <c r="W130" i="4"/>
  <c r="W131" i="4"/>
  <c r="W132" i="4"/>
  <c r="M132" i="4" s="1"/>
  <c r="W133" i="4"/>
  <c r="M133" i="4" s="1"/>
  <c r="W134" i="4"/>
  <c r="M134" i="4" s="1"/>
  <c r="W135" i="4"/>
  <c r="W137" i="4"/>
  <c r="W138" i="4"/>
  <c r="W139" i="4"/>
  <c r="W140" i="4"/>
  <c r="W141" i="4"/>
  <c r="W142" i="4"/>
  <c r="W143" i="4"/>
  <c r="W144" i="4"/>
  <c r="W145" i="4"/>
  <c r="W146" i="4"/>
  <c r="W147" i="4"/>
  <c r="R117" i="4"/>
  <c r="C117" i="4"/>
  <c r="C118" i="4"/>
  <c r="R114" i="4"/>
  <c r="M114" i="4" s="1"/>
  <c r="R115" i="4"/>
  <c r="M115" i="4" s="1"/>
  <c r="R116" i="4"/>
  <c r="C115" i="4"/>
  <c r="C116" i="4"/>
  <c r="C114" i="4"/>
  <c r="C34" i="4"/>
  <c r="R11" i="9" l="1"/>
  <c r="AB44" i="9"/>
  <c r="AB46" i="9"/>
  <c r="C12" i="9"/>
  <c r="C15" i="9"/>
  <c r="C17" i="9"/>
  <c r="C21" i="9"/>
  <c r="C25" i="9"/>
  <c r="C29" i="9"/>
  <c r="C33" i="9"/>
  <c r="C34" i="9"/>
  <c r="C36" i="9"/>
  <c r="C37" i="9"/>
  <c r="C39" i="9"/>
  <c r="C40" i="9"/>
  <c r="C44" i="9"/>
  <c r="C45" i="9"/>
  <c r="C48" i="9"/>
  <c r="C50" i="9"/>
  <c r="C51" i="9"/>
  <c r="C53" i="9"/>
  <c r="C54" i="9"/>
  <c r="C55" i="9"/>
  <c r="C56" i="9"/>
  <c r="C58" i="9"/>
  <c r="C59" i="9"/>
  <c r="C60" i="9"/>
  <c r="C61" i="9"/>
  <c r="AB56" i="9"/>
  <c r="AA84" i="9"/>
  <c r="W143" i="9"/>
  <c r="AI143" i="9" s="1"/>
  <c r="D10" i="9"/>
  <c r="M117" i="4"/>
  <c r="W59" i="9"/>
  <c r="AI59" i="9" s="1"/>
  <c r="R61" i="9"/>
  <c r="M61" i="9" s="1"/>
  <c r="Z61" i="9" s="1"/>
  <c r="AB64" i="9"/>
  <c r="AB126" i="9"/>
  <c r="C62" i="9"/>
  <c r="C64" i="9"/>
  <c r="C65" i="9"/>
  <c r="Z65" i="9" s="1"/>
  <c r="C66" i="9"/>
  <c r="C67" i="9"/>
  <c r="C68" i="9"/>
  <c r="C69" i="9"/>
  <c r="C70" i="9"/>
  <c r="C72" i="9"/>
  <c r="C73" i="9"/>
  <c r="C74" i="9"/>
  <c r="C78" i="9"/>
  <c r="C79" i="9"/>
  <c r="C80" i="9"/>
  <c r="C81" i="9"/>
  <c r="C82" i="9"/>
  <c r="C85" i="9"/>
  <c r="C88" i="9"/>
  <c r="C89" i="9"/>
  <c r="C90" i="9"/>
  <c r="C91" i="9"/>
  <c r="C93" i="9"/>
  <c r="C94" i="9"/>
  <c r="C95" i="9"/>
  <c r="C96" i="9"/>
  <c r="C97" i="9"/>
  <c r="C98" i="9"/>
  <c r="C99" i="9"/>
  <c r="C101" i="9"/>
  <c r="C102" i="9"/>
  <c r="C103" i="9"/>
  <c r="C104" i="9"/>
  <c r="C105" i="9"/>
  <c r="C106" i="9"/>
  <c r="C108" i="9"/>
  <c r="C109" i="9"/>
  <c r="C110" i="9"/>
  <c r="C111" i="9"/>
  <c r="C112" i="9"/>
  <c r="C113" i="9"/>
  <c r="C114" i="9"/>
  <c r="C115" i="9"/>
  <c r="C116" i="9"/>
  <c r="C118" i="9"/>
  <c r="C119" i="9"/>
  <c r="C120" i="9"/>
  <c r="C121" i="9"/>
  <c r="C122" i="9"/>
  <c r="C123" i="9"/>
  <c r="C124" i="9"/>
  <c r="C125" i="9"/>
  <c r="C127" i="9"/>
  <c r="C128" i="9"/>
  <c r="C130" i="9"/>
  <c r="C131" i="9"/>
  <c r="C132" i="9"/>
  <c r="C134" i="9"/>
  <c r="C135" i="9"/>
  <c r="C137" i="9"/>
  <c r="H136" i="9"/>
  <c r="C141" i="9"/>
  <c r="C142" i="9"/>
  <c r="C143" i="9"/>
  <c r="C145" i="9"/>
  <c r="C146" i="9"/>
  <c r="C147" i="9"/>
  <c r="AA149" i="9"/>
  <c r="H148" i="9"/>
  <c r="F148" i="9"/>
  <c r="C152" i="9"/>
  <c r="I9" i="9"/>
  <c r="W11" i="9"/>
  <c r="AI11" i="9" s="1"/>
  <c r="AB15" i="9"/>
  <c r="R15" i="9"/>
  <c r="W19" i="9"/>
  <c r="AI19" i="9" s="1"/>
  <c r="AB21" i="9"/>
  <c r="W25" i="9"/>
  <c r="AI25" i="9" s="1"/>
  <c r="AB39" i="9"/>
  <c r="R50" i="9"/>
  <c r="R52" i="9"/>
  <c r="W131" i="9"/>
  <c r="AI131" i="9" s="1"/>
  <c r="W154" i="9"/>
  <c r="AI154" i="9" s="1"/>
  <c r="E10" i="9"/>
  <c r="AB81" i="9"/>
  <c r="G136" i="9"/>
  <c r="E136" i="9"/>
  <c r="R20" i="9"/>
  <c r="W22" i="9"/>
  <c r="AI22" i="9" s="1"/>
  <c r="R24" i="9"/>
  <c r="W24" i="9"/>
  <c r="AI24" i="9" s="1"/>
  <c r="AA26" i="9"/>
  <c r="W45" i="9"/>
  <c r="AI45" i="9" s="1"/>
  <c r="W49" i="9"/>
  <c r="AI49" i="9" s="1"/>
  <c r="R55" i="9"/>
  <c r="W57" i="9"/>
  <c r="AI57" i="9" s="1"/>
  <c r="R59" i="9"/>
  <c r="AB60" i="9"/>
  <c r="R67" i="9"/>
  <c r="M67" i="9" s="1"/>
  <c r="Z67" i="9" s="1"/>
  <c r="W67" i="9"/>
  <c r="AI67" i="9" s="1"/>
  <c r="AB71" i="9"/>
  <c r="R81" i="9"/>
  <c r="R83" i="9"/>
  <c r="R100" i="9"/>
  <c r="M100" i="9" s="1"/>
  <c r="Z100" i="9" s="1"/>
  <c r="W100" i="9"/>
  <c r="AI100" i="9" s="1"/>
  <c r="R102" i="9"/>
  <c r="W107" i="9"/>
  <c r="AI107" i="9" s="1"/>
  <c r="W111" i="9"/>
  <c r="R113" i="9"/>
  <c r="W113" i="9"/>
  <c r="AI113" i="9" s="1"/>
  <c r="R115" i="9"/>
  <c r="M115" i="9" s="1"/>
  <c r="R120" i="9"/>
  <c r="W126" i="9"/>
  <c r="AI126" i="9" s="1"/>
  <c r="R140" i="9"/>
  <c r="W138" i="9"/>
  <c r="AI138" i="9" s="1"/>
  <c r="R138" i="9"/>
  <c r="R136" i="9" s="1"/>
  <c r="R151" i="9"/>
  <c r="W151" i="9"/>
  <c r="AI151" i="9" s="1"/>
  <c r="R153" i="9"/>
  <c r="M153" i="9" s="1"/>
  <c r="W153" i="9"/>
  <c r="AI153" i="9" s="1"/>
  <c r="R155" i="9"/>
  <c r="W155" i="9"/>
  <c r="W165" i="9"/>
  <c r="AA140" i="9"/>
  <c r="C140" i="9"/>
  <c r="AB65" i="9"/>
  <c r="AB69" i="9"/>
  <c r="AB75" i="9"/>
  <c r="W78" i="9"/>
  <c r="AI78" i="9" s="1"/>
  <c r="M116" i="4"/>
  <c r="D148" i="9"/>
  <c r="G10" i="9"/>
  <c r="G9" i="9" s="1"/>
  <c r="W23" i="9"/>
  <c r="AI23" i="9" s="1"/>
  <c r="AB97" i="9"/>
  <c r="R157" i="9"/>
  <c r="R156" i="9" s="1"/>
  <c r="AB27" i="9"/>
  <c r="R51" i="9"/>
  <c r="W51" i="9"/>
  <c r="AI51" i="9" s="1"/>
  <c r="AB53" i="9"/>
  <c r="W82" i="9"/>
  <c r="AI82" i="9" s="1"/>
  <c r="W87" i="9"/>
  <c r="AI87" i="9" s="1"/>
  <c r="R143" i="9"/>
  <c r="W141" i="9"/>
  <c r="AI141" i="9" s="1"/>
  <c r="R141" i="9"/>
  <c r="W139" i="9"/>
  <c r="AI139" i="9" s="1"/>
  <c r="R12" i="9"/>
  <c r="W12" i="9"/>
  <c r="AI12" i="9" s="1"/>
  <c r="AB14" i="9"/>
  <c r="R16" i="9"/>
  <c r="W16" i="9"/>
  <c r="AI16" i="9" s="1"/>
  <c r="AB18" i="9"/>
  <c r="N10" i="9"/>
  <c r="AA10" i="9" s="1"/>
  <c r="AB35" i="9"/>
  <c r="R35" i="9"/>
  <c r="W35" i="9"/>
  <c r="AI35" i="9" s="1"/>
  <c r="AB37" i="9"/>
  <c r="R45" i="9"/>
  <c r="M45" i="9" s="1"/>
  <c r="Z45" i="9" s="1"/>
  <c r="W50" i="9"/>
  <c r="AI50" i="9" s="1"/>
  <c r="W61" i="9"/>
  <c r="AI61" i="9" s="1"/>
  <c r="R66" i="9"/>
  <c r="AB68" i="9"/>
  <c r="R68" i="9"/>
  <c r="W94" i="9"/>
  <c r="AI94" i="9" s="1"/>
  <c r="R129" i="9"/>
  <c r="W129" i="9"/>
  <c r="AI129" i="9" s="1"/>
  <c r="R131" i="9"/>
  <c r="M131" i="9" s="1"/>
  <c r="W134" i="9"/>
  <c r="M134" i="9" s="1"/>
  <c r="Z134" i="9" s="1"/>
  <c r="W146" i="9"/>
  <c r="AI146" i="9" s="1"/>
  <c r="R146" i="9"/>
  <c r="W144" i="9"/>
  <c r="AI144" i="9" s="1"/>
  <c r="R144" i="9"/>
  <c r="M144" i="9" s="1"/>
  <c r="Z144" i="9" s="1"/>
  <c r="R150" i="9"/>
  <c r="R166" i="9"/>
  <c r="M166" i="9" s="1"/>
  <c r="AB100" i="9"/>
  <c r="AB104" i="9"/>
  <c r="AB108" i="9"/>
  <c r="AB122" i="9"/>
  <c r="C165" i="9"/>
  <c r="AA11" i="9"/>
  <c r="W15" i="9"/>
  <c r="R19" i="9"/>
  <c r="AA21" i="9"/>
  <c r="R23" i="9"/>
  <c r="AB28" i="9"/>
  <c r="R28" i="9"/>
  <c r="W34" i="9"/>
  <c r="M34" i="9" s="1"/>
  <c r="R38" i="9"/>
  <c r="W38" i="9"/>
  <c r="AI38" i="9" s="1"/>
  <c r="W40" i="9"/>
  <c r="AI40" i="9" s="1"/>
  <c r="R42" i="9"/>
  <c r="W42" i="9"/>
  <c r="AI42" i="9" s="1"/>
  <c r="W47" i="9"/>
  <c r="AI47" i="9" s="1"/>
  <c r="AB52" i="9"/>
  <c r="R60" i="9"/>
  <c r="W60" i="9"/>
  <c r="AI60" i="9" s="1"/>
  <c r="W62" i="9"/>
  <c r="AI62" i="9" s="1"/>
  <c r="W65" i="9"/>
  <c r="AI65" i="9" s="1"/>
  <c r="R71" i="9"/>
  <c r="M71" i="9" s="1"/>
  <c r="Z71" i="9" s="1"/>
  <c r="W73" i="9"/>
  <c r="AI73" i="9" s="1"/>
  <c r="W75" i="9"/>
  <c r="AI75" i="9" s="1"/>
  <c r="R77" i="9"/>
  <c r="AB83" i="9"/>
  <c r="AB88" i="9"/>
  <c r="AB92" i="9"/>
  <c r="AB94" i="9"/>
  <c r="AB96" i="9"/>
  <c r="AB98" i="9"/>
  <c r="AB101" i="9"/>
  <c r="AB105" i="9"/>
  <c r="AB107" i="9"/>
  <c r="AB109" i="9"/>
  <c r="AA120" i="9"/>
  <c r="AB121" i="9"/>
  <c r="AB123" i="9"/>
  <c r="AB125" i="9"/>
  <c r="AB127" i="9"/>
  <c r="AB129" i="9"/>
  <c r="AA137" i="9"/>
  <c r="R145" i="9"/>
  <c r="AA142" i="9"/>
  <c r="P136" i="9"/>
  <c r="AA138" i="9"/>
  <c r="AA152" i="9"/>
  <c r="R152" i="9"/>
  <c r="R154" i="9"/>
  <c r="AA157" i="9"/>
  <c r="R160" i="9"/>
  <c r="M160" i="9" s="1"/>
  <c r="W160" i="9"/>
  <c r="AI160" i="9" s="1"/>
  <c r="R163" i="9"/>
  <c r="W163" i="9"/>
  <c r="AI163" i="9" s="1"/>
  <c r="R165" i="9"/>
  <c r="M165" i="9" s="1"/>
  <c r="F10" i="9"/>
  <c r="C129" i="9"/>
  <c r="AA129" i="9"/>
  <c r="D136" i="9"/>
  <c r="C138" i="9"/>
  <c r="C144" i="9"/>
  <c r="AA144" i="9"/>
  <c r="X10" i="9"/>
  <c r="W14" i="9"/>
  <c r="AI14" i="9" s="1"/>
  <c r="AA33" i="9"/>
  <c r="C75" i="9"/>
  <c r="C76" i="9"/>
  <c r="C77" i="9"/>
  <c r="C83" i="9"/>
  <c r="C84" i="9"/>
  <c r="C87" i="9"/>
  <c r="W17" i="9"/>
  <c r="AI17" i="9" s="1"/>
  <c r="AA20" i="9"/>
  <c r="R21" i="9"/>
  <c r="AB23" i="9"/>
  <c r="W26" i="9"/>
  <c r="AI26" i="9" s="1"/>
  <c r="AB30" i="9"/>
  <c r="W31" i="9"/>
  <c r="AI31" i="9" s="1"/>
  <c r="AB33" i="9"/>
  <c r="W33" i="9"/>
  <c r="AI33" i="9" s="1"/>
  <c r="W36" i="9"/>
  <c r="AI36" i="9" s="1"/>
  <c r="W39" i="9"/>
  <c r="AI39" i="9" s="1"/>
  <c r="AB41" i="9"/>
  <c r="AB43" i="9"/>
  <c r="AB47" i="9"/>
  <c r="AB48" i="9"/>
  <c r="AB55" i="9"/>
  <c r="W55" i="9"/>
  <c r="AI55" i="9" s="1"/>
  <c r="AB57" i="9"/>
  <c r="AB59" i="9"/>
  <c r="R62" i="9"/>
  <c r="AB63" i="9"/>
  <c r="W71" i="9"/>
  <c r="AI71" i="9" s="1"/>
  <c r="AB73" i="9"/>
  <c r="AB77" i="9"/>
  <c r="AB85" i="9"/>
  <c r="R95" i="9"/>
  <c r="AA97" i="9"/>
  <c r="AA99" i="9"/>
  <c r="AB103" i="9"/>
  <c r="AA106" i="9"/>
  <c r="R108" i="9"/>
  <c r="AA112" i="9"/>
  <c r="R112" i="9"/>
  <c r="AB120" i="9"/>
  <c r="AA122" i="9"/>
  <c r="R124" i="9"/>
  <c r="M124" i="9" s="1"/>
  <c r="Z124" i="9" s="1"/>
  <c r="R128" i="9"/>
  <c r="AA130" i="9"/>
  <c r="AB133" i="9"/>
  <c r="W147" i="9"/>
  <c r="AI147" i="9" s="1"/>
  <c r="AA147" i="9"/>
  <c r="AA145" i="9"/>
  <c r="AE161" i="9"/>
  <c r="C11" i="9"/>
  <c r="C149" i="9"/>
  <c r="C150" i="9"/>
  <c r="C151" i="9"/>
  <c r="C153" i="9"/>
  <c r="C154" i="9"/>
  <c r="C155" i="9"/>
  <c r="C157" i="9"/>
  <c r="C156" i="9" s="1"/>
  <c r="C158" i="9"/>
  <c r="AB13" i="9"/>
  <c r="AA15" i="9"/>
  <c r="V10" i="9"/>
  <c r="AA16" i="9"/>
  <c r="AB17" i="9"/>
  <c r="AB20" i="9"/>
  <c r="AA25" i="9"/>
  <c r="AB26" i="9"/>
  <c r="AB29" i="9"/>
  <c r="AA32" i="9"/>
  <c r="AA35" i="9"/>
  <c r="AB36" i="9"/>
  <c r="AB38" i="9"/>
  <c r="AA40" i="9"/>
  <c r="AB54" i="9"/>
  <c r="AB62" i="9"/>
  <c r="AB70" i="9"/>
  <c r="AA76" i="9"/>
  <c r="AB80" i="9"/>
  <c r="AB82" i="9"/>
  <c r="AA86" i="9"/>
  <c r="AB87" i="9"/>
  <c r="AB89" i="9"/>
  <c r="AB91" i="9"/>
  <c r="AB93" i="9"/>
  <c r="AB95" i="9"/>
  <c r="AB99" i="9"/>
  <c r="AB102" i="9"/>
  <c r="AB119" i="9"/>
  <c r="AB124" i="9"/>
  <c r="AB128" i="9"/>
  <c r="AB130" i="9"/>
  <c r="AB132" i="9"/>
  <c r="AA143" i="9"/>
  <c r="AA141" i="9"/>
  <c r="U136" i="9"/>
  <c r="AA139" i="9"/>
  <c r="AA151" i="9"/>
  <c r="U148" i="9"/>
  <c r="AD160" i="9"/>
  <c r="AB11" i="9"/>
  <c r="AB16" i="9"/>
  <c r="W18" i="9"/>
  <c r="AI18" i="9" s="1"/>
  <c r="W20" i="9"/>
  <c r="AI20" i="9" s="1"/>
  <c r="R22" i="9"/>
  <c r="AB25" i="9"/>
  <c r="AA27" i="9"/>
  <c r="W28" i="9"/>
  <c r="AI28" i="9" s="1"/>
  <c r="AB40" i="9"/>
  <c r="R40" i="9"/>
  <c r="AB45" i="9"/>
  <c r="R49" i="9"/>
  <c r="AB51" i="9"/>
  <c r="W53" i="9"/>
  <c r="AI53" i="9" s="1"/>
  <c r="R56" i="9"/>
  <c r="M56" i="9" s="1"/>
  <c r="Z56" i="9" s="1"/>
  <c r="AB58" i="9"/>
  <c r="AB61" i="9"/>
  <c r="R65" i="9"/>
  <c r="M65" i="9" s="1"/>
  <c r="AB66" i="9"/>
  <c r="AB67" i="9"/>
  <c r="AA69" i="9"/>
  <c r="W69" i="9"/>
  <c r="AI69" i="9" s="1"/>
  <c r="AB72" i="9"/>
  <c r="R72" i="9"/>
  <c r="M72" i="9" s="1"/>
  <c r="Z72" i="9" s="1"/>
  <c r="AB74" i="9"/>
  <c r="AB76" i="9"/>
  <c r="AB79" i="9"/>
  <c r="AA81" i="9"/>
  <c r="W81" i="9"/>
  <c r="AI81" i="9" s="1"/>
  <c r="AA83" i="9"/>
  <c r="AB84" i="9"/>
  <c r="R92" i="9"/>
  <c r="R96" i="9"/>
  <c r="R111" i="9"/>
  <c r="AA127" i="9"/>
  <c r="R127" i="9"/>
  <c r="M127" i="9" s="1"/>
  <c r="Z127" i="9" s="1"/>
  <c r="AB134" i="9"/>
  <c r="AA146" i="9"/>
  <c r="AA150" i="9"/>
  <c r="AA154" i="9"/>
  <c r="R84" i="9"/>
  <c r="M102" i="9"/>
  <c r="M113" i="9"/>
  <c r="M118" i="9"/>
  <c r="W122" i="9"/>
  <c r="AI122" i="9" s="1"/>
  <c r="Q136" i="9"/>
  <c r="O148" i="9"/>
  <c r="Q148" i="9"/>
  <c r="T148" i="9"/>
  <c r="W85" i="9"/>
  <c r="AI85" i="9" s="1"/>
  <c r="R88" i="9"/>
  <c r="M88" i="9" s="1"/>
  <c r="Z88" i="9" s="1"/>
  <c r="R147" i="9"/>
  <c r="W145" i="9"/>
  <c r="AI145" i="9" s="1"/>
  <c r="W142" i="9"/>
  <c r="AI142" i="9" s="1"/>
  <c r="R142" i="9"/>
  <c r="W140" i="9"/>
  <c r="AI140" i="9" s="1"/>
  <c r="R139" i="9"/>
  <c r="P148" i="9"/>
  <c r="R75" i="9"/>
  <c r="M75" i="9" s="1"/>
  <c r="W76" i="9"/>
  <c r="AI76" i="9" s="1"/>
  <c r="W83" i="9"/>
  <c r="R87" i="9"/>
  <c r="W89" i="9"/>
  <c r="AI89" i="9" s="1"/>
  <c r="R91" i="9"/>
  <c r="M91" i="9" s="1"/>
  <c r="Z91" i="9" s="1"/>
  <c r="W92" i="9"/>
  <c r="AI92" i="9" s="1"/>
  <c r="R94" i="9"/>
  <c r="W98" i="9"/>
  <c r="AI98" i="9" s="1"/>
  <c r="R105" i="9"/>
  <c r="W105" i="9"/>
  <c r="R107" i="9"/>
  <c r="W108" i="9"/>
  <c r="AI108" i="9" s="1"/>
  <c r="R110" i="9"/>
  <c r="M110" i="9" s="1"/>
  <c r="W114" i="9"/>
  <c r="R121" i="9"/>
  <c r="W121" i="9"/>
  <c r="AI121" i="9" s="1"/>
  <c r="R123" i="9"/>
  <c r="M123" i="9" s="1"/>
  <c r="Z123" i="9" s="1"/>
  <c r="W124" i="9"/>
  <c r="AI124" i="9" s="1"/>
  <c r="R126" i="9"/>
  <c r="M126" i="9" s="1"/>
  <c r="Z126" i="9" s="1"/>
  <c r="W130" i="9"/>
  <c r="AI130" i="9" s="1"/>
  <c r="Y136" i="9"/>
  <c r="T136" i="9"/>
  <c r="Y148" i="9"/>
  <c r="K9" i="9"/>
  <c r="M164" i="9"/>
  <c r="M66" i="9"/>
  <c r="Z66" i="9" s="1"/>
  <c r="L9" i="9"/>
  <c r="M105" i="9"/>
  <c r="Z105" i="9" s="1"/>
  <c r="M40" i="9"/>
  <c r="Z40" i="9" s="1"/>
  <c r="M116" i="9"/>
  <c r="M119" i="9"/>
  <c r="Z119" i="9" s="1"/>
  <c r="M129" i="9"/>
  <c r="Z129" i="9" s="1"/>
  <c r="M132" i="9"/>
  <c r="Z132" i="9" s="1"/>
  <c r="M135" i="9"/>
  <c r="Z135" i="9" s="1"/>
  <c r="J19" i="9"/>
  <c r="J10" i="9" s="1"/>
  <c r="J9" i="9" s="1"/>
  <c r="M63" i="9"/>
  <c r="Z63" i="9" s="1"/>
  <c r="M82" i="9"/>
  <c r="Z82" i="9" s="1"/>
  <c r="M97" i="9"/>
  <c r="Z97" i="9" s="1"/>
  <c r="M103" i="9"/>
  <c r="M150" i="9"/>
  <c r="M47" i="9"/>
  <c r="M51" i="9"/>
  <c r="Z51" i="9" s="1"/>
  <c r="M87" i="9"/>
  <c r="M137" i="9"/>
  <c r="M161" i="9"/>
  <c r="M49" i="9"/>
  <c r="M15" i="9"/>
  <c r="Z15" i="9" s="1"/>
  <c r="M19" i="9"/>
  <c r="M151" i="9"/>
  <c r="Z151" i="9" s="1"/>
  <c r="M162" i="9"/>
  <c r="M24" i="9"/>
  <c r="M44" i="9"/>
  <c r="M79" i="9"/>
  <c r="Z79" i="9" s="1"/>
  <c r="M95" i="9"/>
  <c r="Z95" i="9" s="1"/>
  <c r="AI159" i="9"/>
  <c r="M159" i="9"/>
  <c r="M163" i="9"/>
  <c r="N156" i="9"/>
  <c r="AA156" i="9" s="1"/>
  <c r="M155" i="9"/>
  <c r="W152" i="9"/>
  <c r="AI152" i="9" s="1"/>
  <c r="V148" i="9"/>
  <c r="N148" i="9"/>
  <c r="AI150" i="9"/>
  <c r="M142" i="9"/>
  <c r="Z142" i="9" s="1"/>
  <c r="M140" i="9"/>
  <c r="Z140" i="9" s="1"/>
  <c r="V136" i="9"/>
  <c r="O136" i="9"/>
  <c r="S136" i="9"/>
  <c r="N136" i="9"/>
  <c r="R29" i="9"/>
  <c r="M33" i="9"/>
  <c r="Z33" i="9" s="1"/>
  <c r="R46" i="9"/>
  <c r="M83" i="9"/>
  <c r="Z83" i="9" s="1"/>
  <c r="AI83" i="9"/>
  <c r="R27" i="9"/>
  <c r="R32" i="9"/>
  <c r="R25" i="9"/>
  <c r="R43" i="9"/>
  <c r="S10" i="9"/>
  <c r="T10" i="9"/>
  <c r="R13" i="9"/>
  <c r="O10" i="9"/>
  <c r="P10" i="9"/>
  <c r="R14" i="9"/>
  <c r="M23" i="9"/>
  <c r="R26" i="9"/>
  <c r="R30" i="9"/>
  <c r="M77" i="9"/>
  <c r="Z77" i="9" s="1"/>
  <c r="U10" i="9"/>
  <c r="R17" i="9"/>
  <c r="W13" i="9"/>
  <c r="AI13" i="9" s="1"/>
  <c r="R18" i="9"/>
  <c r="W21" i="9"/>
  <c r="AI21" i="9" s="1"/>
  <c r="M36" i="9"/>
  <c r="W37" i="9"/>
  <c r="AI37" i="9" s="1"/>
  <c r="M55" i="9"/>
  <c r="Z55" i="9" s="1"/>
  <c r="M59" i="9"/>
  <c r="Z59" i="9" s="1"/>
  <c r="R90" i="9"/>
  <c r="M38" i="9"/>
  <c r="M54" i="9"/>
  <c r="Z54" i="9" s="1"/>
  <c r="M70" i="9"/>
  <c r="Z70" i="9" s="1"/>
  <c r="M86" i="9"/>
  <c r="Z86" i="9" s="1"/>
  <c r="M22" i="9"/>
  <c r="Q10" i="9"/>
  <c r="Y10" i="9"/>
  <c r="W32" i="9"/>
  <c r="AI32" i="9" s="1"/>
  <c r="R37" i="9"/>
  <c r="W48" i="9"/>
  <c r="R53" i="9"/>
  <c r="M58" i="9"/>
  <c r="Z58" i="9" s="1"/>
  <c r="W64" i="9"/>
  <c r="R69" i="9"/>
  <c r="M74" i="9"/>
  <c r="W80" i="9"/>
  <c r="R85" i="9"/>
  <c r="W96" i="9"/>
  <c r="M99" i="9"/>
  <c r="Z99" i="9" s="1"/>
  <c r="W104" i="9"/>
  <c r="M107" i="9"/>
  <c r="Z107" i="9" s="1"/>
  <c r="W112" i="9"/>
  <c r="W120" i="9"/>
  <c r="W128" i="9"/>
  <c r="R41" i="9"/>
  <c r="W52" i="9"/>
  <c r="AI52" i="9" s="1"/>
  <c r="R57" i="9"/>
  <c r="M62" i="9"/>
  <c r="Z62" i="9" s="1"/>
  <c r="W68" i="9"/>
  <c r="AI68" i="9" s="1"/>
  <c r="R73" i="9"/>
  <c r="M78" i="9"/>
  <c r="Z78" i="9" s="1"/>
  <c r="W84" i="9"/>
  <c r="AI84" i="9" s="1"/>
  <c r="R89" i="9"/>
  <c r="R93" i="9"/>
  <c r="W93" i="9"/>
  <c r="AI93" i="9" s="1"/>
  <c r="R98" i="9"/>
  <c r="R101" i="9"/>
  <c r="W101" i="9"/>
  <c r="AI101" i="9" s="1"/>
  <c r="R106" i="9"/>
  <c r="R109" i="9"/>
  <c r="W109" i="9"/>
  <c r="AI109" i="9" s="1"/>
  <c r="R114" i="9"/>
  <c r="R117" i="9"/>
  <c r="W117" i="9"/>
  <c r="R122" i="9"/>
  <c r="R125" i="9"/>
  <c r="W125" i="9"/>
  <c r="AI125" i="9" s="1"/>
  <c r="R130" i="9"/>
  <c r="R133" i="9"/>
  <c r="W133" i="9"/>
  <c r="C163" i="9"/>
  <c r="E9" i="9"/>
  <c r="F136" i="9"/>
  <c r="H10" i="9"/>
  <c r="H9" i="9" s="1"/>
  <c r="C18" i="9"/>
  <c r="C26" i="9"/>
  <c r="C43" i="9"/>
  <c r="C14" i="9"/>
  <c r="C20" i="9"/>
  <c r="C24" i="9"/>
  <c r="C28" i="9"/>
  <c r="C32" i="9"/>
  <c r="C38" i="9"/>
  <c r="C13" i="9"/>
  <c r="C23" i="9"/>
  <c r="C27" i="9"/>
  <c r="C31" i="9"/>
  <c r="C35" i="9"/>
  <c r="C41" i="9"/>
  <c r="C47" i="9"/>
  <c r="C52" i="9"/>
  <c r="C16" i="9"/>
  <c r="C19" i="9"/>
  <c r="C22" i="9"/>
  <c r="C30" i="9"/>
  <c r="C42" i="9"/>
  <c r="C46" i="9"/>
  <c r="C57" i="9"/>
  <c r="AI166" i="9"/>
  <c r="AI103" i="9"/>
  <c r="M11" i="9"/>
  <c r="AI15" i="9"/>
  <c r="AI105" i="9"/>
  <c r="W136" i="4"/>
  <c r="Z11" i="9" l="1"/>
  <c r="Z103" i="9"/>
  <c r="M81" i="9"/>
  <c r="Z81" i="9" s="1"/>
  <c r="M60" i="9"/>
  <c r="Z60" i="9" s="1"/>
  <c r="M94" i="9"/>
  <c r="Z94" i="9" s="1"/>
  <c r="M42" i="9"/>
  <c r="Z131" i="9"/>
  <c r="M35" i="9"/>
  <c r="Z35" i="9" s="1"/>
  <c r="M12" i="9"/>
  <c r="W136" i="9"/>
  <c r="AI136" i="9" s="1"/>
  <c r="Z74" i="9"/>
  <c r="Z36" i="9"/>
  <c r="M28" i="9"/>
  <c r="M138" i="9"/>
  <c r="Z138" i="9" s="1"/>
  <c r="Z137" i="9"/>
  <c r="M76" i="9"/>
  <c r="Z76" i="9" s="1"/>
  <c r="M139" i="9"/>
  <c r="Z139" i="9" s="1"/>
  <c r="Z102" i="9"/>
  <c r="M111" i="9"/>
  <c r="C148" i="9"/>
  <c r="C136" i="9"/>
  <c r="M154" i="9"/>
  <c r="Z154" i="9" s="1"/>
  <c r="M146" i="9"/>
  <c r="Z146" i="9" s="1"/>
  <c r="M143" i="9"/>
  <c r="Z143" i="9" s="1"/>
  <c r="Z44" i="9"/>
  <c r="Z87" i="9"/>
  <c r="M141" i="9"/>
  <c r="Z141" i="9" s="1"/>
  <c r="M16" i="9"/>
  <c r="Z16" i="9" s="1"/>
  <c r="R148" i="9"/>
  <c r="M31" i="9"/>
  <c r="Z150" i="9"/>
  <c r="M145" i="9"/>
  <c r="Z145" i="9" s="1"/>
  <c r="M121" i="9"/>
  <c r="Z121" i="9" s="1"/>
  <c r="V9" i="9"/>
  <c r="Z75" i="9"/>
  <c r="M50" i="9"/>
  <c r="M39" i="9"/>
  <c r="Z39" i="9" s="1"/>
  <c r="M92" i="9"/>
  <c r="Z92" i="9" s="1"/>
  <c r="M147" i="9"/>
  <c r="Z147" i="9" s="1"/>
  <c r="M20" i="9"/>
  <c r="Z20" i="9" s="1"/>
  <c r="M108" i="9"/>
  <c r="Z108" i="9" s="1"/>
  <c r="T9" i="9"/>
  <c r="AA136" i="9"/>
  <c r="M69" i="9"/>
  <c r="Z69" i="9" s="1"/>
  <c r="M27" i="9"/>
  <c r="Z27" i="9" s="1"/>
  <c r="M89" i="9"/>
  <c r="Z89" i="9" s="1"/>
  <c r="W10" i="9"/>
  <c r="AI10" i="9" s="1"/>
  <c r="M43" i="9"/>
  <c r="Z43" i="9" s="1"/>
  <c r="M152" i="9"/>
  <c r="M26" i="9"/>
  <c r="Z26" i="9" s="1"/>
  <c r="Z42" i="9"/>
  <c r="M32" i="9"/>
  <c r="Z32" i="9" s="1"/>
  <c r="Z47" i="9"/>
  <c r="M109" i="9"/>
  <c r="Z109" i="9" s="1"/>
  <c r="Y9" i="9"/>
  <c r="S9" i="9"/>
  <c r="N9" i="9"/>
  <c r="M117" i="9"/>
  <c r="Q9" i="9"/>
  <c r="AE9" i="9" s="1"/>
  <c r="M85" i="9"/>
  <c r="Z85" i="9" s="1"/>
  <c r="M14" i="9"/>
  <c r="Z14" i="9" s="1"/>
  <c r="M13" i="9"/>
  <c r="Z13" i="9" s="1"/>
  <c r="M125" i="9"/>
  <c r="Z125" i="9" s="1"/>
  <c r="M114" i="9"/>
  <c r="M93" i="9"/>
  <c r="Z93" i="9" s="1"/>
  <c r="M73" i="9"/>
  <c r="Z73" i="9" s="1"/>
  <c r="M53" i="9"/>
  <c r="Z53" i="9" s="1"/>
  <c r="Z38" i="9"/>
  <c r="U9" i="9"/>
  <c r="AD9" i="9" s="1"/>
  <c r="P9" i="9"/>
  <c r="M41" i="9"/>
  <c r="Z41" i="9" s="1"/>
  <c r="M130" i="9"/>
  <c r="Z130" i="9" s="1"/>
  <c r="M98" i="9"/>
  <c r="Z98" i="9" s="1"/>
  <c r="C10" i="9"/>
  <c r="F9" i="9"/>
  <c r="M106" i="9"/>
  <c r="Z106" i="9" s="1"/>
  <c r="M133" i="9"/>
  <c r="Z133" i="9" s="1"/>
  <c r="M122" i="9"/>
  <c r="Z122" i="9" s="1"/>
  <c r="M101" i="9"/>
  <c r="Z101" i="9" s="1"/>
  <c r="M46" i="9"/>
  <c r="Z46" i="9" s="1"/>
  <c r="M90" i="9"/>
  <c r="Z90" i="9" s="1"/>
  <c r="M30" i="9"/>
  <c r="Z30" i="9" s="1"/>
  <c r="M25" i="9"/>
  <c r="Z25" i="9" s="1"/>
  <c r="Z23" i="9"/>
  <c r="AB10" i="9"/>
  <c r="Z28" i="9"/>
  <c r="AI128" i="9"/>
  <c r="M128" i="9"/>
  <c r="Z128" i="9" s="1"/>
  <c r="AI112" i="9"/>
  <c r="M112" i="9"/>
  <c r="Z112" i="9" s="1"/>
  <c r="AI96" i="9"/>
  <c r="M96" i="9"/>
  <c r="Z96" i="9" s="1"/>
  <c r="M80" i="9"/>
  <c r="Z80" i="9" s="1"/>
  <c r="AI80" i="9"/>
  <c r="M29" i="9"/>
  <c r="Z29" i="9" s="1"/>
  <c r="AI120" i="9"/>
  <c r="M120" i="9"/>
  <c r="Z120" i="9" s="1"/>
  <c r="AI104" i="9"/>
  <c r="M104" i="9"/>
  <c r="Z104" i="9" s="1"/>
  <c r="M48" i="9"/>
  <c r="Z48" i="9" s="1"/>
  <c r="AI48" i="9"/>
  <c r="M17" i="9"/>
  <c r="Z17" i="9" s="1"/>
  <c r="M37" i="9"/>
  <c r="Z37" i="9" s="1"/>
  <c r="M84" i="9"/>
  <c r="Z84" i="9" s="1"/>
  <c r="M21" i="9"/>
  <c r="Z21" i="9" s="1"/>
  <c r="M57" i="9"/>
  <c r="Z57" i="9" s="1"/>
  <c r="M64" i="9"/>
  <c r="Z64" i="9" s="1"/>
  <c r="AI64" i="9"/>
  <c r="M52" i="9"/>
  <c r="Z52" i="9" s="1"/>
  <c r="M68" i="9"/>
  <c r="Z68" i="9" s="1"/>
  <c r="M18" i="9"/>
  <c r="Z18" i="9" s="1"/>
  <c r="M136" i="9" l="1"/>
  <c r="Z136" i="9" s="1"/>
  <c r="R9" i="9"/>
  <c r="M10" i="9"/>
  <c r="Z10" i="9" s="1"/>
  <c r="Z152" i="9"/>
  <c r="AC9" i="9"/>
  <c r="R111" i="4" l="1"/>
  <c r="M111" i="4" s="1"/>
  <c r="C111" i="4"/>
  <c r="Y156" i="4" l="1"/>
  <c r="Y148" i="4"/>
  <c r="Y136" i="4"/>
  <c r="C163" i="4" l="1"/>
  <c r="C165" i="4"/>
  <c r="C158" i="4"/>
  <c r="I9" i="4"/>
  <c r="C157" i="4"/>
  <c r="E148" i="4"/>
  <c r="F148" i="4"/>
  <c r="G148" i="4"/>
  <c r="H148" i="4"/>
  <c r="J148" i="4"/>
  <c r="K148" i="4"/>
  <c r="L148" i="4"/>
  <c r="P148" i="4"/>
  <c r="Q148" i="4"/>
  <c r="S148" i="4"/>
  <c r="T148" i="4"/>
  <c r="U148" i="4"/>
  <c r="V148" i="4"/>
  <c r="C150" i="4" l="1"/>
  <c r="C151" i="4"/>
  <c r="C152" i="4"/>
  <c r="C153" i="4"/>
  <c r="C154" i="4"/>
  <c r="C155" i="4"/>
  <c r="C149" i="4"/>
  <c r="C138" i="4"/>
  <c r="C139" i="4"/>
  <c r="C140" i="4"/>
  <c r="C141" i="4"/>
  <c r="C142" i="4"/>
  <c r="C143" i="4"/>
  <c r="C144" i="4"/>
  <c r="C145" i="4"/>
  <c r="C146" i="4"/>
  <c r="C147" i="4"/>
  <c r="C137" i="4"/>
  <c r="C12" i="4"/>
  <c r="C13" i="4"/>
  <c r="C14" i="4"/>
  <c r="C15" i="4"/>
  <c r="C16" i="4"/>
  <c r="C17" i="4"/>
  <c r="C18" i="4"/>
  <c r="C20" i="4"/>
  <c r="C21" i="4"/>
  <c r="C22" i="4"/>
  <c r="C23" i="4"/>
  <c r="C24" i="4"/>
  <c r="C25" i="4"/>
  <c r="C26" i="4"/>
  <c r="C27" i="4"/>
  <c r="C28" i="4"/>
  <c r="C29" i="4"/>
  <c r="C30" i="4"/>
  <c r="C31" i="4"/>
  <c r="C32" i="4"/>
  <c r="C33"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2" i="4"/>
  <c r="C113" i="4"/>
  <c r="C119" i="4"/>
  <c r="C120" i="4"/>
  <c r="C121" i="4"/>
  <c r="C122" i="4"/>
  <c r="C123" i="4"/>
  <c r="C124" i="4"/>
  <c r="C125" i="4"/>
  <c r="C126" i="4"/>
  <c r="C127" i="4"/>
  <c r="C128" i="4"/>
  <c r="C129" i="4"/>
  <c r="C130" i="4"/>
  <c r="C131" i="4"/>
  <c r="C132" i="4"/>
  <c r="C133" i="4"/>
  <c r="C134" i="4"/>
  <c r="C135" i="4"/>
  <c r="C11" i="4"/>
  <c r="D148" i="4" l="1"/>
  <c r="F4" i="8"/>
  <c r="G4" i="8"/>
  <c r="H4" i="8"/>
  <c r="J4" i="8"/>
  <c r="K4" i="8"/>
  <c r="O4" i="8"/>
  <c r="P4" i="8"/>
  <c r="R4" i="8"/>
  <c r="S4" i="8"/>
  <c r="T4" i="8"/>
  <c r="U4" i="8"/>
  <c r="W4" i="8"/>
  <c r="X4" i="8"/>
  <c r="C4" i="8"/>
  <c r="X154" i="8"/>
  <c r="W155" i="8"/>
  <c r="X155" i="8"/>
  <c r="W156" i="8"/>
  <c r="X156" i="8"/>
  <c r="W157" i="8"/>
  <c r="X157" i="8"/>
  <c r="W158" i="8"/>
  <c r="X158" i="8"/>
  <c r="W159" i="8"/>
  <c r="X159" i="8"/>
  <c r="W160" i="8"/>
  <c r="X160" i="8"/>
  <c r="W161" i="8"/>
  <c r="X161" i="8"/>
  <c r="X151" i="8"/>
  <c r="X152" i="8"/>
  <c r="X153" i="8"/>
  <c r="X150" i="8"/>
  <c r="W144" i="8"/>
  <c r="X144" i="8"/>
  <c r="W145" i="8"/>
  <c r="X145" i="8"/>
  <c r="W146" i="8"/>
  <c r="X146" i="8"/>
  <c r="W147" i="8"/>
  <c r="X147" i="8"/>
  <c r="W148" i="8"/>
  <c r="X148" i="8"/>
  <c r="X143" i="8"/>
  <c r="W132" i="8"/>
  <c r="X132" i="8"/>
  <c r="X133" i="8"/>
  <c r="W134" i="8"/>
  <c r="X134" i="8"/>
  <c r="W135" i="8"/>
  <c r="X135" i="8"/>
  <c r="W136" i="8"/>
  <c r="X136" i="8"/>
  <c r="W137" i="8"/>
  <c r="X137" i="8"/>
  <c r="W138" i="8"/>
  <c r="X138" i="8"/>
  <c r="W139" i="8"/>
  <c r="X139" i="8"/>
  <c r="W140" i="8"/>
  <c r="X140" i="8"/>
  <c r="W141" i="8"/>
  <c r="X141" i="8"/>
  <c r="X131" i="8"/>
  <c r="W131" i="8"/>
  <c r="W12" i="8"/>
  <c r="X12" i="8"/>
  <c r="W13" i="8"/>
  <c r="X13" i="8"/>
  <c r="W14" i="8"/>
  <c r="X14" i="8"/>
  <c r="W15" i="8"/>
  <c r="X15" i="8"/>
  <c r="W16" i="8"/>
  <c r="X16" i="8"/>
  <c r="W17" i="8"/>
  <c r="X17" i="8"/>
  <c r="W18" i="8"/>
  <c r="X18" i="8"/>
  <c r="W19" i="8"/>
  <c r="X19" i="8"/>
  <c r="W20" i="8"/>
  <c r="X20" i="8"/>
  <c r="W21" i="8"/>
  <c r="X21" i="8"/>
  <c r="W22" i="8"/>
  <c r="X22" i="8"/>
  <c r="W23" i="8"/>
  <c r="X23" i="8"/>
  <c r="W24" i="8"/>
  <c r="X24" i="8"/>
  <c r="W25" i="8"/>
  <c r="X25" i="8"/>
  <c r="W26" i="8"/>
  <c r="X26" i="8"/>
  <c r="W27" i="8"/>
  <c r="X27" i="8"/>
  <c r="W28" i="8"/>
  <c r="X28" i="8"/>
  <c r="W29" i="8"/>
  <c r="X29" i="8"/>
  <c r="W30" i="8"/>
  <c r="X30" i="8"/>
  <c r="W31" i="8"/>
  <c r="X31" i="8"/>
  <c r="W32" i="8"/>
  <c r="X32" i="8"/>
  <c r="W33" i="8"/>
  <c r="X33" i="8"/>
  <c r="W34" i="8"/>
  <c r="X34" i="8"/>
  <c r="W35" i="8"/>
  <c r="X35" i="8"/>
  <c r="W36" i="8"/>
  <c r="X36" i="8"/>
  <c r="W37" i="8"/>
  <c r="X37" i="8"/>
  <c r="W38" i="8"/>
  <c r="X38" i="8"/>
  <c r="W39" i="8"/>
  <c r="X39" i="8"/>
  <c r="W40" i="8"/>
  <c r="X40" i="8"/>
  <c r="W41" i="8"/>
  <c r="X41" i="8"/>
  <c r="W42" i="8"/>
  <c r="X42" i="8"/>
  <c r="W43" i="8"/>
  <c r="X43" i="8"/>
  <c r="W44" i="8"/>
  <c r="X44" i="8"/>
  <c r="W45" i="8"/>
  <c r="X45" i="8"/>
  <c r="W46" i="8"/>
  <c r="X46" i="8"/>
  <c r="W47" i="8"/>
  <c r="X47" i="8"/>
  <c r="W48" i="8"/>
  <c r="X48" i="8"/>
  <c r="W49" i="8"/>
  <c r="X49" i="8"/>
  <c r="W50" i="8"/>
  <c r="X50" i="8"/>
  <c r="W51" i="8"/>
  <c r="X51" i="8"/>
  <c r="W52" i="8"/>
  <c r="X52" i="8"/>
  <c r="W53" i="8"/>
  <c r="X53" i="8"/>
  <c r="W54" i="8"/>
  <c r="X54" i="8"/>
  <c r="W55" i="8"/>
  <c r="X55" i="8"/>
  <c r="W56" i="8"/>
  <c r="X56" i="8"/>
  <c r="W57" i="8"/>
  <c r="X57" i="8"/>
  <c r="W58" i="8"/>
  <c r="X58" i="8"/>
  <c r="W59" i="8"/>
  <c r="X59" i="8"/>
  <c r="W60" i="8"/>
  <c r="X60" i="8"/>
  <c r="W61" i="8"/>
  <c r="X61" i="8"/>
  <c r="W62" i="8"/>
  <c r="X62" i="8"/>
  <c r="W63" i="8"/>
  <c r="X63" i="8"/>
  <c r="W64" i="8"/>
  <c r="X64" i="8"/>
  <c r="W65" i="8"/>
  <c r="X65" i="8"/>
  <c r="W66" i="8"/>
  <c r="X66" i="8"/>
  <c r="W67" i="8"/>
  <c r="X67" i="8"/>
  <c r="W68" i="8"/>
  <c r="X68" i="8"/>
  <c r="W69" i="8"/>
  <c r="X69" i="8"/>
  <c r="W70" i="8"/>
  <c r="X70" i="8"/>
  <c r="W71" i="8"/>
  <c r="X71" i="8"/>
  <c r="W72" i="8"/>
  <c r="X72" i="8"/>
  <c r="W73" i="8"/>
  <c r="X73" i="8"/>
  <c r="W74" i="8"/>
  <c r="X74" i="8"/>
  <c r="W75" i="8"/>
  <c r="X75" i="8"/>
  <c r="W76" i="8"/>
  <c r="X76" i="8"/>
  <c r="W77" i="8"/>
  <c r="X77" i="8"/>
  <c r="W78" i="8"/>
  <c r="X78" i="8"/>
  <c r="W79" i="8"/>
  <c r="X79" i="8"/>
  <c r="W80" i="8"/>
  <c r="X80" i="8"/>
  <c r="W81" i="8"/>
  <c r="X81" i="8"/>
  <c r="W82" i="8"/>
  <c r="X82" i="8"/>
  <c r="W83" i="8"/>
  <c r="X83" i="8"/>
  <c r="W84" i="8"/>
  <c r="X84" i="8"/>
  <c r="W85" i="8"/>
  <c r="X85" i="8"/>
  <c r="W86" i="8"/>
  <c r="X86" i="8"/>
  <c r="W87" i="8"/>
  <c r="X87" i="8"/>
  <c r="W88" i="8"/>
  <c r="X88" i="8"/>
  <c r="W89" i="8"/>
  <c r="X89" i="8"/>
  <c r="W90" i="8"/>
  <c r="X90" i="8"/>
  <c r="W91" i="8"/>
  <c r="X91" i="8"/>
  <c r="W92" i="8"/>
  <c r="X92" i="8"/>
  <c r="W93" i="8"/>
  <c r="X93" i="8"/>
  <c r="W94" i="8"/>
  <c r="X94" i="8"/>
  <c r="W95" i="8"/>
  <c r="X95" i="8"/>
  <c r="W96" i="8"/>
  <c r="X96" i="8"/>
  <c r="W97" i="8"/>
  <c r="X97" i="8"/>
  <c r="W98" i="8"/>
  <c r="X98" i="8"/>
  <c r="W99" i="8"/>
  <c r="X99" i="8"/>
  <c r="W100" i="8"/>
  <c r="X100" i="8"/>
  <c r="W101" i="8"/>
  <c r="X101" i="8"/>
  <c r="W102" i="8"/>
  <c r="X102" i="8"/>
  <c r="W103" i="8"/>
  <c r="X103" i="8"/>
  <c r="W104" i="8"/>
  <c r="X104" i="8"/>
  <c r="W105" i="8"/>
  <c r="X105" i="8"/>
  <c r="W106" i="8"/>
  <c r="X106" i="8"/>
  <c r="W107" i="8"/>
  <c r="X107" i="8"/>
  <c r="W108" i="8"/>
  <c r="X108" i="8"/>
  <c r="W109" i="8"/>
  <c r="X109" i="8"/>
  <c r="W110" i="8"/>
  <c r="X110" i="8"/>
  <c r="W111" i="8"/>
  <c r="X111" i="8"/>
  <c r="W112" i="8"/>
  <c r="X112" i="8"/>
  <c r="W113" i="8"/>
  <c r="X113" i="8"/>
  <c r="W114" i="8"/>
  <c r="X114" i="8"/>
  <c r="W115" i="8"/>
  <c r="X115" i="8"/>
  <c r="W116" i="8"/>
  <c r="X116" i="8"/>
  <c r="W117" i="8"/>
  <c r="X117" i="8"/>
  <c r="W118" i="8"/>
  <c r="X118" i="8"/>
  <c r="W119" i="8"/>
  <c r="X119" i="8"/>
  <c r="W120" i="8"/>
  <c r="X120" i="8"/>
  <c r="W121" i="8"/>
  <c r="X121" i="8"/>
  <c r="W122" i="8"/>
  <c r="X122" i="8"/>
  <c r="W123" i="8"/>
  <c r="X123" i="8"/>
  <c r="W124" i="8"/>
  <c r="X124" i="8"/>
  <c r="W125" i="8"/>
  <c r="X125" i="8"/>
  <c r="W126" i="8"/>
  <c r="X126" i="8"/>
  <c r="W127" i="8"/>
  <c r="X127" i="8"/>
  <c r="W128" i="8"/>
  <c r="X128" i="8"/>
  <c r="W129" i="8"/>
  <c r="X129" i="8"/>
  <c r="X11" i="8"/>
  <c r="W11" i="8"/>
  <c r="R151" i="8"/>
  <c r="S151" i="8"/>
  <c r="T151" i="8"/>
  <c r="U151" i="8"/>
  <c r="R152" i="8"/>
  <c r="S152" i="8"/>
  <c r="T152" i="8"/>
  <c r="U152" i="8"/>
  <c r="R153" i="8"/>
  <c r="S153" i="8"/>
  <c r="T153" i="8"/>
  <c r="U153" i="8"/>
  <c r="R154" i="8"/>
  <c r="S154" i="8"/>
  <c r="T154" i="8"/>
  <c r="U154" i="8"/>
  <c r="R155" i="8"/>
  <c r="S155" i="8"/>
  <c r="T155" i="8"/>
  <c r="U155" i="8"/>
  <c r="R156" i="8"/>
  <c r="S156" i="8"/>
  <c r="T156" i="8"/>
  <c r="U156" i="8"/>
  <c r="R157" i="8"/>
  <c r="S157" i="8"/>
  <c r="T157" i="8"/>
  <c r="U157" i="8"/>
  <c r="R158" i="8"/>
  <c r="S158" i="8"/>
  <c r="T158" i="8"/>
  <c r="U158" i="8"/>
  <c r="R159" i="8"/>
  <c r="S159" i="8"/>
  <c r="T159" i="8"/>
  <c r="U159" i="8"/>
  <c r="R160" i="8"/>
  <c r="S160" i="8"/>
  <c r="T160" i="8"/>
  <c r="U160" i="8"/>
  <c r="R161" i="8"/>
  <c r="S161" i="8"/>
  <c r="T161" i="8"/>
  <c r="U161" i="8"/>
  <c r="U150" i="8"/>
  <c r="T150" i="8"/>
  <c r="S150" i="8"/>
  <c r="R150" i="8"/>
  <c r="R144" i="8"/>
  <c r="S144" i="8"/>
  <c r="T144" i="8"/>
  <c r="U144" i="8"/>
  <c r="R145" i="8"/>
  <c r="S145" i="8"/>
  <c r="T145" i="8"/>
  <c r="U145" i="8"/>
  <c r="R146" i="8"/>
  <c r="S146" i="8"/>
  <c r="T146" i="8"/>
  <c r="U146" i="8"/>
  <c r="R147" i="8"/>
  <c r="S147" i="8"/>
  <c r="T147" i="8"/>
  <c r="U147" i="8"/>
  <c r="R148" i="8"/>
  <c r="S148" i="8"/>
  <c r="T148" i="8"/>
  <c r="U148" i="8"/>
  <c r="U143" i="8"/>
  <c r="T143" i="8"/>
  <c r="S143" i="8"/>
  <c r="R143" i="8"/>
  <c r="R132" i="8"/>
  <c r="S132" i="8"/>
  <c r="T132" i="8"/>
  <c r="U132" i="8"/>
  <c r="R133" i="8"/>
  <c r="S133" i="8"/>
  <c r="T133" i="8"/>
  <c r="U133" i="8"/>
  <c r="R134" i="8"/>
  <c r="S134" i="8"/>
  <c r="T134" i="8"/>
  <c r="U134" i="8"/>
  <c r="R135" i="8"/>
  <c r="S135" i="8"/>
  <c r="T135" i="8"/>
  <c r="U135" i="8"/>
  <c r="R136" i="8"/>
  <c r="S136" i="8"/>
  <c r="T136" i="8"/>
  <c r="U136" i="8"/>
  <c r="R137" i="8"/>
  <c r="S137" i="8"/>
  <c r="T137" i="8"/>
  <c r="U137" i="8"/>
  <c r="R138" i="8"/>
  <c r="S138" i="8"/>
  <c r="T138" i="8"/>
  <c r="U138" i="8"/>
  <c r="R139" i="8"/>
  <c r="S139" i="8"/>
  <c r="T139" i="8"/>
  <c r="U139" i="8"/>
  <c r="R140" i="8"/>
  <c r="S140" i="8"/>
  <c r="T140" i="8"/>
  <c r="U140" i="8"/>
  <c r="R141" i="8"/>
  <c r="S141" i="8"/>
  <c r="T141" i="8"/>
  <c r="U141" i="8"/>
  <c r="U131" i="8"/>
  <c r="T131" i="8"/>
  <c r="S131" i="8"/>
  <c r="R131" i="8"/>
  <c r="R12" i="8"/>
  <c r="S12" i="8"/>
  <c r="T12" i="8"/>
  <c r="U12" i="8"/>
  <c r="R13" i="8"/>
  <c r="S13" i="8"/>
  <c r="T13" i="8"/>
  <c r="U13" i="8"/>
  <c r="R14" i="8"/>
  <c r="S14" i="8"/>
  <c r="T14" i="8"/>
  <c r="U14" i="8"/>
  <c r="R15" i="8"/>
  <c r="S15" i="8"/>
  <c r="T15" i="8"/>
  <c r="U15" i="8"/>
  <c r="R16" i="8"/>
  <c r="S16" i="8"/>
  <c r="T16" i="8"/>
  <c r="U16" i="8"/>
  <c r="R17" i="8"/>
  <c r="S17" i="8"/>
  <c r="T17" i="8"/>
  <c r="U17" i="8"/>
  <c r="R18" i="8"/>
  <c r="S18" i="8"/>
  <c r="T18" i="8"/>
  <c r="U18" i="8"/>
  <c r="R19" i="8"/>
  <c r="S19" i="8"/>
  <c r="T19" i="8"/>
  <c r="U19" i="8"/>
  <c r="R20" i="8"/>
  <c r="S20" i="8"/>
  <c r="T20" i="8"/>
  <c r="U20" i="8"/>
  <c r="R21" i="8"/>
  <c r="S21" i="8"/>
  <c r="T21" i="8"/>
  <c r="U21" i="8"/>
  <c r="R22" i="8"/>
  <c r="S22" i="8"/>
  <c r="T22" i="8"/>
  <c r="U22" i="8"/>
  <c r="R23" i="8"/>
  <c r="S23" i="8"/>
  <c r="T23" i="8"/>
  <c r="U23" i="8"/>
  <c r="R24" i="8"/>
  <c r="S24" i="8"/>
  <c r="T24" i="8"/>
  <c r="U24" i="8"/>
  <c r="R25" i="8"/>
  <c r="S25" i="8"/>
  <c r="T25" i="8"/>
  <c r="U25" i="8"/>
  <c r="R26" i="8"/>
  <c r="S26" i="8"/>
  <c r="T26" i="8"/>
  <c r="U26" i="8"/>
  <c r="R27" i="8"/>
  <c r="S27" i="8"/>
  <c r="T27" i="8"/>
  <c r="U27" i="8"/>
  <c r="R28" i="8"/>
  <c r="T28" i="8"/>
  <c r="U28" i="8"/>
  <c r="R29" i="8"/>
  <c r="S29" i="8"/>
  <c r="T29" i="8"/>
  <c r="U29" i="8"/>
  <c r="R30" i="8"/>
  <c r="S30" i="8"/>
  <c r="T30" i="8"/>
  <c r="U30" i="8"/>
  <c r="R31" i="8"/>
  <c r="S31" i="8"/>
  <c r="T31" i="8"/>
  <c r="U31" i="8"/>
  <c r="R32" i="8"/>
  <c r="S32" i="8"/>
  <c r="T32" i="8"/>
  <c r="U32" i="8"/>
  <c r="R33" i="8"/>
  <c r="S33" i="8"/>
  <c r="T33" i="8"/>
  <c r="U33" i="8"/>
  <c r="R34" i="8"/>
  <c r="S34" i="8"/>
  <c r="T34" i="8"/>
  <c r="U34" i="8"/>
  <c r="R35" i="8"/>
  <c r="S35" i="8"/>
  <c r="T35" i="8"/>
  <c r="U35" i="8"/>
  <c r="R36" i="8"/>
  <c r="S36" i="8"/>
  <c r="T36" i="8"/>
  <c r="U36" i="8"/>
  <c r="R37" i="8"/>
  <c r="S37" i="8"/>
  <c r="T37" i="8"/>
  <c r="U37" i="8"/>
  <c r="R38" i="8"/>
  <c r="S38" i="8"/>
  <c r="T38" i="8"/>
  <c r="U38" i="8"/>
  <c r="R39" i="8"/>
  <c r="S39" i="8"/>
  <c r="T39" i="8"/>
  <c r="U39" i="8"/>
  <c r="R40" i="8"/>
  <c r="S40" i="8"/>
  <c r="T40" i="8"/>
  <c r="U40" i="8"/>
  <c r="R41" i="8"/>
  <c r="S41" i="8"/>
  <c r="T41" i="8"/>
  <c r="U41" i="8"/>
  <c r="R42" i="8"/>
  <c r="S42" i="8"/>
  <c r="T42" i="8"/>
  <c r="U42" i="8"/>
  <c r="R43" i="8"/>
  <c r="S43" i="8"/>
  <c r="T43" i="8"/>
  <c r="U43" i="8"/>
  <c r="R44" i="8"/>
  <c r="S44" i="8"/>
  <c r="T44" i="8"/>
  <c r="U44" i="8"/>
  <c r="R45" i="8"/>
  <c r="S45" i="8"/>
  <c r="T45" i="8"/>
  <c r="U45" i="8"/>
  <c r="R46" i="8"/>
  <c r="S46" i="8"/>
  <c r="T46" i="8"/>
  <c r="U46" i="8"/>
  <c r="R47" i="8"/>
  <c r="S47" i="8"/>
  <c r="T47" i="8"/>
  <c r="U47" i="8"/>
  <c r="R48" i="8"/>
  <c r="S48" i="8"/>
  <c r="T48" i="8"/>
  <c r="U48" i="8"/>
  <c r="R49" i="8"/>
  <c r="S49" i="8"/>
  <c r="T49" i="8"/>
  <c r="U49" i="8"/>
  <c r="R50" i="8"/>
  <c r="S50" i="8"/>
  <c r="T50" i="8"/>
  <c r="U50" i="8"/>
  <c r="R51" i="8"/>
  <c r="S51" i="8"/>
  <c r="T51" i="8"/>
  <c r="U51" i="8"/>
  <c r="R52" i="8"/>
  <c r="S52" i="8"/>
  <c r="T52" i="8"/>
  <c r="U52" i="8"/>
  <c r="R53" i="8"/>
  <c r="S53" i="8"/>
  <c r="T53" i="8"/>
  <c r="U53" i="8"/>
  <c r="R54" i="8"/>
  <c r="S54" i="8"/>
  <c r="T54" i="8"/>
  <c r="U54" i="8"/>
  <c r="R55" i="8"/>
  <c r="S55" i="8"/>
  <c r="T55" i="8"/>
  <c r="U55" i="8"/>
  <c r="R56" i="8"/>
  <c r="S56" i="8"/>
  <c r="T56" i="8"/>
  <c r="U56" i="8"/>
  <c r="R57" i="8"/>
  <c r="S57" i="8"/>
  <c r="T57" i="8"/>
  <c r="U57" i="8"/>
  <c r="R58" i="8"/>
  <c r="S58" i="8"/>
  <c r="T58" i="8"/>
  <c r="U58" i="8"/>
  <c r="R59" i="8"/>
  <c r="S59" i="8"/>
  <c r="T59" i="8"/>
  <c r="U59" i="8"/>
  <c r="R60" i="8"/>
  <c r="S60" i="8"/>
  <c r="T60" i="8"/>
  <c r="U60" i="8"/>
  <c r="R61" i="8"/>
  <c r="S61" i="8"/>
  <c r="T61" i="8"/>
  <c r="U61" i="8"/>
  <c r="R62" i="8"/>
  <c r="S62" i="8"/>
  <c r="T62" i="8"/>
  <c r="U62" i="8"/>
  <c r="R63" i="8"/>
  <c r="S63" i="8"/>
  <c r="T63" i="8"/>
  <c r="U63" i="8"/>
  <c r="R64" i="8"/>
  <c r="S64" i="8"/>
  <c r="T64" i="8"/>
  <c r="U64" i="8"/>
  <c r="R65" i="8"/>
  <c r="S65" i="8"/>
  <c r="T65" i="8"/>
  <c r="U65" i="8"/>
  <c r="R66" i="8"/>
  <c r="S66" i="8"/>
  <c r="T66" i="8"/>
  <c r="U66" i="8"/>
  <c r="R67" i="8"/>
  <c r="S67" i="8"/>
  <c r="T67" i="8"/>
  <c r="U67" i="8"/>
  <c r="R68" i="8"/>
  <c r="S68" i="8"/>
  <c r="T68" i="8"/>
  <c r="U68" i="8"/>
  <c r="R69" i="8"/>
  <c r="S69" i="8"/>
  <c r="T69" i="8"/>
  <c r="U69" i="8"/>
  <c r="R70" i="8"/>
  <c r="S70" i="8"/>
  <c r="T70" i="8"/>
  <c r="U70" i="8"/>
  <c r="R71" i="8"/>
  <c r="S71" i="8"/>
  <c r="T71" i="8"/>
  <c r="U71" i="8"/>
  <c r="R72" i="8"/>
  <c r="S72" i="8"/>
  <c r="T72" i="8"/>
  <c r="U72" i="8"/>
  <c r="R73" i="8"/>
  <c r="S73" i="8"/>
  <c r="T73" i="8"/>
  <c r="U73" i="8"/>
  <c r="R74" i="8"/>
  <c r="S74" i="8"/>
  <c r="T74" i="8"/>
  <c r="U74" i="8"/>
  <c r="R75" i="8"/>
  <c r="S75" i="8"/>
  <c r="T75" i="8"/>
  <c r="U75" i="8"/>
  <c r="R76" i="8"/>
  <c r="S76" i="8"/>
  <c r="T76" i="8"/>
  <c r="U76" i="8"/>
  <c r="R77" i="8"/>
  <c r="S77" i="8"/>
  <c r="T77" i="8"/>
  <c r="U77" i="8"/>
  <c r="R78" i="8"/>
  <c r="S78" i="8"/>
  <c r="T78" i="8"/>
  <c r="U78" i="8"/>
  <c r="R79" i="8"/>
  <c r="S79" i="8"/>
  <c r="T79" i="8"/>
  <c r="U79" i="8"/>
  <c r="R80" i="8"/>
  <c r="Q80" i="8" s="1"/>
  <c r="S80" i="8"/>
  <c r="T80" i="8"/>
  <c r="U80" i="8"/>
  <c r="R81" i="8"/>
  <c r="S81" i="8"/>
  <c r="T81" i="8"/>
  <c r="U81" i="8"/>
  <c r="R82" i="8"/>
  <c r="S82" i="8"/>
  <c r="T82" i="8"/>
  <c r="U82" i="8"/>
  <c r="R83" i="8"/>
  <c r="S83" i="8"/>
  <c r="T83" i="8"/>
  <c r="U83" i="8"/>
  <c r="R84" i="8"/>
  <c r="S84" i="8"/>
  <c r="T84" i="8"/>
  <c r="U84" i="8"/>
  <c r="R85" i="8"/>
  <c r="S85" i="8"/>
  <c r="T85" i="8"/>
  <c r="U85" i="8"/>
  <c r="R86" i="8"/>
  <c r="S86" i="8"/>
  <c r="T86" i="8"/>
  <c r="U86" i="8"/>
  <c r="R87" i="8"/>
  <c r="S87" i="8"/>
  <c r="T87" i="8"/>
  <c r="U87" i="8"/>
  <c r="R88" i="8"/>
  <c r="S88" i="8"/>
  <c r="T88" i="8"/>
  <c r="U88" i="8"/>
  <c r="R89" i="8"/>
  <c r="S89" i="8"/>
  <c r="T89" i="8"/>
  <c r="U89" i="8"/>
  <c r="R90" i="8"/>
  <c r="S90" i="8"/>
  <c r="T90" i="8"/>
  <c r="U90" i="8"/>
  <c r="R91" i="8"/>
  <c r="S91" i="8"/>
  <c r="T91" i="8"/>
  <c r="U91" i="8"/>
  <c r="R92" i="8"/>
  <c r="S92" i="8"/>
  <c r="T92" i="8"/>
  <c r="U92" i="8"/>
  <c r="R93" i="8"/>
  <c r="S93" i="8"/>
  <c r="T93" i="8"/>
  <c r="U93" i="8"/>
  <c r="R94" i="8"/>
  <c r="S94" i="8"/>
  <c r="T94" i="8"/>
  <c r="U94" i="8"/>
  <c r="R95" i="8"/>
  <c r="S95" i="8"/>
  <c r="T95" i="8"/>
  <c r="U95" i="8"/>
  <c r="R96" i="8"/>
  <c r="Q96" i="8" s="1"/>
  <c r="S96" i="8"/>
  <c r="T96" i="8"/>
  <c r="U96" i="8"/>
  <c r="R97" i="8"/>
  <c r="S97" i="8"/>
  <c r="T97" i="8"/>
  <c r="U97" i="8"/>
  <c r="R98" i="8"/>
  <c r="S98" i="8"/>
  <c r="T98" i="8"/>
  <c r="U98" i="8"/>
  <c r="R99" i="8"/>
  <c r="S99" i="8"/>
  <c r="T99" i="8"/>
  <c r="U99" i="8"/>
  <c r="R100" i="8"/>
  <c r="S100" i="8"/>
  <c r="T100" i="8"/>
  <c r="U100" i="8"/>
  <c r="R101" i="8"/>
  <c r="S101" i="8"/>
  <c r="T101" i="8"/>
  <c r="U101" i="8"/>
  <c r="R102" i="8"/>
  <c r="S102" i="8"/>
  <c r="T102" i="8"/>
  <c r="U102" i="8"/>
  <c r="R103" i="8"/>
  <c r="Q103" i="8" s="1"/>
  <c r="S103" i="8"/>
  <c r="T103" i="8"/>
  <c r="U103" i="8"/>
  <c r="R104" i="8"/>
  <c r="S104" i="8"/>
  <c r="T104" i="8"/>
  <c r="U104" i="8"/>
  <c r="R105" i="8"/>
  <c r="S105" i="8"/>
  <c r="T105" i="8"/>
  <c r="U105" i="8"/>
  <c r="R106" i="8"/>
  <c r="S106" i="8"/>
  <c r="T106" i="8"/>
  <c r="U106" i="8"/>
  <c r="R107" i="8"/>
  <c r="S107" i="8"/>
  <c r="T107" i="8"/>
  <c r="U107" i="8"/>
  <c r="R108" i="8"/>
  <c r="Q108" i="8" s="1"/>
  <c r="S108" i="8"/>
  <c r="T108" i="8"/>
  <c r="U108" i="8"/>
  <c r="R109" i="8"/>
  <c r="S109" i="8"/>
  <c r="T109" i="8"/>
  <c r="U109" i="8"/>
  <c r="R110" i="8"/>
  <c r="S110" i="8"/>
  <c r="T110" i="8"/>
  <c r="U110" i="8"/>
  <c r="R111" i="8"/>
  <c r="S111" i="8"/>
  <c r="T111" i="8"/>
  <c r="U111" i="8"/>
  <c r="R112" i="8"/>
  <c r="S112" i="8"/>
  <c r="T112" i="8"/>
  <c r="U112" i="8"/>
  <c r="R113" i="8"/>
  <c r="S113" i="8"/>
  <c r="T113" i="8"/>
  <c r="U113" i="8"/>
  <c r="R114" i="8"/>
  <c r="S114" i="8"/>
  <c r="T114" i="8"/>
  <c r="U114" i="8"/>
  <c r="R115" i="8"/>
  <c r="S115" i="8"/>
  <c r="T115" i="8"/>
  <c r="U115" i="8"/>
  <c r="R116" i="8"/>
  <c r="S116" i="8"/>
  <c r="T116" i="8"/>
  <c r="U116" i="8"/>
  <c r="R117" i="8"/>
  <c r="S117" i="8"/>
  <c r="T117" i="8"/>
  <c r="U117" i="8"/>
  <c r="R118" i="8"/>
  <c r="S118" i="8"/>
  <c r="T118" i="8"/>
  <c r="U118" i="8"/>
  <c r="R119" i="8"/>
  <c r="S119" i="8"/>
  <c r="T119" i="8"/>
  <c r="U119" i="8"/>
  <c r="R120" i="8"/>
  <c r="S120" i="8"/>
  <c r="T120" i="8"/>
  <c r="U120" i="8"/>
  <c r="R121" i="8"/>
  <c r="S121" i="8"/>
  <c r="T121" i="8"/>
  <c r="U121" i="8"/>
  <c r="R122" i="8"/>
  <c r="S122" i="8"/>
  <c r="T122" i="8"/>
  <c r="U122" i="8"/>
  <c r="R123" i="8"/>
  <c r="S123" i="8"/>
  <c r="T123" i="8"/>
  <c r="U123" i="8"/>
  <c r="R124" i="8"/>
  <c r="S124" i="8"/>
  <c r="T124" i="8"/>
  <c r="U124" i="8"/>
  <c r="R125" i="8"/>
  <c r="S125" i="8"/>
  <c r="T125" i="8"/>
  <c r="U125" i="8"/>
  <c r="R126" i="8"/>
  <c r="S126" i="8"/>
  <c r="T126" i="8"/>
  <c r="U126" i="8"/>
  <c r="R127" i="8"/>
  <c r="S127" i="8"/>
  <c r="T127" i="8"/>
  <c r="U127" i="8"/>
  <c r="R128" i="8"/>
  <c r="S128" i="8"/>
  <c r="T128" i="8"/>
  <c r="U128" i="8"/>
  <c r="R129" i="8"/>
  <c r="S129" i="8"/>
  <c r="T129" i="8"/>
  <c r="U129" i="8"/>
  <c r="S11" i="8"/>
  <c r="T11" i="8"/>
  <c r="U11" i="8"/>
  <c r="R11" i="8"/>
  <c r="M151" i="8"/>
  <c r="N151" i="8"/>
  <c r="O151" i="8"/>
  <c r="P151" i="8"/>
  <c r="M152" i="8"/>
  <c r="N152" i="8"/>
  <c r="O152" i="8"/>
  <c r="P152" i="8"/>
  <c r="M153" i="8"/>
  <c r="N153" i="8"/>
  <c r="O153" i="8"/>
  <c r="P153" i="8"/>
  <c r="M154" i="8"/>
  <c r="N154" i="8"/>
  <c r="O154" i="8"/>
  <c r="P154" i="8"/>
  <c r="M155" i="8"/>
  <c r="N155" i="8"/>
  <c r="O155" i="8"/>
  <c r="P155" i="8"/>
  <c r="M156" i="8"/>
  <c r="N156" i="8"/>
  <c r="O156" i="8"/>
  <c r="P156" i="8"/>
  <c r="M157" i="8"/>
  <c r="N157" i="8"/>
  <c r="O157" i="8"/>
  <c r="P157" i="8"/>
  <c r="M158" i="8"/>
  <c r="N158" i="8"/>
  <c r="O158" i="8"/>
  <c r="P158" i="8"/>
  <c r="M159" i="8"/>
  <c r="N159" i="8"/>
  <c r="O159" i="8"/>
  <c r="P159" i="8"/>
  <c r="M160" i="8"/>
  <c r="N160" i="8"/>
  <c r="O160" i="8"/>
  <c r="P160" i="8"/>
  <c r="M161" i="8"/>
  <c r="N161" i="8"/>
  <c r="O161" i="8"/>
  <c r="P161" i="8"/>
  <c r="P150" i="8"/>
  <c r="O150" i="8"/>
  <c r="O144" i="8"/>
  <c r="P144" i="8"/>
  <c r="O145" i="8"/>
  <c r="P145" i="8"/>
  <c r="O146" i="8"/>
  <c r="P146" i="8"/>
  <c r="O147" i="8"/>
  <c r="P147" i="8"/>
  <c r="O148" i="8"/>
  <c r="P148" i="8"/>
  <c r="P143" i="8"/>
  <c r="O143" i="8"/>
  <c r="O132" i="8"/>
  <c r="P132" i="8"/>
  <c r="O133" i="8"/>
  <c r="P133" i="8"/>
  <c r="O134" i="8"/>
  <c r="P134" i="8"/>
  <c r="O135" i="8"/>
  <c r="P135" i="8"/>
  <c r="O136" i="8"/>
  <c r="P136" i="8"/>
  <c r="O137" i="8"/>
  <c r="P137" i="8"/>
  <c r="O138" i="8"/>
  <c r="P138" i="8"/>
  <c r="O139" i="8"/>
  <c r="P139" i="8"/>
  <c r="O140" i="8"/>
  <c r="P140" i="8"/>
  <c r="O141" i="8"/>
  <c r="P141" i="8"/>
  <c r="P131" i="8"/>
  <c r="O131" i="8"/>
  <c r="M12" i="8"/>
  <c r="N12" i="8"/>
  <c r="O12" i="8"/>
  <c r="P12" i="8"/>
  <c r="M13" i="8"/>
  <c r="N13" i="8"/>
  <c r="O13" i="8"/>
  <c r="P13" i="8"/>
  <c r="M14" i="8"/>
  <c r="O14" i="8"/>
  <c r="P14" i="8"/>
  <c r="M15" i="8"/>
  <c r="N15" i="8"/>
  <c r="O15" i="8"/>
  <c r="P15" i="8"/>
  <c r="M16" i="8"/>
  <c r="N16" i="8"/>
  <c r="O16" i="8"/>
  <c r="P16" i="8"/>
  <c r="M17" i="8"/>
  <c r="N17" i="8"/>
  <c r="O17" i="8"/>
  <c r="P17" i="8"/>
  <c r="M18" i="8"/>
  <c r="N18" i="8"/>
  <c r="O18" i="8"/>
  <c r="P18" i="8"/>
  <c r="M19" i="8"/>
  <c r="N19" i="8"/>
  <c r="O19" i="8"/>
  <c r="P19" i="8"/>
  <c r="M20" i="8"/>
  <c r="N20" i="8"/>
  <c r="O20" i="8"/>
  <c r="P20" i="8"/>
  <c r="M21" i="8"/>
  <c r="N21" i="8"/>
  <c r="O21" i="8"/>
  <c r="P21" i="8"/>
  <c r="M22" i="8"/>
  <c r="N22" i="8"/>
  <c r="O22" i="8"/>
  <c r="P22" i="8"/>
  <c r="M23" i="8"/>
  <c r="O23" i="8"/>
  <c r="P23" i="8"/>
  <c r="M24" i="8"/>
  <c r="N24" i="8"/>
  <c r="O24" i="8"/>
  <c r="P24" i="8"/>
  <c r="M25" i="8"/>
  <c r="O25" i="8"/>
  <c r="P25" i="8"/>
  <c r="M26" i="8"/>
  <c r="N26" i="8"/>
  <c r="O26" i="8"/>
  <c r="P26" i="8"/>
  <c r="M27" i="8"/>
  <c r="N27" i="8"/>
  <c r="O27" i="8"/>
  <c r="P27" i="8"/>
  <c r="M28" i="8"/>
  <c r="O28" i="8"/>
  <c r="P28" i="8"/>
  <c r="M29" i="8"/>
  <c r="N29" i="8"/>
  <c r="O29" i="8"/>
  <c r="P29" i="8"/>
  <c r="M30" i="8"/>
  <c r="N30" i="8"/>
  <c r="O30" i="8"/>
  <c r="P30" i="8"/>
  <c r="M31" i="8"/>
  <c r="N31" i="8"/>
  <c r="O31" i="8"/>
  <c r="P31" i="8"/>
  <c r="N32" i="8"/>
  <c r="O32" i="8"/>
  <c r="P32" i="8"/>
  <c r="N33" i="8"/>
  <c r="O33" i="8"/>
  <c r="P33" i="8"/>
  <c r="O34" i="8"/>
  <c r="P34" i="8"/>
  <c r="M35" i="8"/>
  <c r="O35" i="8"/>
  <c r="P35" i="8"/>
  <c r="M36" i="8"/>
  <c r="O36" i="8"/>
  <c r="P36" i="8"/>
  <c r="M37" i="8"/>
  <c r="O37" i="8"/>
  <c r="P37" i="8"/>
  <c r="M38" i="8"/>
  <c r="O38" i="8"/>
  <c r="P38" i="8"/>
  <c r="O39" i="8"/>
  <c r="P39" i="8"/>
  <c r="M40" i="8"/>
  <c r="O40" i="8"/>
  <c r="P40" i="8"/>
  <c r="M41" i="8"/>
  <c r="O41" i="8"/>
  <c r="P41" i="8"/>
  <c r="M42" i="8"/>
  <c r="O42" i="8"/>
  <c r="P42" i="8"/>
  <c r="M43" i="8"/>
  <c r="O43" i="8"/>
  <c r="P43" i="8"/>
  <c r="M44" i="8"/>
  <c r="O44" i="8"/>
  <c r="P44" i="8"/>
  <c r="M45" i="8"/>
  <c r="O45" i="8"/>
  <c r="P45" i="8"/>
  <c r="M46" i="8"/>
  <c r="O46" i="8"/>
  <c r="P46" i="8"/>
  <c r="O47" i="8"/>
  <c r="P47" i="8"/>
  <c r="M48" i="8"/>
  <c r="O48" i="8"/>
  <c r="P48" i="8"/>
  <c r="N49" i="8"/>
  <c r="O49" i="8"/>
  <c r="P49" i="8"/>
  <c r="O50" i="8"/>
  <c r="P50" i="8"/>
  <c r="O51" i="8"/>
  <c r="P51" i="8"/>
  <c r="O52" i="8"/>
  <c r="P52" i="8"/>
  <c r="O53" i="8"/>
  <c r="P53" i="8"/>
  <c r="O54" i="8"/>
  <c r="P54" i="8"/>
  <c r="O55" i="8"/>
  <c r="P55" i="8"/>
  <c r="O56" i="8"/>
  <c r="P56" i="8"/>
  <c r="O57" i="8"/>
  <c r="P57" i="8"/>
  <c r="O58" i="8"/>
  <c r="P58" i="8"/>
  <c r="O59" i="8"/>
  <c r="P59" i="8"/>
  <c r="O60" i="8"/>
  <c r="P60" i="8"/>
  <c r="O61" i="8"/>
  <c r="P61" i="8"/>
  <c r="O62" i="8"/>
  <c r="P62" i="8"/>
  <c r="O63" i="8"/>
  <c r="P63" i="8"/>
  <c r="O64" i="8"/>
  <c r="P64" i="8"/>
  <c r="O65" i="8"/>
  <c r="P65" i="8"/>
  <c r="O66" i="8"/>
  <c r="P66" i="8"/>
  <c r="O67" i="8"/>
  <c r="P67" i="8"/>
  <c r="O68" i="8"/>
  <c r="P68" i="8"/>
  <c r="O69" i="8"/>
  <c r="P69" i="8"/>
  <c r="O70" i="8"/>
  <c r="P70" i="8"/>
  <c r="O71" i="8"/>
  <c r="P71" i="8"/>
  <c r="O72" i="8"/>
  <c r="P72" i="8"/>
  <c r="M73" i="8"/>
  <c r="N73" i="8"/>
  <c r="O73" i="8"/>
  <c r="P73" i="8"/>
  <c r="O74" i="8"/>
  <c r="P74" i="8"/>
  <c r="O75" i="8"/>
  <c r="P75" i="8"/>
  <c r="O76" i="8"/>
  <c r="P76" i="8"/>
  <c r="O77" i="8"/>
  <c r="P77" i="8"/>
  <c r="O78" i="8"/>
  <c r="P78" i="8"/>
  <c r="O79" i="8"/>
  <c r="P79" i="8"/>
  <c r="O80" i="8"/>
  <c r="P80" i="8"/>
  <c r="O81" i="8"/>
  <c r="P81" i="8"/>
  <c r="O82" i="8"/>
  <c r="P82" i="8"/>
  <c r="O83" i="8"/>
  <c r="P83" i="8"/>
  <c r="N84" i="8"/>
  <c r="O84" i="8"/>
  <c r="P84" i="8"/>
  <c r="O85" i="8"/>
  <c r="P85" i="8"/>
  <c r="O86" i="8"/>
  <c r="P86" i="8"/>
  <c r="O87" i="8"/>
  <c r="P87" i="8"/>
  <c r="O88" i="8"/>
  <c r="P88" i="8"/>
  <c r="O89" i="8"/>
  <c r="P89" i="8"/>
  <c r="O90" i="8"/>
  <c r="P90" i="8"/>
  <c r="O91" i="8"/>
  <c r="P91" i="8"/>
  <c r="O92" i="8"/>
  <c r="P92" i="8"/>
  <c r="O93" i="8"/>
  <c r="P93" i="8"/>
  <c r="O94" i="8"/>
  <c r="P94" i="8"/>
  <c r="O95" i="8"/>
  <c r="P95" i="8"/>
  <c r="O96" i="8"/>
  <c r="P96" i="8"/>
  <c r="O97" i="8"/>
  <c r="P97" i="8"/>
  <c r="O98" i="8"/>
  <c r="P98" i="8"/>
  <c r="O99" i="8"/>
  <c r="P99" i="8"/>
  <c r="O100" i="8"/>
  <c r="P100" i="8"/>
  <c r="O101" i="8"/>
  <c r="P101" i="8"/>
  <c r="O102" i="8"/>
  <c r="P102" i="8"/>
  <c r="M103" i="8"/>
  <c r="N103" i="8"/>
  <c r="O103" i="8"/>
  <c r="P103" i="8"/>
  <c r="O104" i="8"/>
  <c r="P104" i="8"/>
  <c r="O105" i="8"/>
  <c r="P105" i="8"/>
  <c r="O106" i="8"/>
  <c r="P106" i="8"/>
  <c r="O107" i="8"/>
  <c r="P107" i="8"/>
  <c r="M108" i="8"/>
  <c r="N108" i="8"/>
  <c r="O108" i="8"/>
  <c r="P108" i="8"/>
  <c r="O109" i="8"/>
  <c r="P109" i="8"/>
  <c r="O110" i="8"/>
  <c r="P110" i="8"/>
  <c r="O111" i="8"/>
  <c r="P111" i="8"/>
  <c r="O112" i="8"/>
  <c r="P112" i="8"/>
  <c r="O113" i="8"/>
  <c r="P113" i="8"/>
  <c r="O114" i="8"/>
  <c r="P114" i="8"/>
  <c r="M115" i="8"/>
  <c r="N115" i="8"/>
  <c r="O115" i="8"/>
  <c r="P115" i="8"/>
  <c r="O116" i="8"/>
  <c r="P116" i="8"/>
  <c r="O117" i="8"/>
  <c r="P117" i="8"/>
  <c r="O118" i="8"/>
  <c r="P118" i="8"/>
  <c r="O119" i="8"/>
  <c r="P119" i="8"/>
  <c r="O120" i="8"/>
  <c r="P120" i="8"/>
  <c r="O121" i="8"/>
  <c r="P121" i="8"/>
  <c r="O122" i="8"/>
  <c r="P122" i="8"/>
  <c r="O123" i="8"/>
  <c r="P123" i="8"/>
  <c r="O124" i="8"/>
  <c r="P124" i="8"/>
  <c r="O125" i="8"/>
  <c r="P125" i="8"/>
  <c r="O126" i="8"/>
  <c r="P126" i="8"/>
  <c r="O127" i="8"/>
  <c r="P127" i="8"/>
  <c r="O128" i="8"/>
  <c r="P128" i="8"/>
  <c r="O129" i="8"/>
  <c r="P129" i="8"/>
  <c r="N11" i="8"/>
  <c r="O11" i="8"/>
  <c r="P11" i="8"/>
  <c r="M11" i="8"/>
  <c r="E150" i="8"/>
  <c r="F150" i="8"/>
  <c r="G150" i="8"/>
  <c r="H150" i="8"/>
  <c r="E151" i="8"/>
  <c r="F151" i="8"/>
  <c r="G151" i="8"/>
  <c r="H151" i="8"/>
  <c r="E152" i="8"/>
  <c r="F152" i="8"/>
  <c r="G152" i="8"/>
  <c r="H152" i="8"/>
  <c r="E153" i="8"/>
  <c r="F153" i="8"/>
  <c r="G153" i="8"/>
  <c r="H153" i="8"/>
  <c r="E154" i="8"/>
  <c r="F154" i="8"/>
  <c r="G154" i="8"/>
  <c r="H154" i="8"/>
  <c r="E155" i="8"/>
  <c r="F155" i="8"/>
  <c r="G155" i="8"/>
  <c r="H155" i="8"/>
  <c r="E156" i="8"/>
  <c r="F156" i="8"/>
  <c r="G156" i="8"/>
  <c r="H156" i="8"/>
  <c r="E157" i="8"/>
  <c r="F157" i="8"/>
  <c r="G157" i="8"/>
  <c r="H157" i="8"/>
  <c r="E158" i="8"/>
  <c r="F158" i="8"/>
  <c r="G158" i="8"/>
  <c r="H158" i="8"/>
  <c r="E159" i="8"/>
  <c r="F159" i="8"/>
  <c r="G159" i="8"/>
  <c r="H159" i="8"/>
  <c r="E160" i="8"/>
  <c r="F160" i="8"/>
  <c r="G160" i="8"/>
  <c r="H160" i="8"/>
  <c r="D151" i="8"/>
  <c r="D152" i="8"/>
  <c r="D153" i="8"/>
  <c r="D154" i="8"/>
  <c r="D159" i="8"/>
  <c r="D150" i="8"/>
  <c r="D144" i="8"/>
  <c r="D145" i="8"/>
  <c r="D147" i="8"/>
  <c r="D148" i="8"/>
  <c r="D143" i="8"/>
  <c r="E144" i="8"/>
  <c r="F144" i="8"/>
  <c r="G144" i="8"/>
  <c r="H144" i="8"/>
  <c r="E145" i="8"/>
  <c r="F145" i="8"/>
  <c r="G145" i="8"/>
  <c r="H145" i="8"/>
  <c r="E146" i="8"/>
  <c r="F146" i="8"/>
  <c r="G146" i="8"/>
  <c r="H146" i="8"/>
  <c r="E147" i="8"/>
  <c r="F147" i="8"/>
  <c r="G147" i="8"/>
  <c r="H147" i="8"/>
  <c r="E148" i="8"/>
  <c r="F148" i="8"/>
  <c r="G148" i="8"/>
  <c r="H148" i="8"/>
  <c r="H143" i="8"/>
  <c r="G143" i="8"/>
  <c r="F143" i="8"/>
  <c r="E143" i="8"/>
  <c r="H131" i="8"/>
  <c r="G131" i="8"/>
  <c r="F131" i="8"/>
  <c r="E131" i="8"/>
  <c r="D133" i="8"/>
  <c r="E133" i="8"/>
  <c r="F133" i="8"/>
  <c r="G133" i="8"/>
  <c r="H133" i="8"/>
  <c r="D134" i="8"/>
  <c r="E134" i="8"/>
  <c r="F134" i="8"/>
  <c r="G134" i="8"/>
  <c r="H134" i="8"/>
  <c r="D135" i="8"/>
  <c r="E135" i="8"/>
  <c r="F135" i="8"/>
  <c r="G135" i="8"/>
  <c r="H135" i="8"/>
  <c r="D136" i="8"/>
  <c r="E136" i="8"/>
  <c r="F136" i="8"/>
  <c r="G136" i="8"/>
  <c r="H136" i="8"/>
  <c r="D137" i="8"/>
  <c r="E137" i="8"/>
  <c r="F137" i="8"/>
  <c r="G137" i="8"/>
  <c r="H137" i="8"/>
  <c r="D138" i="8"/>
  <c r="E138" i="8"/>
  <c r="F138" i="8"/>
  <c r="G138" i="8"/>
  <c r="H138" i="8"/>
  <c r="D139" i="8"/>
  <c r="E139" i="8"/>
  <c r="F139" i="8"/>
  <c r="G139" i="8"/>
  <c r="H139" i="8"/>
  <c r="D140" i="8"/>
  <c r="E140" i="8"/>
  <c r="F140" i="8"/>
  <c r="G140" i="8"/>
  <c r="H140" i="8"/>
  <c r="D141" i="8"/>
  <c r="E141" i="8"/>
  <c r="F141" i="8"/>
  <c r="G141" i="8"/>
  <c r="H141" i="8"/>
  <c r="E132" i="8"/>
  <c r="F132" i="8"/>
  <c r="G132" i="8"/>
  <c r="H132" i="8"/>
  <c r="D132" i="8"/>
  <c r="D131" i="8"/>
  <c r="D12" i="8"/>
  <c r="E12" i="8"/>
  <c r="F12" i="8"/>
  <c r="G12" i="8"/>
  <c r="H12" i="8"/>
  <c r="D13" i="8"/>
  <c r="E13" i="8"/>
  <c r="F13" i="8"/>
  <c r="G13" i="8"/>
  <c r="H13" i="8"/>
  <c r="D14" i="8"/>
  <c r="F14" i="8"/>
  <c r="G14" i="8"/>
  <c r="H14" i="8"/>
  <c r="D15" i="8"/>
  <c r="E15" i="8"/>
  <c r="F15" i="8"/>
  <c r="G15" i="8"/>
  <c r="H15" i="8"/>
  <c r="D16" i="8"/>
  <c r="E16" i="8"/>
  <c r="F16" i="8"/>
  <c r="G16" i="8"/>
  <c r="H16" i="8"/>
  <c r="D17" i="8"/>
  <c r="E17" i="8"/>
  <c r="F17" i="8"/>
  <c r="G17" i="8"/>
  <c r="H17" i="8"/>
  <c r="D18" i="8"/>
  <c r="E18" i="8"/>
  <c r="F18" i="8"/>
  <c r="G18" i="8"/>
  <c r="H18" i="8"/>
  <c r="D19" i="8"/>
  <c r="E19" i="8"/>
  <c r="F19" i="8"/>
  <c r="H19" i="8"/>
  <c r="D20" i="8"/>
  <c r="E20" i="8"/>
  <c r="F20" i="8"/>
  <c r="G20" i="8"/>
  <c r="H20" i="8"/>
  <c r="D21" i="8"/>
  <c r="E21" i="8"/>
  <c r="F21" i="8"/>
  <c r="G21" i="8"/>
  <c r="H21" i="8"/>
  <c r="D22" i="8"/>
  <c r="E22" i="8"/>
  <c r="F22" i="8"/>
  <c r="G22" i="8"/>
  <c r="H22" i="8"/>
  <c r="D23" i="8"/>
  <c r="F23" i="8"/>
  <c r="G23" i="8"/>
  <c r="H23" i="8"/>
  <c r="D24" i="8"/>
  <c r="E24" i="8"/>
  <c r="F24" i="8"/>
  <c r="G24" i="8"/>
  <c r="H24" i="8"/>
  <c r="D25" i="8"/>
  <c r="F25" i="8"/>
  <c r="G25" i="8"/>
  <c r="H25" i="8"/>
  <c r="D26" i="8"/>
  <c r="E26" i="8"/>
  <c r="F26" i="8"/>
  <c r="G26" i="8"/>
  <c r="H26" i="8"/>
  <c r="D27" i="8"/>
  <c r="E27" i="8"/>
  <c r="F27" i="8"/>
  <c r="G27" i="8"/>
  <c r="H27" i="8"/>
  <c r="D28" i="8"/>
  <c r="F28" i="8"/>
  <c r="G28" i="8"/>
  <c r="H28" i="8"/>
  <c r="D29" i="8"/>
  <c r="E29" i="8"/>
  <c r="F29" i="8"/>
  <c r="G29" i="8"/>
  <c r="H29" i="8"/>
  <c r="D30" i="8"/>
  <c r="F30" i="8"/>
  <c r="G30" i="8"/>
  <c r="H30" i="8"/>
  <c r="D31" i="8"/>
  <c r="E31" i="8"/>
  <c r="F31" i="8"/>
  <c r="G31" i="8"/>
  <c r="H31" i="8"/>
  <c r="D32" i="8"/>
  <c r="E32" i="8"/>
  <c r="F32" i="8"/>
  <c r="G32" i="8"/>
  <c r="H32" i="8"/>
  <c r="D33" i="8"/>
  <c r="E33" i="8"/>
  <c r="F33" i="8"/>
  <c r="G33" i="8"/>
  <c r="H33" i="8"/>
  <c r="D34" i="8"/>
  <c r="E34" i="8"/>
  <c r="F34" i="8"/>
  <c r="G34" i="8"/>
  <c r="H34" i="8"/>
  <c r="D35" i="8"/>
  <c r="E35" i="8"/>
  <c r="F35" i="8"/>
  <c r="G35" i="8"/>
  <c r="H35" i="8"/>
  <c r="D36" i="8"/>
  <c r="E36" i="8"/>
  <c r="F36" i="8"/>
  <c r="G36" i="8"/>
  <c r="H36" i="8"/>
  <c r="D37" i="8"/>
  <c r="E37" i="8"/>
  <c r="F37" i="8"/>
  <c r="G37" i="8"/>
  <c r="H37" i="8"/>
  <c r="D38" i="8"/>
  <c r="E38" i="8"/>
  <c r="F38" i="8"/>
  <c r="G38" i="8"/>
  <c r="H38" i="8"/>
  <c r="D39" i="8"/>
  <c r="E39" i="8"/>
  <c r="F39" i="8"/>
  <c r="G39" i="8"/>
  <c r="H39" i="8"/>
  <c r="D40" i="8"/>
  <c r="E40" i="8"/>
  <c r="F40" i="8"/>
  <c r="G40" i="8"/>
  <c r="H40" i="8"/>
  <c r="D41" i="8"/>
  <c r="E41" i="8"/>
  <c r="F41" i="8"/>
  <c r="G41" i="8"/>
  <c r="H41" i="8"/>
  <c r="D42" i="8"/>
  <c r="E42" i="8"/>
  <c r="F42" i="8"/>
  <c r="G42" i="8"/>
  <c r="H42" i="8"/>
  <c r="D43" i="8"/>
  <c r="E43" i="8"/>
  <c r="F43" i="8"/>
  <c r="G43" i="8"/>
  <c r="H43" i="8"/>
  <c r="D44" i="8"/>
  <c r="E44" i="8"/>
  <c r="F44" i="8"/>
  <c r="G44" i="8"/>
  <c r="H44" i="8"/>
  <c r="D45" i="8"/>
  <c r="F45" i="8"/>
  <c r="G45" i="8"/>
  <c r="H45" i="8"/>
  <c r="D46" i="8"/>
  <c r="F46" i="8"/>
  <c r="G46" i="8"/>
  <c r="H46" i="8"/>
  <c r="D47" i="8"/>
  <c r="E47" i="8"/>
  <c r="F47" i="8"/>
  <c r="G47" i="8"/>
  <c r="H47" i="8"/>
  <c r="D48" i="8"/>
  <c r="E48" i="8"/>
  <c r="F48" i="8"/>
  <c r="G48" i="8"/>
  <c r="H48" i="8"/>
  <c r="D49" i="8"/>
  <c r="E49" i="8"/>
  <c r="F49" i="8"/>
  <c r="G49" i="8"/>
  <c r="H49" i="8"/>
  <c r="D50" i="8"/>
  <c r="E50" i="8"/>
  <c r="F50" i="8"/>
  <c r="G50" i="8"/>
  <c r="H50" i="8"/>
  <c r="D51" i="8"/>
  <c r="E51" i="8"/>
  <c r="F51" i="8"/>
  <c r="G51" i="8"/>
  <c r="H51" i="8"/>
  <c r="D52" i="8"/>
  <c r="E52" i="8"/>
  <c r="F52" i="8"/>
  <c r="G52" i="8"/>
  <c r="H52" i="8"/>
  <c r="D53" i="8"/>
  <c r="E53" i="8"/>
  <c r="F53" i="8"/>
  <c r="G53" i="8"/>
  <c r="H53" i="8"/>
  <c r="D54" i="8"/>
  <c r="E54" i="8"/>
  <c r="F54" i="8"/>
  <c r="G54" i="8"/>
  <c r="H54" i="8"/>
  <c r="D55" i="8"/>
  <c r="E55" i="8"/>
  <c r="F55" i="8"/>
  <c r="G55" i="8"/>
  <c r="H55" i="8"/>
  <c r="D56" i="8"/>
  <c r="F56" i="8"/>
  <c r="G56" i="8"/>
  <c r="H56" i="8"/>
  <c r="D57" i="8"/>
  <c r="E57" i="8"/>
  <c r="F57" i="8"/>
  <c r="G57" i="8"/>
  <c r="H57" i="8"/>
  <c r="D58" i="8"/>
  <c r="E58" i="8"/>
  <c r="F58" i="8"/>
  <c r="G58" i="8"/>
  <c r="H58" i="8"/>
  <c r="D59" i="8"/>
  <c r="E59" i="8"/>
  <c r="F59" i="8"/>
  <c r="G59" i="8"/>
  <c r="H59" i="8"/>
  <c r="E60" i="8"/>
  <c r="F60" i="8"/>
  <c r="G60" i="8"/>
  <c r="H60" i="8"/>
  <c r="D61" i="8"/>
  <c r="E61" i="8"/>
  <c r="F61" i="8"/>
  <c r="G61" i="8"/>
  <c r="H61" i="8"/>
  <c r="D62" i="8"/>
  <c r="E62" i="8"/>
  <c r="F62" i="8"/>
  <c r="G62" i="8"/>
  <c r="H62" i="8"/>
  <c r="D63" i="8"/>
  <c r="E63" i="8"/>
  <c r="F63" i="8"/>
  <c r="G63" i="8"/>
  <c r="H63" i="8"/>
  <c r="D64" i="8"/>
  <c r="E64" i="8"/>
  <c r="F64" i="8"/>
  <c r="G64" i="8"/>
  <c r="H64" i="8"/>
  <c r="D65" i="8"/>
  <c r="E65" i="8"/>
  <c r="F65" i="8"/>
  <c r="G65" i="8"/>
  <c r="H65" i="8"/>
  <c r="D66" i="8"/>
  <c r="E66" i="8"/>
  <c r="F66" i="8"/>
  <c r="G66" i="8"/>
  <c r="H66" i="8"/>
  <c r="D67" i="8"/>
  <c r="E67" i="8"/>
  <c r="F67" i="8"/>
  <c r="G67" i="8"/>
  <c r="H67" i="8"/>
  <c r="D68" i="8"/>
  <c r="E68" i="8"/>
  <c r="F68" i="8"/>
  <c r="G68" i="8"/>
  <c r="H68" i="8"/>
  <c r="D69" i="8"/>
  <c r="E69" i="8"/>
  <c r="F69" i="8"/>
  <c r="G69" i="8"/>
  <c r="H69" i="8"/>
  <c r="D70" i="8"/>
  <c r="E70" i="8"/>
  <c r="F70" i="8"/>
  <c r="G70" i="8"/>
  <c r="H70" i="8"/>
  <c r="D71" i="8"/>
  <c r="E71" i="8"/>
  <c r="F71" i="8"/>
  <c r="G71" i="8"/>
  <c r="H71" i="8"/>
  <c r="D72" i="8"/>
  <c r="E72" i="8"/>
  <c r="F72" i="8"/>
  <c r="G72" i="8"/>
  <c r="H72" i="8"/>
  <c r="D73" i="8"/>
  <c r="E73" i="8"/>
  <c r="F73" i="8"/>
  <c r="G73" i="8"/>
  <c r="H73" i="8"/>
  <c r="D74" i="8"/>
  <c r="E74" i="8"/>
  <c r="F74" i="8"/>
  <c r="G74" i="8"/>
  <c r="H74" i="8"/>
  <c r="D75" i="8"/>
  <c r="E75" i="8"/>
  <c r="F75" i="8"/>
  <c r="G75" i="8"/>
  <c r="H75" i="8"/>
  <c r="D76" i="8"/>
  <c r="E76" i="8"/>
  <c r="F76" i="8"/>
  <c r="G76" i="8"/>
  <c r="H76" i="8"/>
  <c r="D77" i="8"/>
  <c r="E77" i="8"/>
  <c r="F77" i="8"/>
  <c r="G77" i="8"/>
  <c r="H77" i="8"/>
  <c r="D78" i="8"/>
  <c r="E78" i="8"/>
  <c r="F78" i="8"/>
  <c r="G78" i="8"/>
  <c r="H78" i="8"/>
  <c r="D79" i="8"/>
  <c r="E79" i="8"/>
  <c r="F79" i="8"/>
  <c r="G79" i="8"/>
  <c r="H79" i="8"/>
  <c r="D80" i="8"/>
  <c r="E80" i="8"/>
  <c r="F80" i="8"/>
  <c r="G80" i="8"/>
  <c r="H80" i="8"/>
  <c r="D81" i="8"/>
  <c r="E81" i="8"/>
  <c r="F81" i="8"/>
  <c r="G81" i="8"/>
  <c r="H81" i="8"/>
  <c r="D82" i="8"/>
  <c r="E82" i="8"/>
  <c r="F82" i="8"/>
  <c r="G82" i="8"/>
  <c r="H82" i="8"/>
  <c r="D83" i="8"/>
  <c r="E83" i="8"/>
  <c r="F83" i="8"/>
  <c r="G83" i="8"/>
  <c r="H83" i="8"/>
  <c r="D84" i="8"/>
  <c r="E84" i="8"/>
  <c r="F84" i="8"/>
  <c r="G84" i="8"/>
  <c r="H84" i="8"/>
  <c r="D85" i="8"/>
  <c r="E85" i="8"/>
  <c r="F85" i="8"/>
  <c r="G85" i="8"/>
  <c r="H85" i="8"/>
  <c r="D86" i="8"/>
  <c r="E86" i="8"/>
  <c r="F86" i="8"/>
  <c r="G86" i="8"/>
  <c r="H86" i="8"/>
  <c r="D87" i="8"/>
  <c r="E87" i="8"/>
  <c r="F87" i="8"/>
  <c r="G87" i="8"/>
  <c r="H87" i="8"/>
  <c r="D88" i="8"/>
  <c r="E88" i="8"/>
  <c r="F88" i="8"/>
  <c r="G88" i="8"/>
  <c r="H88" i="8"/>
  <c r="D89" i="8"/>
  <c r="E89" i="8"/>
  <c r="F89" i="8"/>
  <c r="G89" i="8"/>
  <c r="H89" i="8"/>
  <c r="D90" i="8"/>
  <c r="E90" i="8"/>
  <c r="F90" i="8"/>
  <c r="G90" i="8"/>
  <c r="H90" i="8"/>
  <c r="D91" i="8"/>
  <c r="E91" i="8"/>
  <c r="F91" i="8"/>
  <c r="G91" i="8"/>
  <c r="H91" i="8"/>
  <c r="D92" i="8"/>
  <c r="E92" i="8"/>
  <c r="F92" i="8"/>
  <c r="G92" i="8"/>
  <c r="H92" i="8"/>
  <c r="D93" i="8"/>
  <c r="E93" i="8"/>
  <c r="F93" i="8"/>
  <c r="G93" i="8"/>
  <c r="H93" i="8"/>
  <c r="D94" i="8"/>
  <c r="E94" i="8"/>
  <c r="F94" i="8"/>
  <c r="G94" i="8"/>
  <c r="H94" i="8"/>
  <c r="D95" i="8"/>
  <c r="E95" i="8"/>
  <c r="F95" i="8"/>
  <c r="G95" i="8"/>
  <c r="H95" i="8"/>
  <c r="D96" i="8"/>
  <c r="E96" i="8"/>
  <c r="F96" i="8"/>
  <c r="G96" i="8"/>
  <c r="H96" i="8"/>
  <c r="D97" i="8"/>
  <c r="E97" i="8"/>
  <c r="F97" i="8"/>
  <c r="G97" i="8"/>
  <c r="H97" i="8"/>
  <c r="D98" i="8"/>
  <c r="E98" i="8"/>
  <c r="F98" i="8"/>
  <c r="G98" i="8"/>
  <c r="H98" i="8"/>
  <c r="D99" i="8"/>
  <c r="E99" i="8"/>
  <c r="F99" i="8"/>
  <c r="G99" i="8"/>
  <c r="H99" i="8"/>
  <c r="D100" i="8"/>
  <c r="E100" i="8"/>
  <c r="F100" i="8"/>
  <c r="G100" i="8"/>
  <c r="H100" i="8"/>
  <c r="D101" i="8"/>
  <c r="E101" i="8"/>
  <c r="F101" i="8"/>
  <c r="G101" i="8"/>
  <c r="H101" i="8"/>
  <c r="D102" i="8"/>
  <c r="E102" i="8"/>
  <c r="F102" i="8"/>
  <c r="G102" i="8"/>
  <c r="H102" i="8"/>
  <c r="D103" i="8"/>
  <c r="E103" i="8"/>
  <c r="F103" i="8"/>
  <c r="G103" i="8"/>
  <c r="H103" i="8"/>
  <c r="D104" i="8"/>
  <c r="E104" i="8"/>
  <c r="F104" i="8"/>
  <c r="G104" i="8"/>
  <c r="H104" i="8"/>
  <c r="D105" i="8"/>
  <c r="E105" i="8"/>
  <c r="F105" i="8"/>
  <c r="G105" i="8"/>
  <c r="H105" i="8"/>
  <c r="D106" i="8"/>
  <c r="E106" i="8"/>
  <c r="F106" i="8"/>
  <c r="G106" i="8"/>
  <c r="H106" i="8"/>
  <c r="D107" i="8"/>
  <c r="E107" i="8"/>
  <c r="F107" i="8"/>
  <c r="G107" i="8"/>
  <c r="H107" i="8"/>
  <c r="D108" i="8"/>
  <c r="E108" i="8"/>
  <c r="F108" i="8"/>
  <c r="G108" i="8"/>
  <c r="H108" i="8"/>
  <c r="D109" i="8"/>
  <c r="E109" i="8"/>
  <c r="F109" i="8"/>
  <c r="G109" i="8"/>
  <c r="H109" i="8"/>
  <c r="D110" i="8"/>
  <c r="E110" i="8"/>
  <c r="F110" i="8"/>
  <c r="G110" i="8"/>
  <c r="H110" i="8"/>
  <c r="D111" i="8"/>
  <c r="E111" i="8"/>
  <c r="F111" i="8"/>
  <c r="G111" i="8"/>
  <c r="H111" i="8"/>
  <c r="D112" i="8"/>
  <c r="E112" i="8"/>
  <c r="F112" i="8"/>
  <c r="G112" i="8"/>
  <c r="H112" i="8"/>
  <c r="D113" i="8"/>
  <c r="E113" i="8"/>
  <c r="F113" i="8"/>
  <c r="G113" i="8"/>
  <c r="H113" i="8"/>
  <c r="D114" i="8"/>
  <c r="E114" i="8"/>
  <c r="F114" i="8"/>
  <c r="G114" i="8"/>
  <c r="H114" i="8"/>
  <c r="D115" i="8"/>
  <c r="E115" i="8"/>
  <c r="F115" i="8"/>
  <c r="G115" i="8"/>
  <c r="H115" i="8"/>
  <c r="E116" i="8"/>
  <c r="F116" i="8"/>
  <c r="G116" i="8"/>
  <c r="H116" i="8"/>
  <c r="D117" i="8"/>
  <c r="E117" i="8"/>
  <c r="F117" i="8"/>
  <c r="G117" i="8"/>
  <c r="H117" i="8"/>
  <c r="D118" i="8"/>
  <c r="E118" i="8"/>
  <c r="F118" i="8"/>
  <c r="G118" i="8"/>
  <c r="H118" i="8"/>
  <c r="D119" i="8"/>
  <c r="E119" i="8"/>
  <c r="F119" i="8"/>
  <c r="G119" i="8"/>
  <c r="H119" i="8"/>
  <c r="D120" i="8"/>
  <c r="E120" i="8"/>
  <c r="F120" i="8"/>
  <c r="G120" i="8"/>
  <c r="H120" i="8"/>
  <c r="D121" i="8"/>
  <c r="E121" i="8"/>
  <c r="F121" i="8"/>
  <c r="G121" i="8"/>
  <c r="H121" i="8"/>
  <c r="D122" i="8"/>
  <c r="E122" i="8"/>
  <c r="F122" i="8"/>
  <c r="G122" i="8"/>
  <c r="H122" i="8"/>
  <c r="D123" i="8"/>
  <c r="E123" i="8"/>
  <c r="F123" i="8"/>
  <c r="G123" i="8"/>
  <c r="H123" i="8"/>
  <c r="D124" i="8"/>
  <c r="E124" i="8"/>
  <c r="F124" i="8"/>
  <c r="G124" i="8"/>
  <c r="H124" i="8"/>
  <c r="D125" i="8"/>
  <c r="E125" i="8"/>
  <c r="F125" i="8"/>
  <c r="G125" i="8"/>
  <c r="H125" i="8"/>
  <c r="D126" i="8"/>
  <c r="E126" i="8"/>
  <c r="F126" i="8"/>
  <c r="G126" i="8"/>
  <c r="H126" i="8"/>
  <c r="D127" i="8"/>
  <c r="E127" i="8"/>
  <c r="F127" i="8"/>
  <c r="G127" i="8"/>
  <c r="H127" i="8"/>
  <c r="D128" i="8"/>
  <c r="E128" i="8"/>
  <c r="F128" i="8"/>
  <c r="G128" i="8"/>
  <c r="H128" i="8"/>
  <c r="D129" i="8"/>
  <c r="E129" i="8"/>
  <c r="F129" i="8"/>
  <c r="G129" i="8"/>
  <c r="H129" i="8"/>
  <c r="J151" i="8"/>
  <c r="K151" i="8"/>
  <c r="J152" i="8"/>
  <c r="K152" i="8"/>
  <c r="J153" i="8"/>
  <c r="K153" i="8"/>
  <c r="J154" i="8"/>
  <c r="K154" i="8"/>
  <c r="J155" i="8"/>
  <c r="K155" i="8"/>
  <c r="J156" i="8"/>
  <c r="K156" i="8"/>
  <c r="J157" i="8"/>
  <c r="K157" i="8"/>
  <c r="J158" i="8"/>
  <c r="K158" i="8"/>
  <c r="J159" i="8"/>
  <c r="K159" i="8"/>
  <c r="J160" i="8"/>
  <c r="K160" i="8"/>
  <c r="J161" i="8"/>
  <c r="K161" i="8"/>
  <c r="K150" i="8"/>
  <c r="J150" i="8"/>
  <c r="J144" i="8"/>
  <c r="K144" i="8"/>
  <c r="J145" i="8"/>
  <c r="K145" i="8"/>
  <c r="J146" i="8"/>
  <c r="K146" i="8"/>
  <c r="J147" i="8"/>
  <c r="K147" i="8"/>
  <c r="J148" i="8"/>
  <c r="K148" i="8"/>
  <c r="K143" i="8"/>
  <c r="J143" i="8"/>
  <c r="J132" i="8"/>
  <c r="K132" i="8"/>
  <c r="J133" i="8"/>
  <c r="K133" i="8"/>
  <c r="J134" i="8"/>
  <c r="K134" i="8"/>
  <c r="J135" i="8"/>
  <c r="K135" i="8"/>
  <c r="J136" i="8"/>
  <c r="K136" i="8"/>
  <c r="J137" i="8"/>
  <c r="K137" i="8"/>
  <c r="J138" i="8"/>
  <c r="K138" i="8"/>
  <c r="J139" i="8"/>
  <c r="K139" i="8"/>
  <c r="J140" i="8"/>
  <c r="K140" i="8"/>
  <c r="J141" i="8"/>
  <c r="K141" i="8"/>
  <c r="K131" i="8"/>
  <c r="J13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K60" i="8"/>
  <c r="J61" i="8"/>
  <c r="K61" i="8"/>
  <c r="J62" i="8"/>
  <c r="K62" i="8"/>
  <c r="J63" i="8"/>
  <c r="K63" i="8"/>
  <c r="J64" i="8"/>
  <c r="K64" i="8"/>
  <c r="J65" i="8"/>
  <c r="K65" i="8"/>
  <c r="J66" i="8"/>
  <c r="K66" i="8"/>
  <c r="J67" i="8"/>
  <c r="K67" i="8"/>
  <c r="J68" i="8"/>
  <c r="K68" i="8"/>
  <c r="J69" i="8"/>
  <c r="K69" i="8"/>
  <c r="J70" i="8"/>
  <c r="K70" i="8"/>
  <c r="J71" i="8"/>
  <c r="K71" i="8"/>
  <c r="J72" i="8"/>
  <c r="K72" i="8"/>
  <c r="J73" i="8"/>
  <c r="K73" i="8"/>
  <c r="J74" i="8"/>
  <c r="K74" i="8"/>
  <c r="J75" i="8"/>
  <c r="K75" i="8"/>
  <c r="J76" i="8"/>
  <c r="K76" i="8"/>
  <c r="J77" i="8"/>
  <c r="K77" i="8"/>
  <c r="J78" i="8"/>
  <c r="K78" i="8"/>
  <c r="J79" i="8"/>
  <c r="K79" i="8"/>
  <c r="J80" i="8"/>
  <c r="K80" i="8"/>
  <c r="J81" i="8"/>
  <c r="K81" i="8"/>
  <c r="J82" i="8"/>
  <c r="K82" i="8"/>
  <c r="J83" i="8"/>
  <c r="K83" i="8"/>
  <c r="J84" i="8"/>
  <c r="K84" i="8"/>
  <c r="J85" i="8"/>
  <c r="K85" i="8"/>
  <c r="J86" i="8"/>
  <c r="K86" i="8"/>
  <c r="J87" i="8"/>
  <c r="K87" i="8"/>
  <c r="J88" i="8"/>
  <c r="K88" i="8"/>
  <c r="J89" i="8"/>
  <c r="K89" i="8"/>
  <c r="J90" i="8"/>
  <c r="K90" i="8"/>
  <c r="J91" i="8"/>
  <c r="K91" i="8"/>
  <c r="J92" i="8"/>
  <c r="K92" i="8"/>
  <c r="J93" i="8"/>
  <c r="K93" i="8"/>
  <c r="J94" i="8"/>
  <c r="K94" i="8"/>
  <c r="J95" i="8"/>
  <c r="K95" i="8"/>
  <c r="J96" i="8"/>
  <c r="K96" i="8"/>
  <c r="J97" i="8"/>
  <c r="K97" i="8"/>
  <c r="J98" i="8"/>
  <c r="K98" i="8"/>
  <c r="J99" i="8"/>
  <c r="K99" i="8"/>
  <c r="J100" i="8"/>
  <c r="K100" i="8"/>
  <c r="J101" i="8"/>
  <c r="K101" i="8"/>
  <c r="J102" i="8"/>
  <c r="K102" i="8"/>
  <c r="J103" i="8"/>
  <c r="K103" i="8"/>
  <c r="J104" i="8"/>
  <c r="K104" i="8"/>
  <c r="J105" i="8"/>
  <c r="K105" i="8"/>
  <c r="J106" i="8"/>
  <c r="K106" i="8"/>
  <c r="J107" i="8"/>
  <c r="K107" i="8"/>
  <c r="J108" i="8"/>
  <c r="K108" i="8"/>
  <c r="J109" i="8"/>
  <c r="K109" i="8"/>
  <c r="J110" i="8"/>
  <c r="K110" i="8"/>
  <c r="J111" i="8"/>
  <c r="K111" i="8"/>
  <c r="J112" i="8"/>
  <c r="K112" i="8"/>
  <c r="J113" i="8"/>
  <c r="K113" i="8"/>
  <c r="J114" i="8"/>
  <c r="K114" i="8"/>
  <c r="J115" i="8"/>
  <c r="K115" i="8"/>
  <c r="J116" i="8"/>
  <c r="K116" i="8"/>
  <c r="J117" i="8"/>
  <c r="K117" i="8"/>
  <c r="J118" i="8"/>
  <c r="K118" i="8"/>
  <c r="J119" i="8"/>
  <c r="K119" i="8"/>
  <c r="J120" i="8"/>
  <c r="K120" i="8"/>
  <c r="J121" i="8"/>
  <c r="K121" i="8"/>
  <c r="J122" i="8"/>
  <c r="K122" i="8"/>
  <c r="J123" i="8"/>
  <c r="K123" i="8"/>
  <c r="J124" i="8"/>
  <c r="K124" i="8"/>
  <c r="J125" i="8"/>
  <c r="K125" i="8"/>
  <c r="J126" i="8"/>
  <c r="K126" i="8"/>
  <c r="J127" i="8"/>
  <c r="K127" i="8"/>
  <c r="J128" i="8"/>
  <c r="K128" i="8"/>
  <c r="J129" i="8"/>
  <c r="K129" i="8"/>
  <c r="K11" i="8"/>
  <c r="J11" i="8"/>
  <c r="E11" i="8"/>
  <c r="F11" i="8"/>
  <c r="G11" i="8"/>
  <c r="H11" i="8"/>
  <c r="D11" i="8"/>
  <c r="V103" i="8"/>
  <c r="AH103" i="8" s="1"/>
  <c r="Q40" i="8" l="1"/>
  <c r="Q128" i="8"/>
  <c r="Q93" i="8"/>
  <c r="Q53" i="8"/>
  <c r="Q31" i="8"/>
  <c r="V29" i="8"/>
  <c r="AH29" i="8" s="1"/>
  <c r="Q117" i="8"/>
  <c r="V67" i="8"/>
  <c r="AH67" i="8" s="1"/>
  <c r="V51" i="8"/>
  <c r="AH51" i="8" s="1"/>
  <c r="V138" i="8"/>
  <c r="AH138" i="8" s="1"/>
  <c r="Q112" i="8"/>
  <c r="V127" i="8"/>
  <c r="AH127" i="8" s="1"/>
  <c r="V45" i="8"/>
  <c r="AH45" i="8" s="1"/>
  <c r="V13" i="8"/>
  <c r="AH13" i="8" s="1"/>
  <c r="V136" i="8"/>
  <c r="AH136" i="8" s="1"/>
  <c r="I131" i="8"/>
  <c r="C131" i="8" s="1"/>
  <c r="V132" i="8"/>
  <c r="AH132" i="8" s="1"/>
  <c r="Q26" i="8"/>
  <c r="Q125" i="8"/>
  <c r="Q101" i="8"/>
  <c r="Q91" i="8"/>
  <c r="I155" i="8"/>
  <c r="Q25" i="8"/>
  <c r="Q24" i="8"/>
  <c r="Q22" i="8"/>
  <c r="Q21" i="8"/>
  <c r="Q20" i="8"/>
  <c r="Q17" i="8"/>
  <c r="Q16" i="8"/>
  <c r="V105" i="8"/>
  <c r="AH105" i="8" s="1"/>
  <c r="V97" i="8"/>
  <c r="AH97" i="8" s="1"/>
  <c r="V71" i="8"/>
  <c r="AH71" i="8" s="1"/>
  <c r="V65" i="8"/>
  <c r="AH65" i="8" s="1"/>
  <c r="V49" i="8"/>
  <c r="AH49" i="8" s="1"/>
  <c r="V39" i="8"/>
  <c r="AH39" i="8" s="1"/>
  <c r="V27" i="8"/>
  <c r="AH27" i="8" s="1"/>
  <c r="V17" i="8"/>
  <c r="AH17" i="8" s="1"/>
  <c r="V131" i="8"/>
  <c r="AH131" i="8" s="1"/>
  <c r="I16" i="8"/>
  <c r="C16" i="8" s="1"/>
  <c r="I12" i="8"/>
  <c r="C12" i="8" s="1"/>
  <c r="Q14" i="8"/>
  <c r="Q13" i="8"/>
  <c r="L13" i="8" s="1"/>
  <c r="Q12" i="8"/>
  <c r="V140" i="8"/>
  <c r="AH140" i="8" s="1"/>
  <c r="V134" i="8"/>
  <c r="AH134" i="8" s="1"/>
  <c r="Q121" i="8"/>
  <c r="Q89" i="8"/>
  <c r="Q64" i="8"/>
  <c r="Q50" i="8"/>
  <c r="Q33" i="8"/>
  <c r="U142" i="8"/>
  <c r="Q60" i="8"/>
  <c r="Q59" i="8"/>
  <c r="Q57" i="8"/>
  <c r="Q56" i="8"/>
  <c r="Q54" i="8"/>
  <c r="Q52" i="8"/>
  <c r="Q49" i="8"/>
  <c r="Q48" i="8"/>
  <c r="Q47" i="8"/>
  <c r="Q45" i="8"/>
  <c r="Q44" i="8"/>
  <c r="Q43" i="8"/>
  <c r="Q41" i="8"/>
  <c r="Q39" i="8"/>
  <c r="Q37" i="8"/>
  <c r="Q36" i="8"/>
  <c r="Q35" i="8"/>
  <c r="Q34" i="8"/>
  <c r="Q32" i="8"/>
  <c r="Q30" i="8"/>
  <c r="Q29" i="8"/>
  <c r="L29" i="8" s="1"/>
  <c r="V87" i="8"/>
  <c r="AH87" i="8" s="1"/>
  <c r="Q129" i="8"/>
  <c r="Q127" i="8"/>
  <c r="Q126" i="8"/>
  <c r="Q124" i="8"/>
  <c r="Q123" i="8"/>
  <c r="Q122" i="8"/>
  <c r="Q120" i="8"/>
  <c r="Q119" i="8"/>
  <c r="Q116" i="8"/>
  <c r="Q114" i="8"/>
  <c r="Q113" i="8"/>
  <c r="Q111" i="8"/>
  <c r="Q110" i="8"/>
  <c r="Q109" i="8"/>
  <c r="Q102" i="8"/>
  <c r="Q100" i="8"/>
  <c r="Q99" i="8"/>
  <c r="Q98" i="8"/>
  <c r="Q97" i="8"/>
  <c r="Q95" i="8"/>
  <c r="Q94" i="8"/>
  <c r="Q92" i="8"/>
  <c r="Q90" i="8"/>
  <c r="Q88" i="8"/>
  <c r="Q87" i="8"/>
  <c r="Q86" i="8"/>
  <c r="Q85" i="8"/>
  <c r="Q84" i="8"/>
  <c r="Q83" i="8"/>
  <c r="Q82" i="8"/>
  <c r="Q81" i="8"/>
  <c r="Q79" i="8"/>
  <c r="Q77" i="8"/>
  <c r="Q76" i="8"/>
  <c r="Q75" i="8"/>
  <c r="Q74" i="8"/>
  <c r="Q73" i="8"/>
  <c r="Q72" i="8"/>
  <c r="Q71" i="8"/>
  <c r="Q70" i="8"/>
  <c r="Q69" i="8"/>
  <c r="Q68" i="8"/>
  <c r="Q67" i="8"/>
  <c r="Q66" i="8"/>
  <c r="Q65" i="8"/>
  <c r="Q63" i="8"/>
  <c r="Q62" i="8"/>
  <c r="Q61" i="8"/>
  <c r="G142" i="8"/>
  <c r="C100" i="8"/>
  <c r="F149" i="8"/>
  <c r="S130" i="8"/>
  <c r="V11" i="8"/>
  <c r="AH11" i="8" s="1"/>
  <c r="V128" i="8"/>
  <c r="AH128" i="8" s="1"/>
  <c r="V126" i="8"/>
  <c r="AH126" i="8" s="1"/>
  <c r="V124" i="8"/>
  <c r="AH124" i="8" s="1"/>
  <c r="V122" i="8"/>
  <c r="AH122" i="8" s="1"/>
  <c r="V120" i="8"/>
  <c r="AH120" i="8" s="1"/>
  <c r="V118" i="8"/>
  <c r="AH118" i="8" s="1"/>
  <c r="V116" i="8"/>
  <c r="AH116" i="8" s="1"/>
  <c r="V114" i="8"/>
  <c r="AH114" i="8" s="1"/>
  <c r="V112" i="8"/>
  <c r="AH112" i="8" s="1"/>
  <c r="V110" i="8"/>
  <c r="AH110" i="8" s="1"/>
  <c r="V108" i="8"/>
  <c r="AH108" i="8" s="1"/>
  <c r="V106" i="8"/>
  <c r="AH106" i="8" s="1"/>
  <c r="V104" i="8"/>
  <c r="AH104" i="8" s="1"/>
  <c r="V102" i="8"/>
  <c r="AH102" i="8" s="1"/>
  <c r="V100" i="8"/>
  <c r="AH100" i="8" s="1"/>
  <c r="V98" i="8"/>
  <c r="AH98" i="8" s="1"/>
  <c r="V96" i="8"/>
  <c r="AH96" i="8" s="1"/>
  <c r="V94" i="8"/>
  <c r="AH94" i="8" s="1"/>
  <c r="V92" i="8"/>
  <c r="AH92" i="8" s="1"/>
  <c r="V90" i="8"/>
  <c r="AH90" i="8" s="1"/>
  <c r="V88" i="8"/>
  <c r="AH88" i="8" s="1"/>
  <c r="V86" i="8"/>
  <c r="AH86" i="8" s="1"/>
  <c r="V84" i="8"/>
  <c r="AH84" i="8" s="1"/>
  <c r="V82" i="8"/>
  <c r="AH82" i="8" s="1"/>
  <c r="V80" i="8"/>
  <c r="AH80" i="8" s="1"/>
  <c r="V78" i="8"/>
  <c r="AH78" i="8" s="1"/>
  <c r="V76" i="8"/>
  <c r="V74" i="8"/>
  <c r="AH74" i="8" s="1"/>
  <c r="V72" i="8"/>
  <c r="AH72" i="8" s="1"/>
  <c r="V70" i="8"/>
  <c r="AH70" i="8" s="1"/>
  <c r="V68" i="8"/>
  <c r="V66" i="8"/>
  <c r="AH66" i="8" s="1"/>
  <c r="V64" i="8"/>
  <c r="AH64" i="8" s="1"/>
  <c r="V62" i="8"/>
  <c r="AH62" i="8" s="1"/>
  <c r="V60" i="8"/>
  <c r="AH60" i="8" s="1"/>
  <c r="V58" i="8"/>
  <c r="AH58" i="8" s="1"/>
  <c r="V56" i="8"/>
  <c r="AH56" i="8" s="1"/>
  <c r="V54" i="8"/>
  <c r="AH54" i="8" s="1"/>
  <c r="V52" i="8"/>
  <c r="AH52" i="8" s="1"/>
  <c r="V50" i="8"/>
  <c r="V48" i="8"/>
  <c r="AH48" i="8" s="1"/>
  <c r="V46" i="8"/>
  <c r="AH46" i="8" s="1"/>
  <c r="V44" i="8"/>
  <c r="AH44" i="8" s="1"/>
  <c r="V42" i="8"/>
  <c r="AH42" i="8" s="1"/>
  <c r="V40" i="8"/>
  <c r="AH40" i="8" s="1"/>
  <c r="V38" i="8"/>
  <c r="AH38" i="8" s="1"/>
  <c r="V36" i="8"/>
  <c r="AH36" i="8" s="1"/>
  <c r="V34" i="8"/>
  <c r="AH34" i="8" s="1"/>
  <c r="V32" i="8"/>
  <c r="AH32" i="8" s="1"/>
  <c r="V30" i="8"/>
  <c r="AH30" i="8" s="1"/>
  <c r="V28" i="8"/>
  <c r="AH28" i="8" s="1"/>
  <c r="V26" i="8"/>
  <c r="AH26" i="8" s="1"/>
  <c r="V24" i="8"/>
  <c r="AH24" i="8" s="1"/>
  <c r="V22" i="8"/>
  <c r="AH22" i="8" s="1"/>
  <c r="V20" i="8"/>
  <c r="AH20" i="8" s="1"/>
  <c r="V18" i="8"/>
  <c r="AH18" i="8" s="1"/>
  <c r="V16" i="8"/>
  <c r="AH16" i="8" s="1"/>
  <c r="V14" i="8"/>
  <c r="AH14" i="8" s="1"/>
  <c r="V12" i="8"/>
  <c r="AH12" i="8" s="1"/>
  <c r="V137" i="8"/>
  <c r="AH137" i="8" s="1"/>
  <c r="X149" i="8"/>
  <c r="V160" i="8"/>
  <c r="AH160" i="8" s="1"/>
  <c r="I56" i="8"/>
  <c r="I48" i="8"/>
  <c r="C48" i="8" s="1"/>
  <c r="I46" i="8"/>
  <c r="I44" i="8"/>
  <c r="C44" i="8" s="1"/>
  <c r="I42" i="8"/>
  <c r="C42" i="8" s="1"/>
  <c r="I40" i="8"/>
  <c r="C40" i="8" s="1"/>
  <c r="I38" i="8"/>
  <c r="C38" i="8" s="1"/>
  <c r="I36" i="8"/>
  <c r="C36" i="8" s="1"/>
  <c r="I34" i="8"/>
  <c r="C34" i="8" s="1"/>
  <c r="I32" i="8"/>
  <c r="C32" i="8" s="1"/>
  <c r="I30" i="8"/>
  <c r="C69" i="8"/>
  <c r="Q141" i="8"/>
  <c r="Q140" i="8"/>
  <c r="Q139" i="8"/>
  <c r="Q138" i="8"/>
  <c r="Q137" i="8"/>
  <c r="Q136" i="8"/>
  <c r="Q135" i="8"/>
  <c r="Q134" i="8"/>
  <c r="Q133" i="8"/>
  <c r="Q132" i="8"/>
  <c r="T142" i="8"/>
  <c r="Q144" i="8"/>
  <c r="T149" i="8"/>
  <c r="Q161" i="8"/>
  <c r="Q159" i="8"/>
  <c r="Q157" i="8"/>
  <c r="Q155" i="8"/>
  <c r="V147" i="8"/>
  <c r="AH147" i="8" s="1"/>
  <c r="V145" i="8"/>
  <c r="AH145" i="8" s="1"/>
  <c r="V161" i="8"/>
  <c r="AH161" i="8" s="1"/>
  <c r="V159" i="8"/>
  <c r="AH159" i="8" s="1"/>
  <c r="V157" i="8"/>
  <c r="AH157" i="8" s="1"/>
  <c r="V155" i="8"/>
  <c r="AH155" i="8" s="1"/>
  <c r="I151" i="8"/>
  <c r="C151" i="8" s="1"/>
  <c r="I89" i="8"/>
  <c r="C89" i="8" s="1"/>
  <c r="I26" i="8"/>
  <c r="C26" i="8" s="1"/>
  <c r="I24" i="8"/>
  <c r="C24" i="8" s="1"/>
  <c r="I22" i="8"/>
  <c r="C22" i="8" s="1"/>
  <c r="I20" i="8"/>
  <c r="C20" i="8" s="1"/>
  <c r="I18" i="8"/>
  <c r="C18" i="8" s="1"/>
  <c r="I14" i="8"/>
  <c r="I141" i="8"/>
  <c r="C141" i="8" s="1"/>
  <c r="I137" i="8"/>
  <c r="C137" i="8" s="1"/>
  <c r="I133" i="8"/>
  <c r="C133" i="8" s="1"/>
  <c r="I143" i="8"/>
  <c r="C143" i="8" s="1"/>
  <c r="I147" i="8"/>
  <c r="C147" i="8" s="1"/>
  <c r="Q131" i="8"/>
  <c r="V129" i="8"/>
  <c r="AH129" i="8" s="1"/>
  <c r="V123" i="8"/>
  <c r="AH123" i="8" s="1"/>
  <c r="V121" i="8"/>
  <c r="V109" i="8"/>
  <c r="AH109" i="8" s="1"/>
  <c r="V107" i="8"/>
  <c r="AH107" i="8" s="1"/>
  <c r="V85" i="8"/>
  <c r="V83" i="8"/>
  <c r="AH83" i="8" s="1"/>
  <c r="V77" i="8"/>
  <c r="AH77" i="8" s="1"/>
  <c r="V63" i="8"/>
  <c r="AH63" i="8" s="1"/>
  <c r="V61" i="8"/>
  <c r="AH61" i="8" s="1"/>
  <c r="V57" i="8"/>
  <c r="AH57" i="8" s="1"/>
  <c r="V53" i="8"/>
  <c r="AH53" i="8" s="1"/>
  <c r="V47" i="8"/>
  <c r="V43" i="8"/>
  <c r="AH43" i="8" s="1"/>
  <c r="V37" i="8"/>
  <c r="AH37" i="8" s="1"/>
  <c r="V35" i="8"/>
  <c r="AH35" i="8" s="1"/>
  <c r="V33" i="8"/>
  <c r="AH33" i="8" s="1"/>
  <c r="V19" i="8"/>
  <c r="AH19" i="8" s="1"/>
  <c r="V15" i="8"/>
  <c r="AH15" i="8" s="1"/>
  <c r="C73" i="8"/>
  <c r="C61" i="8"/>
  <c r="C59" i="8"/>
  <c r="C55" i="8"/>
  <c r="F10" i="8"/>
  <c r="F9" i="8" s="1"/>
  <c r="F1" i="8" s="1"/>
  <c r="C49" i="8"/>
  <c r="F142" i="8"/>
  <c r="C98" i="8"/>
  <c r="C57" i="8"/>
  <c r="C52" i="8"/>
  <c r="H149" i="8"/>
  <c r="O130" i="8"/>
  <c r="C71" i="8"/>
  <c r="X142" i="8"/>
  <c r="Q27" i="8"/>
  <c r="Q11" i="8"/>
  <c r="U130" i="8"/>
  <c r="U149" i="8"/>
  <c r="S142" i="8"/>
  <c r="I116" i="8"/>
  <c r="I96" i="8"/>
  <c r="C96" i="8" s="1"/>
  <c r="I94" i="8"/>
  <c r="C94" i="8" s="1"/>
  <c r="I45" i="8"/>
  <c r="I43" i="8"/>
  <c r="C43" i="8" s="1"/>
  <c r="I41" i="8"/>
  <c r="C41" i="8" s="1"/>
  <c r="I39" i="8"/>
  <c r="C39" i="8" s="1"/>
  <c r="J130" i="8"/>
  <c r="J142" i="8"/>
  <c r="K149" i="8"/>
  <c r="I160" i="8"/>
  <c r="I158" i="8"/>
  <c r="I156" i="8"/>
  <c r="C108" i="8"/>
  <c r="C106" i="8"/>
  <c r="C104" i="8"/>
  <c r="C103" i="8"/>
  <c r="C101" i="8"/>
  <c r="C99" i="8"/>
  <c r="C92" i="8"/>
  <c r="C91" i="8"/>
  <c r="C87" i="8"/>
  <c r="C85" i="8"/>
  <c r="C84" i="8"/>
  <c r="C83" i="8"/>
  <c r="C81" i="8"/>
  <c r="C80" i="8"/>
  <c r="C79" i="8"/>
  <c r="C78" i="8"/>
  <c r="C77" i="8"/>
  <c r="C76" i="8"/>
  <c r="C75" i="8"/>
  <c r="C74" i="8"/>
  <c r="C72" i="8"/>
  <c r="C70" i="8"/>
  <c r="C68" i="8"/>
  <c r="C67" i="8"/>
  <c r="C66" i="8"/>
  <c r="C65" i="8"/>
  <c r="C64" i="8"/>
  <c r="C63" i="8"/>
  <c r="C62" i="8"/>
  <c r="C58" i="8"/>
  <c r="C54" i="8"/>
  <c r="C53" i="8"/>
  <c r="C51" i="8"/>
  <c r="C50" i="8"/>
  <c r="E130" i="8"/>
  <c r="E149" i="8"/>
  <c r="O10" i="8"/>
  <c r="Z21" i="8"/>
  <c r="P130" i="8"/>
  <c r="O149" i="8"/>
  <c r="C109" i="8"/>
  <c r="C105" i="8"/>
  <c r="C102" i="8"/>
  <c r="C97" i="8"/>
  <c r="Z25" i="8"/>
  <c r="I129" i="8"/>
  <c r="C129" i="8" s="1"/>
  <c r="I159" i="8"/>
  <c r="C159" i="8" s="1"/>
  <c r="I157" i="8"/>
  <c r="I153" i="8"/>
  <c r="C153" i="8" s="1"/>
  <c r="AA108" i="8"/>
  <c r="AA84" i="8"/>
  <c r="Z153" i="8"/>
  <c r="W10" i="8"/>
  <c r="I11" i="8"/>
  <c r="C11" i="8" s="1"/>
  <c r="I86" i="8"/>
  <c r="C86" i="8" s="1"/>
  <c r="I25" i="8"/>
  <c r="I21" i="8"/>
  <c r="C21" i="8" s="1"/>
  <c r="I17" i="8"/>
  <c r="C17" i="8" s="1"/>
  <c r="I15" i="8"/>
  <c r="C15" i="8" s="1"/>
  <c r="C115" i="8"/>
  <c r="C107" i="8"/>
  <c r="C95" i="8"/>
  <c r="C93" i="8"/>
  <c r="C90" i="8"/>
  <c r="C88" i="8"/>
  <c r="C82" i="8"/>
  <c r="Z41" i="8"/>
  <c r="R10" i="8"/>
  <c r="C112" i="8"/>
  <c r="AD157" i="8"/>
  <c r="AF116" i="8"/>
  <c r="I127" i="8"/>
  <c r="C127" i="8" s="1"/>
  <c r="I125" i="8"/>
  <c r="C125" i="8" s="1"/>
  <c r="I123" i="8"/>
  <c r="C123" i="8" s="1"/>
  <c r="I121" i="8"/>
  <c r="C121" i="8" s="1"/>
  <c r="I119" i="8"/>
  <c r="C119" i="8" s="1"/>
  <c r="I117" i="8"/>
  <c r="C117" i="8" s="1"/>
  <c r="I140" i="8"/>
  <c r="C140" i="8" s="1"/>
  <c r="I138" i="8"/>
  <c r="C138" i="8" s="1"/>
  <c r="I136" i="8"/>
  <c r="C136" i="8" s="1"/>
  <c r="I134" i="8"/>
  <c r="C134" i="8" s="1"/>
  <c r="I132" i="8"/>
  <c r="C132" i="8" s="1"/>
  <c r="I148" i="8"/>
  <c r="C148" i="8" s="1"/>
  <c r="I146" i="8"/>
  <c r="I144" i="8"/>
  <c r="C144" i="8" s="1"/>
  <c r="C111" i="8"/>
  <c r="C114" i="8"/>
  <c r="C110" i="8"/>
  <c r="AA103" i="8"/>
  <c r="I128" i="8"/>
  <c r="C128" i="8" s="1"/>
  <c r="I126" i="8"/>
  <c r="C126" i="8" s="1"/>
  <c r="I124" i="8"/>
  <c r="C124" i="8" s="1"/>
  <c r="I122" i="8"/>
  <c r="C122" i="8" s="1"/>
  <c r="I120" i="8"/>
  <c r="C120" i="8" s="1"/>
  <c r="I118" i="8"/>
  <c r="C118" i="8" s="1"/>
  <c r="I139" i="8"/>
  <c r="C139" i="8" s="1"/>
  <c r="I135" i="8"/>
  <c r="C135" i="8" s="1"/>
  <c r="I145" i="8"/>
  <c r="C145" i="8" s="1"/>
  <c r="I150" i="8"/>
  <c r="C150" i="8" s="1"/>
  <c r="I152" i="8"/>
  <c r="C152" i="8" s="1"/>
  <c r="E142" i="8"/>
  <c r="AA11" i="8"/>
  <c r="Z31" i="8"/>
  <c r="Z28" i="8"/>
  <c r="Z22" i="8"/>
  <c r="Z18" i="8"/>
  <c r="Z16" i="8"/>
  <c r="Z154" i="8"/>
  <c r="Z152" i="8"/>
  <c r="Z151" i="8"/>
  <c r="AG56" i="8"/>
  <c r="AG46" i="8"/>
  <c r="AG45" i="8"/>
  <c r="AG25" i="8"/>
  <c r="AG23" i="8"/>
  <c r="AG14" i="8"/>
  <c r="AC156" i="8"/>
  <c r="V119" i="8"/>
  <c r="AH119" i="8" s="1"/>
  <c r="V115" i="8"/>
  <c r="L115" i="8" s="1"/>
  <c r="V113" i="8"/>
  <c r="AH113" i="8" s="1"/>
  <c r="V111" i="8"/>
  <c r="AH111" i="8" s="1"/>
  <c r="V101" i="8"/>
  <c r="V95" i="8"/>
  <c r="AH95" i="8" s="1"/>
  <c r="V93" i="8"/>
  <c r="AH93" i="8" s="1"/>
  <c r="V148" i="8"/>
  <c r="AH148" i="8" s="1"/>
  <c r="V146" i="8"/>
  <c r="AH146" i="8" s="1"/>
  <c r="V144" i="8"/>
  <c r="AH144" i="8" s="1"/>
  <c r="V158" i="8"/>
  <c r="AH158" i="8" s="1"/>
  <c r="V156" i="8"/>
  <c r="AH156" i="8" s="1"/>
  <c r="C113" i="8"/>
  <c r="AB155" i="8"/>
  <c r="Q143" i="8"/>
  <c r="Q148" i="8"/>
  <c r="Q147" i="8"/>
  <c r="Q146" i="8"/>
  <c r="Q145" i="8"/>
  <c r="V141" i="8"/>
  <c r="AH141" i="8" s="1"/>
  <c r="V139" i="8"/>
  <c r="AH139" i="8" s="1"/>
  <c r="V135" i="8"/>
  <c r="AA73" i="8"/>
  <c r="AA49" i="8"/>
  <c r="AA33" i="8"/>
  <c r="AA32" i="8"/>
  <c r="AA31" i="8"/>
  <c r="AA29" i="8"/>
  <c r="AA27" i="8"/>
  <c r="AA26" i="8"/>
  <c r="AA24" i="8"/>
  <c r="AA22" i="8"/>
  <c r="AA21" i="8"/>
  <c r="AA20" i="8"/>
  <c r="AA19" i="8"/>
  <c r="AA18" i="8"/>
  <c r="AA17" i="8"/>
  <c r="AA16" i="8"/>
  <c r="AA15" i="8"/>
  <c r="AA13" i="8"/>
  <c r="AA12" i="8"/>
  <c r="K130" i="8"/>
  <c r="K142" i="8"/>
  <c r="G130" i="8"/>
  <c r="H142" i="8"/>
  <c r="R130" i="8"/>
  <c r="V125" i="8"/>
  <c r="V91" i="8"/>
  <c r="V89" i="8"/>
  <c r="AH89" i="8" s="1"/>
  <c r="V81" i="8"/>
  <c r="V79" i="8"/>
  <c r="AH79" i="8" s="1"/>
  <c r="V75" i="8"/>
  <c r="AH75" i="8" s="1"/>
  <c r="V73" i="8"/>
  <c r="AH73" i="8" s="1"/>
  <c r="V69" i="8"/>
  <c r="AH69" i="8" s="1"/>
  <c r="V59" i="8"/>
  <c r="AH59" i="8" s="1"/>
  <c r="V55" i="8"/>
  <c r="AH55" i="8" s="1"/>
  <c r="V41" i="8"/>
  <c r="AH41" i="8" s="1"/>
  <c r="V31" i="8"/>
  <c r="V25" i="8"/>
  <c r="AH25" i="8" s="1"/>
  <c r="V23" i="8"/>
  <c r="AH23" i="8" s="1"/>
  <c r="V21" i="8"/>
  <c r="AH21" i="8" s="1"/>
  <c r="I47" i="8"/>
  <c r="C47" i="8" s="1"/>
  <c r="D149" i="8"/>
  <c r="T10" i="8"/>
  <c r="T130" i="8"/>
  <c r="Q153" i="8"/>
  <c r="Q152" i="8"/>
  <c r="G149" i="8"/>
  <c r="P142" i="8"/>
  <c r="P149" i="8"/>
  <c r="Q150" i="8"/>
  <c r="I154" i="8"/>
  <c r="C154" i="8" s="1"/>
  <c r="J149" i="8"/>
  <c r="V117" i="8"/>
  <c r="AH117" i="8" s="1"/>
  <c r="V99" i="8"/>
  <c r="AH99" i="8" s="1"/>
  <c r="X10" i="8"/>
  <c r="X130" i="8"/>
  <c r="Q158" i="8"/>
  <c r="Q160" i="8"/>
  <c r="S149" i="8"/>
  <c r="R149" i="8"/>
  <c r="R142" i="8"/>
  <c r="U10" i="8"/>
  <c r="U9" i="8" s="1"/>
  <c r="U1" i="8" s="1"/>
  <c r="Q23" i="8"/>
  <c r="Q42" i="8"/>
  <c r="Q51" i="8"/>
  <c r="Q55" i="8"/>
  <c r="Q19" i="8"/>
  <c r="L108" i="8"/>
  <c r="Q18" i="8"/>
  <c r="Q46" i="8"/>
  <c r="O142" i="8"/>
  <c r="L103" i="8"/>
  <c r="P10" i="8"/>
  <c r="F130" i="8"/>
  <c r="H130" i="8"/>
  <c r="D130" i="8"/>
  <c r="I161" i="8"/>
  <c r="I27" i="8"/>
  <c r="C27" i="8" s="1"/>
  <c r="I31" i="8"/>
  <c r="C31" i="8" s="1"/>
  <c r="I35" i="8"/>
  <c r="C35" i="8" s="1"/>
  <c r="I13" i="8"/>
  <c r="C13" i="8" s="1"/>
  <c r="I23" i="8"/>
  <c r="I29" i="8"/>
  <c r="C29" i="8" s="1"/>
  <c r="I33" i="8"/>
  <c r="I37" i="8"/>
  <c r="C37" i="8" s="1"/>
  <c r="H10" i="8"/>
  <c r="E4" i="8"/>
  <c r="J4" i="4"/>
  <c r="I4" i="8" s="1"/>
  <c r="C4" i="4"/>
  <c r="L31" i="8" l="1"/>
  <c r="Y31" i="8" s="1"/>
  <c r="AE45" i="8"/>
  <c r="AE25" i="8"/>
  <c r="L24" i="8"/>
  <c r="Y24" i="8" s="1"/>
  <c r="AE116" i="8"/>
  <c r="AE30" i="8"/>
  <c r="L22" i="8"/>
  <c r="Y22" i="8" s="1"/>
  <c r="L18" i="8"/>
  <c r="Y18" i="8" s="1"/>
  <c r="L16" i="8"/>
  <c r="Y16" i="8" s="1"/>
  <c r="L17" i="8"/>
  <c r="Y17" i="8" s="1"/>
  <c r="L27" i="8"/>
  <c r="Y27" i="8" s="1"/>
  <c r="AE14" i="8"/>
  <c r="L161" i="8"/>
  <c r="L30" i="8"/>
  <c r="L12" i="8"/>
  <c r="Y12" i="8" s="1"/>
  <c r="L157" i="8"/>
  <c r="AH50" i="8"/>
  <c r="AH47" i="8"/>
  <c r="L11" i="8"/>
  <c r="Y11" i="8" s="1"/>
  <c r="AE56" i="8"/>
  <c r="AH76" i="8"/>
  <c r="L26" i="8"/>
  <c r="Y26" i="8" s="1"/>
  <c r="L155" i="8"/>
  <c r="L20" i="8"/>
  <c r="Y20" i="8" s="1"/>
  <c r="AH68" i="8"/>
  <c r="AH91" i="8"/>
  <c r="Q149" i="8"/>
  <c r="L159" i="8"/>
  <c r="AH115" i="8"/>
  <c r="AH121" i="8"/>
  <c r="Q130" i="8"/>
  <c r="AE46" i="8"/>
  <c r="AH81" i="8"/>
  <c r="L15" i="8"/>
  <c r="Y15" i="8" s="1"/>
  <c r="AH101" i="8"/>
  <c r="AH85" i="8"/>
  <c r="AH125" i="8"/>
  <c r="Q142" i="8"/>
  <c r="Y103" i="8"/>
  <c r="T9" i="8"/>
  <c r="T1" i="8" s="1"/>
  <c r="L156" i="8"/>
  <c r="AH135" i="8"/>
  <c r="AH31" i="8"/>
  <c r="Y108" i="8"/>
  <c r="I142" i="8"/>
  <c r="I149" i="8"/>
  <c r="I130" i="8"/>
  <c r="X9" i="8"/>
  <c r="X1" i="8" s="1"/>
  <c r="L73" i="8"/>
  <c r="Y73" i="8" s="1"/>
  <c r="L21" i="8"/>
  <c r="Y21" i="8" s="1"/>
  <c r="V10" i="8"/>
  <c r="AH10" i="8" s="1"/>
  <c r="I19" i="8"/>
  <c r="Y29" i="8"/>
  <c r="Y13" i="8"/>
  <c r="C130" i="8"/>
  <c r="R9" i="8"/>
  <c r="R1" i="8" s="1"/>
  <c r="O9" i="8"/>
  <c r="AB9" i="8" s="1"/>
  <c r="P9" i="8"/>
  <c r="L158" i="8"/>
  <c r="C33" i="8"/>
  <c r="C161" i="8"/>
  <c r="L160" i="8"/>
  <c r="L19" i="8"/>
  <c r="AE23" i="8"/>
  <c r="C149" i="8"/>
  <c r="H9" i="8"/>
  <c r="H1" i="8" s="1"/>
  <c r="AI19" i="4"/>
  <c r="R19" i="4"/>
  <c r="M19" i="4" s="1"/>
  <c r="AI121" i="4"/>
  <c r="AI150" i="4"/>
  <c r="AI151" i="4"/>
  <c r="AI152" i="4"/>
  <c r="AI153" i="4"/>
  <c r="AI154" i="4"/>
  <c r="AI158" i="4"/>
  <c r="AI160" i="4"/>
  <c r="V4" i="8"/>
  <c r="O1" i="8" l="1"/>
  <c r="P1" i="8"/>
  <c r="AD9" i="8"/>
  <c r="W133" i="8" l="1"/>
  <c r="W130" i="8" l="1"/>
  <c r="V133" i="8"/>
  <c r="AI129" i="4"/>
  <c r="AI130" i="4"/>
  <c r="AI131" i="4"/>
  <c r="AI135" i="4"/>
  <c r="R129" i="4"/>
  <c r="M129" i="4" s="1"/>
  <c r="R130" i="4"/>
  <c r="M130" i="4" s="1"/>
  <c r="R131" i="4"/>
  <c r="M131" i="4" s="1"/>
  <c r="Y10" i="4"/>
  <c r="AH133" i="8" l="1"/>
  <c r="V130" i="8"/>
  <c r="AH130" i="8" l="1"/>
  <c r="D116" i="8"/>
  <c r="C116" i="8" s="1"/>
  <c r="K10" i="4"/>
  <c r="J119" i="4"/>
  <c r="D146" i="8"/>
  <c r="D156" i="4"/>
  <c r="E156" i="4"/>
  <c r="F156" i="4"/>
  <c r="G156" i="4"/>
  <c r="H156" i="4"/>
  <c r="J156" i="4"/>
  <c r="K156" i="4"/>
  <c r="L156" i="4"/>
  <c r="P156" i="4"/>
  <c r="Q156" i="4"/>
  <c r="S156" i="4"/>
  <c r="T156" i="4"/>
  <c r="U156" i="4"/>
  <c r="V156" i="4"/>
  <c r="D136" i="4"/>
  <c r="F136" i="4"/>
  <c r="G136" i="4"/>
  <c r="H136" i="4"/>
  <c r="K136" i="4"/>
  <c r="L136" i="4"/>
  <c r="P136" i="4"/>
  <c r="Q136" i="4"/>
  <c r="S136" i="4"/>
  <c r="T136" i="4"/>
  <c r="U136" i="4"/>
  <c r="V136" i="4"/>
  <c r="F10" i="4"/>
  <c r="H10" i="4"/>
  <c r="P10" i="4"/>
  <c r="Q10" i="4"/>
  <c r="X10" i="4"/>
  <c r="J61" i="4" l="1"/>
  <c r="J60" i="8"/>
  <c r="D10" i="4"/>
  <c r="D60" i="8"/>
  <c r="D142" i="8"/>
  <c r="C146" i="8"/>
  <c r="P9" i="4"/>
  <c r="Y9" i="4"/>
  <c r="Y1" i="4" s="1"/>
  <c r="Q9" i="4"/>
  <c r="H9" i="4"/>
  <c r="H1" i="4" s="1"/>
  <c r="K9" i="4"/>
  <c r="K1" i="4" s="1"/>
  <c r="F9" i="4"/>
  <c r="C142" i="8" l="1"/>
  <c r="J10" i="8"/>
  <c r="I60" i="8"/>
  <c r="AE60" i="8" s="1"/>
  <c r="AF60" i="8"/>
  <c r="D10" i="8"/>
  <c r="D9" i="8" s="1"/>
  <c r="F1" i="4"/>
  <c r="R4" i="4"/>
  <c r="Q4" i="8" s="1"/>
  <c r="C148" i="4" l="1"/>
  <c r="J9" i="8"/>
  <c r="AF10" i="8"/>
  <c r="AH7" i="8"/>
  <c r="C60" i="8"/>
  <c r="J1" i="8" l="1"/>
  <c r="AF9" i="8"/>
  <c r="N23" i="8" l="1"/>
  <c r="N14" i="8"/>
  <c r="N25" i="8"/>
  <c r="E30" i="8"/>
  <c r="E56" i="8"/>
  <c r="C56" i="8" s="1"/>
  <c r="E46" i="8"/>
  <c r="C46" i="8" s="1"/>
  <c r="E45" i="8"/>
  <c r="C45" i="8" s="1"/>
  <c r="E25" i="8"/>
  <c r="C25" i="8" s="1"/>
  <c r="E23" i="8"/>
  <c r="C23" i="8" s="1"/>
  <c r="E14" i="8"/>
  <c r="J57" i="4"/>
  <c r="N28" i="8" l="1"/>
  <c r="S28" i="8"/>
  <c r="AA25" i="8"/>
  <c r="L25" i="8"/>
  <c r="Y25" i="8" s="1"/>
  <c r="AA23" i="8"/>
  <c r="L23" i="8"/>
  <c r="Y23" i="8" s="1"/>
  <c r="L10" i="4"/>
  <c r="L9" i="4" s="1"/>
  <c r="L1" i="4" s="1"/>
  <c r="K28" i="8"/>
  <c r="AA30" i="8"/>
  <c r="C30" i="8"/>
  <c r="Y30" i="8" s="1"/>
  <c r="C14" i="8"/>
  <c r="AA14" i="8"/>
  <c r="L14" i="8"/>
  <c r="Y14" i="8" l="1"/>
  <c r="I28" i="8"/>
  <c r="I10" i="8" s="1"/>
  <c r="I9" i="8" s="1"/>
  <c r="I1" i="8" s="1"/>
  <c r="K10" i="8"/>
  <c r="K9" i="8" s="1"/>
  <c r="K1" i="8" s="1"/>
  <c r="AG28" i="8"/>
  <c r="Q28" i="8"/>
  <c r="S10" i="8"/>
  <c r="E10" i="4"/>
  <c r="E28" i="8"/>
  <c r="AI12" i="4"/>
  <c r="AI13" i="4"/>
  <c r="AI14" i="4"/>
  <c r="AI15" i="4"/>
  <c r="AI16" i="4"/>
  <c r="AI17" i="4"/>
  <c r="AI18" i="4"/>
  <c r="AI20" i="4"/>
  <c r="AI21" i="4"/>
  <c r="AI22" i="4"/>
  <c r="AI23" i="4"/>
  <c r="AI24" i="4"/>
  <c r="AI25" i="4"/>
  <c r="AI26" i="4"/>
  <c r="AI27" i="4"/>
  <c r="AI28" i="4"/>
  <c r="AI29" i="4"/>
  <c r="AI30" i="4"/>
  <c r="AI31" i="4"/>
  <c r="AI32" i="4"/>
  <c r="AI33" i="4"/>
  <c r="AI35" i="4"/>
  <c r="AI36" i="4"/>
  <c r="AI37" i="4"/>
  <c r="AI38" i="4"/>
  <c r="AI39" i="4"/>
  <c r="AI40" i="4"/>
  <c r="AI41" i="4"/>
  <c r="AI42" i="4"/>
  <c r="AI43" i="4"/>
  <c r="AI44" i="4"/>
  <c r="AI45"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09" i="4"/>
  <c r="AI110" i="4"/>
  <c r="AI112" i="4"/>
  <c r="AI113" i="4"/>
  <c r="AI119" i="4"/>
  <c r="AI120" i="4"/>
  <c r="AI122" i="4"/>
  <c r="AI123" i="4"/>
  <c r="AI124" i="4"/>
  <c r="AI125" i="4"/>
  <c r="AI126" i="4"/>
  <c r="AI127" i="4"/>
  <c r="AI128" i="4"/>
  <c r="AE28" i="8" l="1"/>
  <c r="Q10" i="8"/>
  <c r="S9" i="8"/>
  <c r="AG10" i="8"/>
  <c r="C28" i="8"/>
  <c r="E10" i="8"/>
  <c r="L28" i="8"/>
  <c r="AA28" i="8"/>
  <c r="E9" i="8" l="1"/>
  <c r="Y28" i="8"/>
  <c r="AE10" i="8"/>
  <c r="Q9" i="8"/>
  <c r="AG9" i="8"/>
  <c r="S1" i="8"/>
  <c r="AI46" i="4"/>
  <c r="X149" i="4"/>
  <c r="X157" i="4"/>
  <c r="X157" i="9" s="1"/>
  <c r="W151" i="8"/>
  <c r="V151" i="8" s="1"/>
  <c r="W152" i="8"/>
  <c r="V152" i="8" s="1"/>
  <c r="W153" i="8"/>
  <c r="V153" i="8" s="1"/>
  <c r="X148" i="4" l="1"/>
  <c r="X149" i="9"/>
  <c r="W149" i="4"/>
  <c r="X156" i="9"/>
  <c r="W157" i="9"/>
  <c r="W150" i="8"/>
  <c r="X156" i="4"/>
  <c r="W143" i="8"/>
  <c r="W142" i="8" s="1"/>
  <c r="W154" i="8"/>
  <c r="V154" i="8" s="1"/>
  <c r="V150" i="8"/>
  <c r="AH151" i="8"/>
  <c r="L151" i="8"/>
  <c r="Y151" i="8" s="1"/>
  <c r="AH153" i="8"/>
  <c r="L153" i="8"/>
  <c r="Y153" i="8" s="1"/>
  <c r="AE9" i="8"/>
  <c r="Q1" i="8"/>
  <c r="AH152" i="8"/>
  <c r="L152" i="8"/>
  <c r="Y152" i="8" s="1"/>
  <c r="E1" i="8"/>
  <c r="W156" i="9" l="1"/>
  <c r="AI156" i="9" s="1"/>
  <c r="AI157" i="9"/>
  <c r="W149" i="9"/>
  <c r="X148" i="9"/>
  <c r="X9" i="9" s="1"/>
  <c r="V143" i="8"/>
  <c r="AH143" i="8" s="1"/>
  <c r="AH154" i="8"/>
  <c r="L154" i="8"/>
  <c r="Y154" i="8" s="1"/>
  <c r="W9" i="8"/>
  <c r="W1" i="8" s="1"/>
  <c r="V142" i="8"/>
  <c r="W149" i="8"/>
  <c r="AH150" i="8"/>
  <c r="V149" i="8"/>
  <c r="X9" i="4"/>
  <c r="X1" i="4" s="1"/>
  <c r="R137" i="4"/>
  <c r="M137" i="4" s="1"/>
  <c r="AI138" i="4"/>
  <c r="AI139" i="4"/>
  <c r="AI140" i="4"/>
  <c r="AI141" i="4"/>
  <c r="AI142" i="4"/>
  <c r="AI143" i="4"/>
  <c r="AI144" i="4"/>
  <c r="AI145" i="4"/>
  <c r="AI146" i="4"/>
  <c r="AI147" i="4"/>
  <c r="AI149" i="9" l="1"/>
  <c r="M149" i="9"/>
  <c r="W148" i="9"/>
  <c r="AI137" i="4"/>
  <c r="AI136" i="4"/>
  <c r="AH149" i="8"/>
  <c r="AH142" i="8"/>
  <c r="V9" i="8"/>
  <c r="M160" i="4"/>
  <c r="S10" i="4"/>
  <c r="S9" i="4" s="1"/>
  <c r="U10" i="4"/>
  <c r="U9" i="4" s="1"/>
  <c r="V10" i="4"/>
  <c r="V9" i="4" s="1"/>
  <c r="V1" i="4" s="1"/>
  <c r="E136" i="4"/>
  <c r="E9" i="4" s="1"/>
  <c r="E1" i="4" s="1"/>
  <c r="Z149" i="9" l="1"/>
  <c r="M148" i="9"/>
  <c r="AI148" i="9"/>
  <c r="W9" i="9"/>
  <c r="AI9" i="9" s="1"/>
  <c r="G19" i="8"/>
  <c r="G10" i="8" s="1"/>
  <c r="G9" i="8" s="1"/>
  <c r="C19" i="4"/>
  <c r="AH9" i="8"/>
  <c r="V1" i="8"/>
  <c r="M4" i="8"/>
  <c r="T10" i="4"/>
  <c r="T9" i="4" s="1"/>
  <c r="N4" i="8" s="1"/>
  <c r="G10" i="4"/>
  <c r="G9" i="4" s="1"/>
  <c r="C19" i="8" l="1"/>
  <c r="Y19" i="8" s="1"/>
  <c r="D4" i="8"/>
  <c r="D1" i="8" s="1"/>
  <c r="G1" i="8"/>
  <c r="AC9" i="8"/>
  <c r="G1" i="4"/>
  <c r="C10" i="8" l="1"/>
  <c r="C9" i="8" s="1"/>
  <c r="J12" i="4"/>
  <c r="J13" i="4"/>
  <c r="J14" i="4"/>
  <c r="J15" i="4"/>
  <c r="J16" i="4"/>
  <c r="J17" i="4"/>
  <c r="J18" i="4"/>
  <c r="J20" i="4"/>
  <c r="J21" i="4"/>
  <c r="J22" i="4"/>
  <c r="J23" i="4"/>
  <c r="J24" i="4"/>
  <c r="J25" i="4"/>
  <c r="J26" i="4"/>
  <c r="J27" i="4"/>
  <c r="J28" i="4"/>
  <c r="J29" i="4"/>
  <c r="J30" i="4"/>
  <c r="J32" i="4"/>
  <c r="J33" i="4"/>
  <c r="J35" i="4"/>
  <c r="J36" i="4"/>
  <c r="J37" i="4"/>
  <c r="J38" i="4"/>
  <c r="J39" i="4"/>
  <c r="J40" i="4"/>
  <c r="J41" i="4"/>
  <c r="J42" i="4"/>
  <c r="J43" i="4"/>
  <c r="J44" i="4"/>
  <c r="J45" i="4"/>
  <c r="J46" i="4"/>
  <c r="J47" i="4"/>
  <c r="J48" i="4"/>
  <c r="J49" i="4"/>
  <c r="J11" i="4"/>
  <c r="C1" i="8" l="1"/>
  <c r="J19" i="4"/>
  <c r="J31" i="4"/>
  <c r="U1" i="4" l="1"/>
  <c r="J139" i="4" l="1"/>
  <c r="J137" i="4"/>
  <c r="J96" i="4"/>
  <c r="J94" i="4"/>
  <c r="J89" i="4"/>
  <c r="J86" i="4"/>
  <c r="J136" i="4" l="1"/>
  <c r="J10" i="4"/>
  <c r="J9" i="4" l="1"/>
  <c r="W157" i="4"/>
  <c r="AI157" i="4" s="1"/>
  <c r="W148" i="4"/>
  <c r="W11" i="4"/>
  <c r="AI11" i="4" l="1"/>
  <c r="AI148" i="4"/>
  <c r="AI149" i="4"/>
  <c r="W156" i="4"/>
  <c r="AI156" i="4" s="1"/>
  <c r="W10" i="4"/>
  <c r="AI10" i="4" s="1"/>
  <c r="R11" i="4" l="1"/>
  <c r="M11" i="4" s="1"/>
  <c r="R12" i="4"/>
  <c r="M12" i="4" s="1"/>
  <c r="R13" i="4"/>
  <c r="M13" i="4" s="1"/>
  <c r="R14" i="4"/>
  <c r="M14" i="4" s="1"/>
  <c r="R16" i="4"/>
  <c r="M16" i="4" s="1"/>
  <c r="R17" i="4"/>
  <c r="M17" i="4" s="1"/>
  <c r="R18" i="4"/>
  <c r="M18" i="4" s="1"/>
  <c r="R20" i="4"/>
  <c r="M20" i="4" s="1"/>
  <c r="R21" i="4"/>
  <c r="M21" i="4" s="1"/>
  <c r="R22" i="4"/>
  <c r="M22" i="4" s="1"/>
  <c r="R23" i="4"/>
  <c r="M23" i="4" s="1"/>
  <c r="R24" i="4"/>
  <c r="M24" i="4" s="1"/>
  <c r="R25" i="4"/>
  <c r="M25" i="4" s="1"/>
  <c r="R26" i="4"/>
  <c r="M26" i="4" s="1"/>
  <c r="R27" i="4"/>
  <c r="M27" i="4" s="1"/>
  <c r="R28" i="4"/>
  <c r="M28" i="4" s="1"/>
  <c r="R29" i="4"/>
  <c r="M29" i="4" s="1"/>
  <c r="R30" i="4"/>
  <c r="M30" i="4" s="1"/>
  <c r="R31" i="4"/>
  <c r="M31" i="4" s="1"/>
  <c r="R32" i="4"/>
  <c r="M32" i="4" s="1"/>
  <c r="R33" i="4"/>
  <c r="M33" i="4" s="1"/>
  <c r="R35" i="4"/>
  <c r="M35" i="4" s="1"/>
  <c r="R36" i="4"/>
  <c r="M36" i="4" s="1"/>
  <c r="R37" i="4"/>
  <c r="M37" i="4" s="1"/>
  <c r="R38" i="4"/>
  <c r="M38" i="4" s="1"/>
  <c r="R40" i="4"/>
  <c r="M40" i="4" s="1"/>
  <c r="R41" i="4"/>
  <c r="M41" i="4" s="1"/>
  <c r="R42" i="4"/>
  <c r="M42" i="4" s="1"/>
  <c r="R43" i="4"/>
  <c r="M43" i="4" s="1"/>
  <c r="R44" i="4"/>
  <c r="M44" i="4" s="1"/>
  <c r="R45" i="4"/>
  <c r="M45" i="4" s="1"/>
  <c r="R46" i="4"/>
  <c r="M46" i="4" s="1"/>
  <c r="R47" i="4"/>
  <c r="M47" i="4" s="1"/>
  <c r="R48" i="4"/>
  <c r="M48" i="4" s="1"/>
  <c r="R49" i="4"/>
  <c r="M49" i="4" s="1"/>
  <c r="R50" i="4"/>
  <c r="M50" i="4" s="1"/>
  <c r="R51" i="4"/>
  <c r="M51" i="4" s="1"/>
  <c r="R52" i="4"/>
  <c r="M52" i="4" s="1"/>
  <c r="R53" i="4"/>
  <c r="M53" i="4" s="1"/>
  <c r="R54" i="4"/>
  <c r="M54" i="4" s="1"/>
  <c r="R55" i="4"/>
  <c r="M55" i="4" s="1"/>
  <c r="R56" i="4"/>
  <c r="M56" i="4" s="1"/>
  <c r="R57" i="4"/>
  <c r="M57" i="4" s="1"/>
  <c r="R58" i="4"/>
  <c r="M58" i="4" s="1"/>
  <c r="R60" i="4"/>
  <c r="M60" i="4" s="1"/>
  <c r="R61" i="4"/>
  <c r="M61" i="4" s="1"/>
  <c r="R62" i="4"/>
  <c r="M62" i="4" s="1"/>
  <c r="R63" i="4"/>
  <c r="M63" i="4" s="1"/>
  <c r="R64" i="4"/>
  <c r="M64" i="4" s="1"/>
  <c r="R65" i="4"/>
  <c r="M65" i="4" s="1"/>
  <c r="R66" i="4"/>
  <c r="M66" i="4" s="1"/>
  <c r="R67" i="4"/>
  <c r="M67" i="4" s="1"/>
  <c r="R68" i="4"/>
  <c r="M68" i="4" s="1"/>
  <c r="R69" i="4"/>
  <c r="M69" i="4" s="1"/>
  <c r="R70" i="4"/>
  <c r="M70" i="4" s="1"/>
  <c r="R71" i="4"/>
  <c r="M71" i="4" s="1"/>
  <c r="R72" i="4"/>
  <c r="M72" i="4" s="1"/>
  <c r="R73" i="4"/>
  <c r="M73" i="4" s="1"/>
  <c r="R74" i="4"/>
  <c r="M74" i="4" s="1"/>
  <c r="R75" i="4"/>
  <c r="M75" i="4" s="1"/>
  <c r="R76" i="4"/>
  <c r="M76" i="4" s="1"/>
  <c r="R77" i="4"/>
  <c r="M77" i="4" s="1"/>
  <c r="R79" i="4"/>
  <c r="M79" i="4" s="1"/>
  <c r="R80" i="4"/>
  <c r="M80" i="4" s="1"/>
  <c r="R81" i="4"/>
  <c r="M81" i="4" s="1"/>
  <c r="R82" i="4"/>
  <c r="M82" i="4" s="1"/>
  <c r="R83" i="4"/>
  <c r="M83" i="4" s="1"/>
  <c r="R84" i="4"/>
  <c r="M84" i="4" s="1"/>
  <c r="R85" i="4"/>
  <c r="M85" i="4" s="1"/>
  <c r="R86" i="4"/>
  <c r="M86" i="4" s="1"/>
  <c r="R87" i="4"/>
  <c r="M87" i="4" s="1"/>
  <c r="R88" i="4"/>
  <c r="M88" i="4" s="1"/>
  <c r="R89" i="4"/>
  <c r="M89" i="4" s="1"/>
  <c r="R90" i="4"/>
  <c r="M90" i="4" s="1"/>
  <c r="R91" i="4"/>
  <c r="M91" i="4" s="1"/>
  <c r="R92" i="4"/>
  <c r="M92" i="4" s="1"/>
  <c r="R93" i="4"/>
  <c r="M93" i="4" s="1"/>
  <c r="R94" i="4"/>
  <c r="M94" i="4" s="1"/>
  <c r="R95" i="4"/>
  <c r="M95" i="4" s="1"/>
  <c r="R96" i="4"/>
  <c r="M96" i="4" s="1"/>
  <c r="R97" i="4"/>
  <c r="M97" i="4" s="1"/>
  <c r="R98" i="4"/>
  <c r="M98" i="4" s="1"/>
  <c r="R99" i="4"/>
  <c r="M99" i="4" s="1"/>
  <c r="R100" i="4"/>
  <c r="M100" i="4" s="1"/>
  <c r="R101" i="4"/>
  <c r="M101" i="4" s="1"/>
  <c r="R102" i="4"/>
  <c r="M102" i="4" s="1"/>
  <c r="R107" i="4"/>
  <c r="M107" i="4" s="1"/>
  <c r="R108" i="4"/>
  <c r="M108" i="4" s="1"/>
  <c r="R109" i="4"/>
  <c r="M109" i="4" s="1"/>
  <c r="R110" i="4"/>
  <c r="M110" i="4" s="1"/>
  <c r="R112" i="4"/>
  <c r="M112" i="4" s="1"/>
  <c r="R113" i="4"/>
  <c r="M113" i="4" s="1"/>
  <c r="R119" i="4"/>
  <c r="M119" i="4" s="1"/>
  <c r="R120" i="4"/>
  <c r="M120" i="4" s="1"/>
  <c r="R122" i="4"/>
  <c r="M122" i="4" s="1"/>
  <c r="R123" i="4"/>
  <c r="M123" i="4" s="1"/>
  <c r="R124" i="4"/>
  <c r="M124" i="4" s="1"/>
  <c r="R125" i="4"/>
  <c r="M125" i="4" s="1"/>
  <c r="R126" i="4"/>
  <c r="M126" i="4" s="1"/>
  <c r="R127" i="4"/>
  <c r="M127" i="4" s="1"/>
  <c r="R128" i="4"/>
  <c r="M128" i="4" s="1"/>
  <c r="R135" i="4"/>
  <c r="M135" i="4" s="1"/>
  <c r="R10" i="4" l="1"/>
  <c r="AG159" i="6"/>
  <c r="AM159" i="6"/>
  <c r="AM174" i="6"/>
  <c r="O176" i="6"/>
  <c r="P176" i="6"/>
  <c r="Q176" i="6"/>
  <c r="R176" i="6"/>
  <c r="S176" i="6"/>
  <c r="U176" i="6"/>
  <c r="V176" i="6"/>
  <c r="X176" i="6"/>
  <c r="Y176" i="6"/>
  <c r="Z176" i="6"/>
  <c r="AA176" i="6"/>
  <c r="AM176" i="6" s="1"/>
  <c r="AB176" i="6"/>
  <c r="P177" i="6"/>
  <c r="Q177" i="6"/>
  <c r="R177" i="6"/>
  <c r="S177" i="6"/>
  <c r="U177" i="6"/>
  <c r="V177" i="6"/>
  <c r="X177" i="6"/>
  <c r="Y177" i="6"/>
  <c r="Z177" i="6"/>
  <c r="AA177" i="6"/>
  <c r="AM177" i="6" s="1"/>
  <c r="AB177" i="6"/>
  <c r="O178" i="6"/>
  <c r="P178" i="6"/>
  <c r="Q178" i="6"/>
  <c r="R178" i="6"/>
  <c r="S178" i="6"/>
  <c r="U178" i="6"/>
  <c r="V178" i="6"/>
  <c r="X178" i="6"/>
  <c r="Y178" i="6"/>
  <c r="Z178" i="6"/>
  <c r="AA178" i="6"/>
  <c r="AM178" i="6" s="1"/>
  <c r="AB178" i="6"/>
  <c r="O179" i="6"/>
  <c r="P179" i="6"/>
  <c r="Q179" i="6"/>
  <c r="R179" i="6"/>
  <c r="S179" i="6"/>
  <c r="U179" i="6"/>
  <c r="V179" i="6"/>
  <c r="X179" i="6"/>
  <c r="Y179" i="6"/>
  <c r="Z179" i="6"/>
  <c r="AA179" i="6"/>
  <c r="AM179" i="6" s="1"/>
  <c r="AB179" i="6"/>
  <c r="O180" i="6"/>
  <c r="P180" i="6"/>
  <c r="Q180" i="6"/>
  <c r="R180" i="6"/>
  <c r="S180" i="6"/>
  <c r="U180" i="6"/>
  <c r="V180" i="6"/>
  <c r="X180" i="6"/>
  <c r="Y180" i="6"/>
  <c r="Z180" i="6"/>
  <c r="AA180" i="6"/>
  <c r="AM180" i="6" s="1"/>
  <c r="AB180" i="6"/>
  <c r="O181" i="6"/>
  <c r="P181" i="6"/>
  <c r="Q181" i="6"/>
  <c r="R181" i="6"/>
  <c r="S181" i="6"/>
  <c r="U181" i="6"/>
  <c r="V181" i="6"/>
  <c r="X181" i="6"/>
  <c r="Y181" i="6"/>
  <c r="Z181" i="6"/>
  <c r="AA181" i="6"/>
  <c r="AM181" i="6" s="1"/>
  <c r="AB181" i="6"/>
  <c r="O182" i="6"/>
  <c r="P182" i="6"/>
  <c r="Q182" i="6"/>
  <c r="R182" i="6"/>
  <c r="S182" i="6"/>
  <c r="U182" i="6"/>
  <c r="V182" i="6"/>
  <c r="X182" i="6"/>
  <c r="Y182" i="6"/>
  <c r="Z182" i="6"/>
  <c r="AA182" i="6"/>
  <c r="AM182" i="6" s="1"/>
  <c r="AB182" i="6"/>
  <c r="O183" i="6"/>
  <c r="P183" i="6"/>
  <c r="Q183" i="6"/>
  <c r="R183" i="6"/>
  <c r="S183" i="6"/>
  <c r="U183" i="6"/>
  <c r="V183" i="6"/>
  <c r="X183" i="6"/>
  <c r="Y183" i="6"/>
  <c r="Z183" i="6"/>
  <c r="AA183" i="6"/>
  <c r="AM183" i="6" s="1"/>
  <c r="AB183" i="6"/>
  <c r="O184" i="6"/>
  <c r="P184" i="6"/>
  <c r="Q184" i="6"/>
  <c r="R184" i="6"/>
  <c r="S184" i="6"/>
  <c r="U184" i="6"/>
  <c r="V184" i="6"/>
  <c r="X184" i="6"/>
  <c r="Y184" i="6"/>
  <c r="Z184" i="6"/>
  <c r="AA184" i="6"/>
  <c r="AM184" i="6" s="1"/>
  <c r="AB184" i="6"/>
  <c r="O185" i="6"/>
  <c r="P185" i="6"/>
  <c r="Q185" i="6"/>
  <c r="R185" i="6"/>
  <c r="S185" i="6"/>
  <c r="U185" i="6"/>
  <c r="V185" i="6"/>
  <c r="X185" i="6"/>
  <c r="Y185" i="6"/>
  <c r="Z185" i="6"/>
  <c r="AA185" i="6"/>
  <c r="AM185" i="6" s="1"/>
  <c r="AB185" i="6"/>
  <c r="O186" i="6"/>
  <c r="P186" i="6"/>
  <c r="Q186" i="6"/>
  <c r="R186" i="6"/>
  <c r="S186" i="6"/>
  <c r="U186" i="6"/>
  <c r="V186" i="6"/>
  <c r="X186" i="6"/>
  <c r="Y186" i="6"/>
  <c r="Z186" i="6"/>
  <c r="AA186" i="6"/>
  <c r="AM186" i="6" s="1"/>
  <c r="AB186" i="6"/>
  <c r="O187" i="6"/>
  <c r="P187" i="6"/>
  <c r="Q187" i="6"/>
  <c r="R187" i="6"/>
  <c r="S187" i="6"/>
  <c r="U187" i="6"/>
  <c r="V187" i="6"/>
  <c r="X187" i="6"/>
  <c r="Y187" i="6"/>
  <c r="Z187" i="6"/>
  <c r="AA187" i="6"/>
  <c r="AM187" i="6" s="1"/>
  <c r="AB187" i="6"/>
  <c r="O188" i="6"/>
  <c r="P188" i="6"/>
  <c r="Q188" i="6"/>
  <c r="R188" i="6"/>
  <c r="S188" i="6"/>
  <c r="U188" i="6"/>
  <c r="V188" i="6"/>
  <c r="AK188" i="6" s="1"/>
  <c r="X188" i="6"/>
  <c r="Y188" i="6"/>
  <c r="Z188" i="6"/>
  <c r="AA188" i="6"/>
  <c r="AM188" i="6" s="1"/>
  <c r="AB188" i="6"/>
  <c r="O189" i="6"/>
  <c r="P189" i="6"/>
  <c r="Q189" i="6"/>
  <c r="R189" i="6"/>
  <c r="S189" i="6"/>
  <c r="U189" i="6"/>
  <c r="V189" i="6"/>
  <c r="X189" i="6"/>
  <c r="Y189" i="6"/>
  <c r="Z189" i="6"/>
  <c r="AA189" i="6"/>
  <c r="AM189" i="6" s="1"/>
  <c r="AB189" i="6"/>
  <c r="O190" i="6"/>
  <c r="P190" i="6"/>
  <c r="Q190" i="6"/>
  <c r="R190" i="6"/>
  <c r="S190" i="6"/>
  <c r="U190" i="6"/>
  <c r="V190" i="6"/>
  <c r="X190" i="6"/>
  <c r="Y190" i="6"/>
  <c r="Z190" i="6"/>
  <c r="AA190" i="6"/>
  <c r="AM190" i="6" s="1"/>
  <c r="AB190" i="6"/>
  <c r="O191" i="6"/>
  <c r="P191" i="6"/>
  <c r="Q191" i="6"/>
  <c r="R191" i="6"/>
  <c r="S191" i="6"/>
  <c r="U191" i="6"/>
  <c r="V191" i="6"/>
  <c r="X191" i="6"/>
  <c r="Y191" i="6"/>
  <c r="Z191" i="6"/>
  <c r="AA191" i="6"/>
  <c r="AM191" i="6" s="1"/>
  <c r="AB191" i="6"/>
  <c r="O192" i="6"/>
  <c r="P192" i="6"/>
  <c r="Q192" i="6"/>
  <c r="R192" i="6"/>
  <c r="S192" i="6"/>
  <c r="U192" i="6"/>
  <c r="V192" i="6"/>
  <c r="X192" i="6"/>
  <c r="Y192" i="6"/>
  <c r="Z192" i="6"/>
  <c r="AA192" i="6"/>
  <c r="AM192" i="6" s="1"/>
  <c r="AB192" i="6"/>
  <c r="O193" i="6"/>
  <c r="P193" i="6"/>
  <c r="Q193" i="6"/>
  <c r="R193" i="6"/>
  <c r="S193" i="6"/>
  <c r="U193" i="6"/>
  <c r="V193" i="6"/>
  <c r="X193" i="6"/>
  <c r="Y193" i="6"/>
  <c r="Z193" i="6"/>
  <c r="AA193" i="6"/>
  <c r="AM193" i="6" s="1"/>
  <c r="AB193" i="6"/>
  <c r="O194" i="6"/>
  <c r="P194" i="6"/>
  <c r="Q194" i="6"/>
  <c r="R194" i="6"/>
  <c r="S194" i="6"/>
  <c r="U194" i="6"/>
  <c r="V194" i="6"/>
  <c r="X194" i="6"/>
  <c r="Y194" i="6"/>
  <c r="Z194" i="6"/>
  <c r="AA194" i="6"/>
  <c r="AM194" i="6" s="1"/>
  <c r="AB194" i="6"/>
  <c r="O195" i="6"/>
  <c r="P195" i="6"/>
  <c r="Q195" i="6"/>
  <c r="R195" i="6"/>
  <c r="S195" i="6"/>
  <c r="U195" i="6"/>
  <c r="V195" i="6"/>
  <c r="X195" i="6"/>
  <c r="Y195" i="6"/>
  <c r="Z195" i="6"/>
  <c r="AA195" i="6"/>
  <c r="AM195" i="6" s="1"/>
  <c r="AB195" i="6"/>
  <c r="O196" i="6"/>
  <c r="P196" i="6"/>
  <c r="Q196" i="6"/>
  <c r="R196" i="6"/>
  <c r="S196" i="6"/>
  <c r="U196" i="6"/>
  <c r="V196" i="6"/>
  <c r="X196" i="6"/>
  <c r="Y196" i="6"/>
  <c r="Z196" i="6"/>
  <c r="AA196" i="6"/>
  <c r="AM196" i="6" s="1"/>
  <c r="AB196" i="6"/>
  <c r="O197" i="6"/>
  <c r="P197" i="6"/>
  <c r="Q197" i="6"/>
  <c r="R197" i="6"/>
  <c r="S197" i="6"/>
  <c r="U197" i="6"/>
  <c r="V197" i="6"/>
  <c r="X197" i="6"/>
  <c r="Y197" i="6"/>
  <c r="Z197" i="6"/>
  <c r="AA197" i="6"/>
  <c r="AM197" i="6" s="1"/>
  <c r="AB197" i="6"/>
  <c r="O198" i="6"/>
  <c r="P198" i="6"/>
  <c r="Q198" i="6"/>
  <c r="R198" i="6"/>
  <c r="S198" i="6"/>
  <c r="U198" i="6"/>
  <c r="V198" i="6"/>
  <c r="X198" i="6"/>
  <c r="Y198" i="6"/>
  <c r="Z198" i="6"/>
  <c r="AA198" i="6"/>
  <c r="AM198" i="6" s="1"/>
  <c r="AB198" i="6"/>
  <c r="O199" i="6"/>
  <c r="P199" i="6"/>
  <c r="Q199" i="6"/>
  <c r="R199" i="6"/>
  <c r="S199" i="6"/>
  <c r="U199" i="6"/>
  <c r="V199" i="6"/>
  <c r="X199" i="6"/>
  <c r="Y199" i="6"/>
  <c r="Z199" i="6"/>
  <c r="AA199" i="6"/>
  <c r="AM199" i="6" s="1"/>
  <c r="AB199" i="6"/>
  <c r="O200" i="6"/>
  <c r="P200" i="6"/>
  <c r="Q200" i="6"/>
  <c r="R200" i="6"/>
  <c r="S200" i="6"/>
  <c r="U200" i="6"/>
  <c r="V200" i="6"/>
  <c r="X200" i="6"/>
  <c r="Y200" i="6"/>
  <c r="Z200" i="6"/>
  <c r="AA200" i="6"/>
  <c r="AM200" i="6" s="1"/>
  <c r="AB200" i="6"/>
  <c r="O201" i="6"/>
  <c r="P201" i="6"/>
  <c r="Q201" i="6"/>
  <c r="R201" i="6"/>
  <c r="S201" i="6"/>
  <c r="U201" i="6"/>
  <c r="V201" i="6"/>
  <c r="W201" i="6"/>
  <c r="X201" i="6"/>
  <c r="Y201" i="6"/>
  <c r="Z201" i="6"/>
  <c r="AA201" i="6"/>
  <c r="AM201" i="6" s="1"/>
  <c r="AB201" i="6"/>
  <c r="O202" i="6"/>
  <c r="P202" i="6"/>
  <c r="Q202" i="6"/>
  <c r="R202" i="6"/>
  <c r="S202" i="6"/>
  <c r="U202" i="6"/>
  <c r="V202" i="6"/>
  <c r="X202" i="6"/>
  <c r="Y202" i="6"/>
  <c r="Z202" i="6"/>
  <c r="AA202" i="6"/>
  <c r="AM202" i="6" s="1"/>
  <c r="AB202" i="6"/>
  <c r="O203" i="6"/>
  <c r="P203" i="6"/>
  <c r="Q203" i="6"/>
  <c r="R203" i="6"/>
  <c r="S203" i="6"/>
  <c r="U203" i="6"/>
  <c r="V203" i="6"/>
  <c r="X203" i="6"/>
  <c r="Y203" i="6"/>
  <c r="Z203" i="6"/>
  <c r="AA203" i="6"/>
  <c r="AM203" i="6" s="1"/>
  <c r="AB203" i="6"/>
  <c r="O204" i="6"/>
  <c r="P204" i="6"/>
  <c r="Q204" i="6"/>
  <c r="R204" i="6"/>
  <c r="S204" i="6"/>
  <c r="U204" i="6"/>
  <c r="V204" i="6"/>
  <c r="X204" i="6"/>
  <c r="Y204" i="6"/>
  <c r="Z204" i="6"/>
  <c r="AA204" i="6"/>
  <c r="AM204" i="6" s="1"/>
  <c r="AB204" i="6"/>
  <c r="O205" i="6"/>
  <c r="P205" i="6"/>
  <c r="Q205" i="6"/>
  <c r="R205" i="6"/>
  <c r="S205" i="6"/>
  <c r="U205" i="6"/>
  <c r="V205" i="6"/>
  <c r="W205" i="6"/>
  <c r="X205" i="6"/>
  <c r="Y205" i="6"/>
  <c r="Z205" i="6"/>
  <c r="AA205" i="6"/>
  <c r="AM205" i="6" s="1"/>
  <c r="AB205" i="6"/>
  <c r="O206" i="6"/>
  <c r="P206" i="6"/>
  <c r="Q206" i="6"/>
  <c r="R206" i="6"/>
  <c r="S206" i="6"/>
  <c r="U206" i="6"/>
  <c r="V206" i="6"/>
  <c r="X206" i="6"/>
  <c r="Y206" i="6"/>
  <c r="Z206" i="6"/>
  <c r="AA206" i="6"/>
  <c r="AM206" i="6" s="1"/>
  <c r="AB206" i="6"/>
  <c r="O207" i="6"/>
  <c r="P207" i="6"/>
  <c r="Q207" i="6"/>
  <c r="R207" i="6"/>
  <c r="S207" i="6"/>
  <c r="U207" i="6"/>
  <c r="T207" i="6" s="1"/>
  <c r="AI207" i="6" s="1"/>
  <c r="V207" i="6"/>
  <c r="X207" i="6"/>
  <c r="Y207" i="6"/>
  <c r="Z207" i="6"/>
  <c r="AA207" i="6"/>
  <c r="AM207" i="6" s="1"/>
  <c r="AB207" i="6"/>
  <c r="O208" i="6"/>
  <c r="P208" i="6"/>
  <c r="Q208" i="6"/>
  <c r="R208" i="6"/>
  <c r="S208" i="6"/>
  <c r="U208" i="6"/>
  <c r="V208" i="6"/>
  <c r="Y208" i="6"/>
  <c r="Z208" i="6"/>
  <c r="AA208" i="6"/>
  <c r="AM208" i="6" s="1"/>
  <c r="AB208" i="6"/>
  <c r="AB175" i="6"/>
  <c r="AA175" i="6"/>
  <c r="AM175" i="6" s="1"/>
  <c r="Z175" i="6"/>
  <c r="Y175" i="6"/>
  <c r="X175" i="6"/>
  <c r="V175" i="6"/>
  <c r="U175" i="6"/>
  <c r="S175" i="6"/>
  <c r="R175" i="6"/>
  <c r="Q175" i="6"/>
  <c r="P175" i="6"/>
  <c r="O175" i="6"/>
  <c r="O161" i="6"/>
  <c r="P161" i="6"/>
  <c r="Q161" i="6"/>
  <c r="R161" i="6"/>
  <c r="S161" i="6"/>
  <c r="U161" i="6"/>
  <c r="V161" i="6"/>
  <c r="X161" i="6"/>
  <c r="Y161" i="6"/>
  <c r="Z161" i="6"/>
  <c r="AA161" i="6"/>
  <c r="AM161" i="6" s="1"/>
  <c r="AB161" i="6"/>
  <c r="O162" i="6"/>
  <c r="P162" i="6"/>
  <c r="Q162" i="6"/>
  <c r="R162" i="6"/>
  <c r="S162" i="6"/>
  <c r="U162" i="6"/>
  <c r="V162" i="6"/>
  <c r="X162" i="6"/>
  <c r="Y162" i="6"/>
  <c r="Z162" i="6"/>
  <c r="AA162" i="6"/>
  <c r="AM162" i="6" s="1"/>
  <c r="AB162" i="6"/>
  <c r="O163" i="6"/>
  <c r="P163" i="6"/>
  <c r="Q163" i="6"/>
  <c r="R163" i="6"/>
  <c r="S163" i="6"/>
  <c r="U163" i="6"/>
  <c r="V163" i="6"/>
  <c r="X163" i="6"/>
  <c r="Y163" i="6"/>
  <c r="Z163" i="6"/>
  <c r="AA163" i="6"/>
  <c r="AM163" i="6" s="1"/>
  <c r="AB163" i="6"/>
  <c r="O164" i="6"/>
  <c r="P164" i="6"/>
  <c r="Q164" i="6"/>
  <c r="R164" i="6"/>
  <c r="S164" i="6"/>
  <c r="U164" i="6"/>
  <c r="V164" i="6"/>
  <c r="X164" i="6"/>
  <c r="Y164" i="6"/>
  <c r="Z164" i="6"/>
  <c r="AA164" i="6"/>
  <c r="AM164" i="6" s="1"/>
  <c r="AB164" i="6"/>
  <c r="O165" i="6"/>
  <c r="P165" i="6"/>
  <c r="Q165" i="6"/>
  <c r="R165" i="6"/>
  <c r="S165" i="6"/>
  <c r="U165" i="6"/>
  <c r="V165" i="6"/>
  <c r="X165" i="6"/>
  <c r="Y165" i="6"/>
  <c r="Z165" i="6"/>
  <c r="AA165" i="6"/>
  <c r="AM165" i="6" s="1"/>
  <c r="AB165" i="6"/>
  <c r="O166" i="6"/>
  <c r="P166" i="6"/>
  <c r="Q166" i="6"/>
  <c r="R166" i="6"/>
  <c r="S166" i="6"/>
  <c r="U166" i="6"/>
  <c r="V166" i="6"/>
  <c r="X166" i="6"/>
  <c r="Y166" i="6"/>
  <c r="Z166" i="6"/>
  <c r="AA166" i="6"/>
  <c r="AM166" i="6" s="1"/>
  <c r="AB166" i="6"/>
  <c r="O167" i="6"/>
  <c r="P167" i="6"/>
  <c r="Q167" i="6"/>
  <c r="R167" i="6"/>
  <c r="S167" i="6"/>
  <c r="U167" i="6"/>
  <c r="V167" i="6"/>
  <c r="X167" i="6"/>
  <c r="Y167" i="6"/>
  <c r="Z167" i="6"/>
  <c r="AA167" i="6"/>
  <c r="AM167" i="6" s="1"/>
  <c r="AB167" i="6"/>
  <c r="O168" i="6"/>
  <c r="P168" i="6"/>
  <c r="Q168" i="6"/>
  <c r="R168" i="6"/>
  <c r="S168" i="6"/>
  <c r="U168" i="6"/>
  <c r="V168" i="6"/>
  <c r="X168" i="6"/>
  <c r="Y168" i="6"/>
  <c r="Z168" i="6"/>
  <c r="AA168" i="6"/>
  <c r="AM168" i="6" s="1"/>
  <c r="AB168" i="6"/>
  <c r="O169" i="6"/>
  <c r="P169" i="6"/>
  <c r="Q169" i="6"/>
  <c r="R169" i="6"/>
  <c r="S169" i="6"/>
  <c r="U169" i="6"/>
  <c r="V169" i="6"/>
  <c r="X169" i="6"/>
  <c r="Y169" i="6"/>
  <c r="Z169" i="6"/>
  <c r="AA169" i="6"/>
  <c r="AM169" i="6" s="1"/>
  <c r="AB169" i="6"/>
  <c r="O170" i="6"/>
  <c r="P170" i="6"/>
  <c r="Q170" i="6"/>
  <c r="R170" i="6"/>
  <c r="S170" i="6"/>
  <c r="U170" i="6"/>
  <c r="V170" i="6"/>
  <c r="X170" i="6"/>
  <c r="Y170" i="6"/>
  <c r="Z170" i="6"/>
  <c r="AA170" i="6"/>
  <c r="AM170" i="6" s="1"/>
  <c r="AB170" i="6"/>
  <c r="O171" i="6"/>
  <c r="P171" i="6"/>
  <c r="Q171" i="6"/>
  <c r="R171" i="6"/>
  <c r="S171" i="6"/>
  <c r="U171" i="6"/>
  <c r="V171" i="6"/>
  <c r="X171" i="6"/>
  <c r="Y171" i="6"/>
  <c r="Z171" i="6"/>
  <c r="AA171" i="6"/>
  <c r="AM171" i="6" s="1"/>
  <c r="AB171" i="6"/>
  <c r="O172" i="6"/>
  <c r="P172" i="6"/>
  <c r="Q172" i="6"/>
  <c r="R172" i="6"/>
  <c r="S172" i="6"/>
  <c r="U172" i="6"/>
  <c r="V172" i="6"/>
  <c r="AK172" i="6" s="1"/>
  <c r="X172" i="6"/>
  <c r="Y172" i="6"/>
  <c r="Z172" i="6"/>
  <c r="AA172" i="6"/>
  <c r="AM172" i="6" s="1"/>
  <c r="AB172" i="6"/>
  <c r="O173" i="6"/>
  <c r="P173" i="6"/>
  <c r="Q173" i="6"/>
  <c r="R173" i="6"/>
  <c r="S173" i="6"/>
  <c r="U173" i="6"/>
  <c r="V173" i="6"/>
  <c r="W173" i="6"/>
  <c r="X173" i="6"/>
  <c r="Y173" i="6"/>
  <c r="Z173" i="6"/>
  <c r="AA173" i="6"/>
  <c r="AM173" i="6" s="1"/>
  <c r="AB173" i="6"/>
  <c r="AB160" i="6"/>
  <c r="AA160" i="6"/>
  <c r="AM160" i="6" s="1"/>
  <c r="Z160" i="6"/>
  <c r="Y160" i="6"/>
  <c r="X160" i="6"/>
  <c r="V160" i="6"/>
  <c r="U160" i="6"/>
  <c r="S160" i="6"/>
  <c r="R160" i="6"/>
  <c r="Q160" i="6"/>
  <c r="P160" i="6"/>
  <c r="O160" i="6"/>
  <c r="O149" i="6"/>
  <c r="P149" i="6"/>
  <c r="Q149" i="6"/>
  <c r="R149" i="6"/>
  <c r="S149" i="6"/>
  <c r="U149" i="6"/>
  <c r="V149" i="6"/>
  <c r="X149" i="6"/>
  <c r="Y149" i="6"/>
  <c r="Z149" i="6"/>
  <c r="AA149" i="6"/>
  <c r="AB149" i="6"/>
  <c r="O150" i="6"/>
  <c r="P150" i="6"/>
  <c r="Q150" i="6"/>
  <c r="R150" i="6"/>
  <c r="S150" i="6"/>
  <c r="U150" i="6"/>
  <c r="V150" i="6"/>
  <c r="X150" i="6"/>
  <c r="Y150" i="6"/>
  <c r="Z150" i="6"/>
  <c r="AA150" i="6"/>
  <c r="AB150" i="6"/>
  <c r="O151" i="6"/>
  <c r="P151" i="6"/>
  <c r="Q151" i="6"/>
  <c r="R151" i="6"/>
  <c r="S151" i="6"/>
  <c r="U151" i="6"/>
  <c r="V151" i="6"/>
  <c r="X151" i="6"/>
  <c r="Y151" i="6"/>
  <c r="Z151" i="6"/>
  <c r="AA151" i="6"/>
  <c r="AB151" i="6"/>
  <c r="O152" i="6"/>
  <c r="P152" i="6"/>
  <c r="Q152" i="6"/>
  <c r="R152" i="6"/>
  <c r="S152" i="6"/>
  <c r="U152" i="6"/>
  <c r="V152" i="6"/>
  <c r="X152" i="6"/>
  <c r="Y152" i="6"/>
  <c r="Z152" i="6"/>
  <c r="AA152" i="6"/>
  <c r="AB152" i="6"/>
  <c r="O153" i="6"/>
  <c r="P153" i="6"/>
  <c r="Q153" i="6"/>
  <c r="R153" i="6"/>
  <c r="S153" i="6"/>
  <c r="U153" i="6"/>
  <c r="V153" i="6"/>
  <c r="X153" i="6"/>
  <c r="Y153" i="6"/>
  <c r="Z153" i="6"/>
  <c r="AA153" i="6"/>
  <c r="AB153" i="6"/>
  <c r="O154" i="6"/>
  <c r="P154" i="6"/>
  <c r="Q154" i="6"/>
  <c r="R154" i="6"/>
  <c r="S154" i="6"/>
  <c r="U154" i="6"/>
  <c r="V154" i="6"/>
  <c r="X154" i="6"/>
  <c r="Y154" i="6"/>
  <c r="Z154" i="6"/>
  <c r="AA154" i="6"/>
  <c r="AB154" i="6"/>
  <c r="O155" i="6"/>
  <c r="P155" i="6"/>
  <c r="Q155" i="6"/>
  <c r="R155" i="6"/>
  <c r="S155" i="6"/>
  <c r="U155" i="6"/>
  <c r="V155" i="6"/>
  <c r="X155" i="6"/>
  <c r="Y155" i="6"/>
  <c r="Z155" i="6"/>
  <c r="AA155" i="6"/>
  <c r="AB155" i="6"/>
  <c r="O156" i="6"/>
  <c r="P156" i="6"/>
  <c r="Q156" i="6"/>
  <c r="R156" i="6"/>
  <c r="S156" i="6"/>
  <c r="U156" i="6"/>
  <c r="V156" i="6"/>
  <c r="X156" i="6"/>
  <c r="Y156" i="6"/>
  <c r="Z156" i="6"/>
  <c r="AA156" i="6"/>
  <c r="AB156" i="6"/>
  <c r="O157" i="6"/>
  <c r="P157" i="6"/>
  <c r="Q157" i="6"/>
  <c r="R157" i="6"/>
  <c r="S157" i="6"/>
  <c r="U157" i="6"/>
  <c r="V157" i="6"/>
  <c r="X157" i="6"/>
  <c r="Y157" i="6"/>
  <c r="Z157" i="6"/>
  <c r="AA157" i="6"/>
  <c r="AB157" i="6"/>
  <c r="O158" i="6"/>
  <c r="P158" i="6"/>
  <c r="Q158" i="6"/>
  <c r="R158" i="6"/>
  <c r="S158" i="6"/>
  <c r="U158" i="6"/>
  <c r="V158" i="6"/>
  <c r="Y158" i="6"/>
  <c r="Z158" i="6"/>
  <c r="AA158" i="6"/>
  <c r="AB158" i="6"/>
  <c r="AB148" i="6"/>
  <c r="AA148" i="6"/>
  <c r="Z148" i="6"/>
  <c r="Y148" i="6"/>
  <c r="X148" i="6"/>
  <c r="V148" i="6"/>
  <c r="U148" i="6"/>
  <c r="S148" i="6"/>
  <c r="R148" i="6"/>
  <c r="Q148" i="6"/>
  <c r="P148" i="6"/>
  <c r="P147" i="6" s="1"/>
  <c r="O148" i="6"/>
  <c r="O13" i="6"/>
  <c r="P13" i="6"/>
  <c r="Q13" i="6"/>
  <c r="R13" i="6"/>
  <c r="S13" i="6"/>
  <c r="U13" i="6"/>
  <c r="V13" i="6"/>
  <c r="X13" i="6"/>
  <c r="Y13" i="6"/>
  <c r="Z13" i="6"/>
  <c r="AA13" i="6"/>
  <c r="AB13" i="6"/>
  <c r="O14" i="6"/>
  <c r="P14" i="6"/>
  <c r="Q14" i="6"/>
  <c r="R14" i="6"/>
  <c r="S14" i="6"/>
  <c r="U14" i="6"/>
  <c r="V14" i="6"/>
  <c r="X14" i="6"/>
  <c r="Y14" i="6"/>
  <c r="Z14" i="6"/>
  <c r="AA14" i="6"/>
  <c r="AB14" i="6"/>
  <c r="O15" i="6"/>
  <c r="P15" i="6"/>
  <c r="Q15" i="6"/>
  <c r="R15" i="6"/>
  <c r="S15" i="6"/>
  <c r="U15" i="6"/>
  <c r="V15" i="6"/>
  <c r="X15" i="6"/>
  <c r="Y15" i="6"/>
  <c r="Z15" i="6"/>
  <c r="AA15" i="6"/>
  <c r="AB15" i="6"/>
  <c r="O16" i="6"/>
  <c r="P16" i="6"/>
  <c r="Q16" i="6"/>
  <c r="R16" i="6"/>
  <c r="S16" i="6"/>
  <c r="U16" i="6"/>
  <c r="V16" i="6"/>
  <c r="X16" i="6"/>
  <c r="Y16" i="6"/>
  <c r="Z16" i="6"/>
  <c r="AA16" i="6"/>
  <c r="AB16" i="6"/>
  <c r="O17" i="6"/>
  <c r="P17" i="6"/>
  <c r="Q17" i="6"/>
  <c r="R17" i="6"/>
  <c r="S17" i="6"/>
  <c r="U17" i="6"/>
  <c r="V17" i="6"/>
  <c r="X17" i="6"/>
  <c r="Y17" i="6"/>
  <c r="Z17" i="6"/>
  <c r="AA17" i="6"/>
  <c r="AB17" i="6"/>
  <c r="O18" i="6"/>
  <c r="P18" i="6"/>
  <c r="Q18" i="6"/>
  <c r="R18" i="6"/>
  <c r="S18" i="6"/>
  <c r="U18" i="6"/>
  <c r="V18" i="6"/>
  <c r="X18" i="6"/>
  <c r="Z18" i="6"/>
  <c r="AA18" i="6"/>
  <c r="AB18" i="6"/>
  <c r="O19" i="6"/>
  <c r="P19" i="6"/>
  <c r="Q19" i="6"/>
  <c r="R19" i="6"/>
  <c r="S19" i="6"/>
  <c r="U19" i="6"/>
  <c r="V19" i="6"/>
  <c r="X19" i="6"/>
  <c r="Y19" i="6"/>
  <c r="Z19" i="6"/>
  <c r="AA19" i="6"/>
  <c r="AB19" i="6"/>
  <c r="O20" i="6"/>
  <c r="P20" i="6"/>
  <c r="Q20" i="6"/>
  <c r="R20" i="6"/>
  <c r="S20" i="6"/>
  <c r="U20" i="6"/>
  <c r="V20" i="6"/>
  <c r="X20" i="6"/>
  <c r="Y20" i="6"/>
  <c r="Z20" i="6"/>
  <c r="AA20" i="6"/>
  <c r="AB20" i="6"/>
  <c r="O21" i="6"/>
  <c r="P21" i="6"/>
  <c r="Q21" i="6"/>
  <c r="R21" i="6"/>
  <c r="S21" i="6"/>
  <c r="U21" i="6"/>
  <c r="V21" i="6"/>
  <c r="X21" i="6"/>
  <c r="Y21" i="6"/>
  <c r="Z21" i="6"/>
  <c r="AA21" i="6"/>
  <c r="AB21" i="6"/>
  <c r="O22" i="6"/>
  <c r="P22" i="6"/>
  <c r="Q22" i="6"/>
  <c r="R22" i="6"/>
  <c r="S22" i="6"/>
  <c r="U22" i="6"/>
  <c r="V22" i="6"/>
  <c r="X22" i="6"/>
  <c r="Y22" i="6"/>
  <c r="Z22" i="6"/>
  <c r="AA22" i="6"/>
  <c r="AB22" i="6"/>
  <c r="O23" i="6"/>
  <c r="P23" i="6"/>
  <c r="Q23" i="6"/>
  <c r="R23" i="6"/>
  <c r="S23" i="6"/>
  <c r="U23" i="6"/>
  <c r="V23" i="6"/>
  <c r="X23" i="6"/>
  <c r="Y23" i="6"/>
  <c r="Z23" i="6"/>
  <c r="AA23" i="6"/>
  <c r="AB23" i="6"/>
  <c r="O24" i="6"/>
  <c r="P24" i="6"/>
  <c r="Q24" i="6"/>
  <c r="R24" i="6"/>
  <c r="S24" i="6"/>
  <c r="U24" i="6"/>
  <c r="V24" i="6"/>
  <c r="X24" i="6"/>
  <c r="Y24" i="6"/>
  <c r="Z24" i="6"/>
  <c r="AA24" i="6"/>
  <c r="AB24" i="6"/>
  <c r="O25" i="6"/>
  <c r="P25" i="6"/>
  <c r="Q25" i="6"/>
  <c r="R25" i="6"/>
  <c r="S25" i="6"/>
  <c r="U25" i="6"/>
  <c r="V25" i="6"/>
  <c r="X25" i="6"/>
  <c r="Y25" i="6"/>
  <c r="Z25" i="6"/>
  <c r="AA25" i="6"/>
  <c r="AB25" i="6"/>
  <c r="O26" i="6"/>
  <c r="P26" i="6"/>
  <c r="Q26" i="6"/>
  <c r="R26" i="6"/>
  <c r="S26" i="6"/>
  <c r="U26" i="6"/>
  <c r="V26" i="6"/>
  <c r="X26" i="6"/>
  <c r="Y26" i="6"/>
  <c r="Z26" i="6"/>
  <c r="AA26" i="6"/>
  <c r="AB26" i="6"/>
  <c r="O27" i="6"/>
  <c r="P27" i="6"/>
  <c r="Q27" i="6"/>
  <c r="R27" i="6"/>
  <c r="S27" i="6"/>
  <c r="U27" i="6"/>
  <c r="V27" i="6"/>
  <c r="X27" i="6"/>
  <c r="Z27" i="6"/>
  <c r="AA27" i="6"/>
  <c r="AB27" i="6"/>
  <c r="O28" i="6"/>
  <c r="P28" i="6"/>
  <c r="Q28" i="6"/>
  <c r="R28" i="6"/>
  <c r="S28" i="6"/>
  <c r="U28" i="6"/>
  <c r="V28" i="6"/>
  <c r="X28" i="6"/>
  <c r="Y28" i="6"/>
  <c r="Z28" i="6"/>
  <c r="AA28" i="6"/>
  <c r="AB28" i="6"/>
  <c r="O29" i="6"/>
  <c r="P29" i="6"/>
  <c r="Q29" i="6"/>
  <c r="R29" i="6"/>
  <c r="S29" i="6"/>
  <c r="U29" i="6"/>
  <c r="V29" i="6"/>
  <c r="X29" i="6"/>
  <c r="Y29" i="6"/>
  <c r="Z29" i="6"/>
  <c r="AA29" i="6"/>
  <c r="AB29" i="6"/>
  <c r="O30" i="6"/>
  <c r="P30" i="6"/>
  <c r="Q30" i="6"/>
  <c r="R30" i="6"/>
  <c r="S30" i="6"/>
  <c r="U30" i="6"/>
  <c r="V30" i="6"/>
  <c r="X30" i="6"/>
  <c r="Y30" i="6"/>
  <c r="Z30" i="6"/>
  <c r="AA30" i="6"/>
  <c r="AB30" i="6"/>
  <c r="O31" i="6"/>
  <c r="P31" i="6"/>
  <c r="Q31" i="6"/>
  <c r="R31" i="6"/>
  <c r="S31" i="6"/>
  <c r="U31" i="6"/>
  <c r="V31" i="6"/>
  <c r="X31" i="6"/>
  <c r="Y31" i="6"/>
  <c r="Z31" i="6"/>
  <c r="AA31" i="6"/>
  <c r="AB31" i="6"/>
  <c r="O32" i="6"/>
  <c r="P32" i="6"/>
  <c r="Q32" i="6"/>
  <c r="R32" i="6"/>
  <c r="S32" i="6"/>
  <c r="U32" i="6"/>
  <c r="V32" i="6"/>
  <c r="X32" i="6"/>
  <c r="Y32" i="6"/>
  <c r="Z32" i="6"/>
  <c r="AA32" i="6"/>
  <c r="AB32" i="6"/>
  <c r="O33" i="6"/>
  <c r="P33" i="6"/>
  <c r="Q33" i="6"/>
  <c r="R33" i="6"/>
  <c r="S33" i="6"/>
  <c r="U33" i="6"/>
  <c r="V33" i="6"/>
  <c r="X33" i="6"/>
  <c r="Y33" i="6"/>
  <c r="Z33" i="6"/>
  <c r="AA33" i="6"/>
  <c r="AB33" i="6"/>
  <c r="O34" i="6"/>
  <c r="P34" i="6"/>
  <c r="Q34" i="6"/>
  <c r="R34" i="6"/>
  <c r="S34" i="6"/>
  <c r="U34" i="6"/>
  <c r="V34" i="6"/>
  <c r="X34" i="6"/>
  <c r="Y34" i="6"/>
  <c r="Z34" i="6"/>
  <c r="AA34" i="6"/>
  <c r="AB34" i="6"/>
  <c r="O35" i="6"/>
  <c r="P35" i="6"/>
  <c r="Q35" i="6"/>
  <c r="R35" i="6"/>
  <c r="S35" i="6"/>
  <c r="U35" i="6"/>
  <c r="V35" i="6"/>
  <c r="X35" i="6"/>
  <c r="Y35" i="6"/>
  <c r="Z35" i="6"/>
  <c r="AA35" i="6"/>
  <c r="AB35" i="6"/>
  <c r="O36" i="6"/>
  <c r="P36" i="6"/>
  <c r="Q36" i="6"/>
  <c r="R36" i="6"/>
  <c r="S36" i="6"/>
  <c r="U36" i="6"/>
  <c r="V36" i="6"/>
  <c r="X36" i="6"/>
  <c r="Y36" i="6"/>
  <c r="Z36" i="6"/>
  <c r="AA36" i="6"/>
  <c r="AB36" i="6"/>
  <c r="O37" i="6"/>
  <c r="P37" i="6"/>
  <c r="Q37" i="6"/>
  <c r="R37" i="6"/>
  <c r="S37" i="6"/>
  <c r="U37" i="6"/>
  <c r="V37" i="6"/>
  <c r="X37" i="6"/>
  <c r="Y37" i="6"/>
  <c r="Z37" i="6"/>
  <c r="AA37" i="6"/>
  <c r="AB37" i="6"/>
  <c r="O38" i="6"/>
  <c r="P38" i="6"/>
  <c r="Q38" i="6"/>
  <c r="R38" i="6"/>
  <c r="S38" i="6"/>
  <c r="U38" i="6"/>
  <c r="V38" i="6"/>
  <c r="X38" i="6"/>
  <c r="Y38" i="6"/>
  <c r="Z38" i="6"/>
  <c r="AA38" i="6"/>
  <c r="AB38" i="6"/>
  <c r="O39" i="6"/>
  <c r="P39" i="6"/>
  <c r="Q39" i="6"/>
  <c r="R39" i="6"/>
  <c r="S39" i="6"/>
  <c r="U39" i="6"/>
  <c r="V39" i="6"/>
  <c r="X39" i="6"/>
  <c r="Y39" i="6"/>
  <c r="Z39" i="6"/>
  <c r="AA39" i="6"/>
  <c r="AB39" i="6"/>
  <c r="O40" i="6"/>
  <c r="P40" i="6"/>
  <c r="Q40" i="6"/>
  <c r="R40" i="6"/>
  <c r="S40" i="6"/>
  <c r="U40" i="6"/>
  <c r="V40" i="6"/>
  <c r="X40" i="6"/>
  <c r="Y40" i="6"/>
  <c r="Z40" i="6"/>
  <c r="AA40" i="6"/>
  <c r="AB40" i="6"/>
  <c r="O41" i="6"/>
  <c r="P41" i="6"/>
  <c r="Q41" i="6"/>
  <c r="R41" i="6"/>
  <c r="S41" i="6"/>
  <c r="U41" i="6"/>
  <c r="V41" i="6"/>
  <c r="X41" i="6"/>
  <c r="Y41" i="6"/>
  <c r="Z41" i="6"/>
  <c r="AA41" i="6"/>
  <c r="AB41" i="6"/>
  <c r="O42" i="6"/>
  <c r="P42" i="6"/>
  <c r="Q42" i="6"/>
  <c r="R42" i="6"/>
  <c r="S42" i="6"/>
  <c r="U42" i="6"/>
  <c r="V42" i="6"/>
  <c r="X42" i="6"/>
  <c r="Y42" i="6"/>
  <c r="Z42" i="6"/>
  <c r="AA42" i="6"/>
  <c r="AB42" i="6"/>
  <c r="O43" i="6"/>
  <c r="P43" i="6"/>
  <c r="Q43" i="6"/>
  <c r="R43" i="6"/>
  <c r="S43" i="6"/>
  <c r="U43" i="6"/>
  <c r="V43" i="6"/>
  <c r="X43" i="6"/>
  <c r="Y43" i="6"/>
  <c r="Z43" i="6"/>
  <c r="AA43" i="6"/>
  <c r="AB43" i="6"/>
  <c r="O44" i="6"/>
  <c r="P44" i="6"/>
  <c r="Q44" i="6"/>
  <c r="R44" i="6"/>
  <c r="S44" i="6"/>
  <c r="U44" i="6"/>
  <c r="V44" i="6"/>
  <c r="X44" i="6"/>
  <c r="Y44" i="6"/>
  <c r="Z44" i="6"/>
  <c r="AA44" i="6"/>
  <c r="AB44" i="6"/>
  <c r="O45" i="6"/>
  <c r="P45" i="6"/>
  <c r="Q45" i="6"/>
  <c r="R45" i="6"/>
  <c r="S45" i="6"/>
  <c r="U45" i="6"/>
  <c r="V45" i="6"/>
  <c r="X45" i="6"/>
  <c r="Y45" i="6"/>
  <c r="Z45" i="6"/>
  <c r="AA45" i="6"/>
  <c r="AB45" i="6"/>
  <c r="O46" i="6"/>
  <c r="P46" i="6"/>
  <c r="Q46" i="6"/>
  <c r="R46" i="6"/>
  <c r="S46" i="6"/>
  <c r="U46" i="6"/>
  <c r="V46" i="6"/>
  <c r="X46" i="6"/>
  <c r="Y46" i="6"/>
  <c r="Z46" i="6"/>
  <c r="AA46" i="6"/>
  <c r="AB46" i="6"/>
  <c r="O47" i="6"/>
  <c r="P47" i="6"/>
  <c r="Q47" i="6"/>
  <c r="R47" i="6"/>
  <c r="S47" i="6"/>
  <c r="U47" i="6"/>
  <c r="V47" i="6"/>
  <c r="X47" i="6"/>
  <c r="Y47" i="6"/>
  <c r="Z47" i="6"/>
  <c r="AA47" i="6"/>
  <c r="AB47" i="6"/>
  <c r="O48" i="6"/>
  <c r="P48" i="6"/>
  <c r="Q48" i="6"/>
  <c r="R48" i="6"/>
  <c r="S48" i="6"/>
  <c r="U48" i="6"/>
  <c r="V48" i="6"/>
  <c r="X48" i="6"/>
  <c r="Y48" i="6"/>
  <c r="Z48" i="6"/>
  <c r="AA48" i="6"/>
  <c r="AB48" i="6"/>
  <c r="O49" i="6"/>
  <c r="P49" i="6"/>
  <c r="Q49" i="6"/>
  <c r="R49" i="6"/>
  <c r="S49" i="6"/>
  <c r="U49" i="6"/>
  <c r="V49" i="6"/>
  <c r="X49" i="6"/>
  <c r="Y49" i="6"/>
  <c r="Z49" i="6"/>
  <c r="AA49" i="6"/>
  <c r="AB49" i="6"/>
  <c r="O50" i="6"/>
  <c r="P50" i="6"/>
  <c r="Q50" i="6"/>
  <c r="R50" i="6"/>
  <c r="S50" i="6"/>
  <c r="U50" i="6"/>
  <c r="V50" i="6"/>
  <c r="X50" i="6"/>
  <c r="Y50" i="6"/>
  <c r="Z50" i="6"/>
  <c r="AA50" i="6"/>
  <c r="AB50" i="6"/>
  <c r="O51" i="6"/>
  <c r="P51" i="6"/>
  <c r="Q51" i="6"/>
  <c r="R51" i="6"/>
  <c r="S51" i="6"/>
  <c r="U51" i="6"/>
  <c r="V51" i="6"/>
  <c r="X51" i="6"/>
  <c r="Y51" i="6"/>
  <c r="Z51" i="6"/>
  <c r="AA51" i="6"/>
  <c r="AB51" i="6"/>
  <c r="O52" i="6"/>
  <c r="P52" i="6"/>
  <c r="Q52" i="6"/>
  <c r="R52" i="6"/>
  <c r="S52" i="6"/>
  <c r="U52" i="6"/>
  <c r="V52" i="6"/>
  <c r="X52" i="6"/>
  <c r="Y52" i="6"/>
  <c r="Z52" i="6"/>
  <c r="AA52" i="6"/>
  <c r="AB52" i="6"/>
  <c r="O53" i="6"/>
  <c r="P53" i="6"/>
  <c r="Q53" i="6"/>
  <c r="R53" i="6"/>
  <c r="S53" i="6"/>
  <c r="U53" i="6"/>
  <c r="V53" i="6"/>
  <c r="X53" i="6"/>
  <c r="Y53" i="6"/>
  <c r="Z53" i="6"/>
  <c r="AA53" i="6"/>
  <c r="AB53" i="6"/>
  <c r="O54" i="6"/>
  <c r="P54" i="6"/>
  <c r="Q54" i="6"/>
  <c r="R54" i="6"/>
  <c r="S54" i="6"/>
  <c r="U54" i="6"/>
  <c r="V54" i="6"/>
  <c r="X54" i="6"/>
  <c r="Y54" i="6"/>
  <c r="Z54" i="6"/>
  <c r="AA54" i="6"/>
  <c r="AB54" i="6"/>
  <c r="O55" i="6"/>
  <c r="P55" i="6"/>
  <c r="Q55" i="6"/>
  <c r="R55" i="6"/>
  <c r="S55" i="6"/>
  <c r="U55" i="6"/>
  <c r="V55" i="6"/>
  <c r="X55" i="6"/>
  <c r="Y55" i="6"/>
  <c r="Z55" i="6"/>
  <c r="AA55" i="6"/>
  <c r="AB55" i="6"/>
  <c r="O56" i="6"/>
  <c r="P56" i="6"/>
  <c r="Q56" i="6"/>
  <c r="R56" i="6"/>
  <c r="S56" i="6"/>
  <c r="U56" i="6"/>
  <c r="V56" i="6"/>
  <c r="X56" i="6"/>
  <c r="Y56" i="6"/>
  <c r="Z56" i="6"/>
  <c r="AA56" i="6"/>
  <c r="AB56" i="6"/>
  <c r="O57" i="6"/>
  <c r="P57" i="6"/>
  <c r="Q57" i="6"/>
  <c r="R57" i="6"/>
  <c r="S57" i="6"/>
  <c r="U57" i="6"/>
  <c r="V57" i="6"/>
  <c r="X57" i="6"/>
  <c r="Y57" i="6"/>
  <c r="Z57" i="6"/>
  <c r="AA57" i="6"/>
  <c r="AB57" i="6"/>
  <c r="O58" i="6"/>
  <c r="P58" i="6"/>
  <c r="Q58" i="6"/>
  <c r="R58" i="6"/>
  <c r="S58" i="6"/>
  <c r="U58" i="6"/>
  <c r="V58" i="6"/>
  <c r="X58" i="6"/>
  <c r="Y58" i="6"/>
  <c r="Z58" i="6"/>
  <c r="AA58" i="6"/>
  <c r="AB58" i="6"/>
  <c r="O59" i="6"/>
  <c r="P59" i="6"/>
  <c r="Q59" i="6"/>
  <c r="R59" i="6"/>
  <c r="S59" i="6"/>
  <c r="U59" i="6"/>
  <c r="V59" i="6"/>
  <c r="X59" i="6"/>
  <c r="Y59" i="6"/>
  <c r="Z59" i="6"/>
  <c r="AA59" i="6"/>
  <c r="AB59" i="6"/>
  <c r="O60" i="6"/>
  <c r="P60" i="6"/>
  <c r="Q60" i="6"/>
  <c r="R60" i="6"/>
  <c r="S60" i="6"/>
  <c r="U60" i="6"/>
  <c r="V60" i="6"/>
  <c r="X60" i="6"/>
  <c r="Y60" i="6"/>
  <c r="Z60" i="6"/>
  <c r="AA60" i="6"/>
  <c r="AB60" i="6"/>
  <c r="O61" i="6"/>
  <c r="P61" i="6"/>
  <c r="Q61" i="6"/>
  <c r="R61" i="6"/>
  <c r="S61" i="6"/>
  <c r="U61" i="6"/>
  <c r="V61" i="6"/>
  <c r="X61" i="6"/>
  <c r="Y61" i="6"/>
  <c r="Z61" i="6"/>
  <c r="AA61" i="6"/>
  <c r="AB61" i="6"/>
  <c r="O62" i="6"/>
  <c r="P62" i="6"/>
  <c r="Q62" i="6"/>
  <c r="R62" i="6"/>
  <c r="S62" i="6"/>
  <c r="U62" i="6"/>
  <c r="V62" i="6"/>
  <c r="X62" i="6"/>
  <c r="Y62" i="6"/>
  <c r="Z62" i="6"/>
  <c r="AA62" i="6"/>
  <c r="AB62" i="6"/>
  <c r="O63" i="6"/>
  <c r="P63" i="6"/>
  <c r="Q63" i="6"/>
  <c r="R63" i="6"/>
  <c r="S63" i="6"/>
  <c r="U63" i="6"/>
  <c r="V63" i="6"/>
  <c r="X63" i="6"/>
  <c r="Y63" i="6"/>
  <c r="Z63" i="6"/>
  <c r="AA63" i="6"/>
  <c r="AB63" i="6"/>
  <c r="O64" i="6"/>
  <c r="P64" i="6"/>
  <c r="Q64" i="6"/>
  <c r="R64" i="6"/>
  <c r="S64" i="6"/>
  <c r="U64" i="6"/>
  <c r="V64" i="6"/>
  <c r="X64" i="6"/>
  <c r="Y64" i="6"/>
  <c r="Z64" i="6"/>
  <c r="AA64" i="6"/>
  <c r="AB64" i="6"/>
  <c r="P65" i="6"/>
  <c r="Q65" i="6"/>
  <c r="R65" i="6"/>
  <c r="S65" i="6"/>
  <c r="U65" i="6"/>
  <c r="V65" i="6"/>
  <c r="X65" i="6"/>
  <c r="Y65" i="6"/>
  <c r="Z65" i="6"/>
  <c r="AA65" i="6"/>
  <c r="AB65" i="6"/>
  <c r="O66" i="6"/>
  <c r="P66" i="6"/>
  <c r="Q66" i="6"/>
  <c r="R66" i="6"/>
  <c r="S66" i="6"/>
  <c r="U66" i="6"/>
  <c r="V66" i="6"/>
  <c r="X66" i="6"/>
  <c r="Y66" i="6"/>
  <c r="Z66" i="6"/>
  <c r="AA66" i="6"/>
  <c r="AB66" i="6"/>
  <c r="O67" i="6"/>
  <c r="P67" i="6"/>
  <c r="Q67" i="6"/>
  <c r="R67" i="6"/>
  <c r="S67" i="6"/>
  <c r="U67" i="6"/>
  <c r="V67" i="6"/>
  <c r="X67" i="6"/>
  <c r="Y67" i="6"/>
  <c r="Z67" i="6"/>
  <c r="AA67" i="6"/>
  <c r="AB67" i="6"/>
  <c r="O68" i="6"/>
  <c r="P68" i="6"/>
  <c r="Q68" i="6"/>
  <c r="R68" i="6"/>
  <c r="S68" i="6"/>
  <c r="U68" i="6"/>
  <c r="V68" i="6"/>
  <c r="X68" i="6"/>
  <c r="Y68" i="6"/>
  <c r="Z68" i="6"/>
  <c r="AA68" i="6"/>
  <c r="AB68" i="6"/>
  <c r="O69" i="6"/>
  <c r="Q69" i="6"/>
  <c r="R69" i="6"/>
  <c r="S69" i="6"/>
  <c r="U69" i="6"/>
  <c r="V69" i="6"/>
  <c r="X69" i="6"/>
  <c r="Y69" i="6"/>
  <c r="Z69" i="6"/>
  <c r="AA69" i="6"/>
  <c r="AB69" i="6"/>
  <c r="O70" i="6"/>
  <c r="P70" i="6"/>
  <c r="Q70" i="6"/>
  <c r="R70" i="6"/>
  <c r="S70" i="6"/>
  <c r="U70" i="6"/>
  <c r="V70" i="6"/>
  <c r="X70" i="6"/>
  <c r="Y70" i="6"/>
  <c r="Z70" i="6"/>
  <c r="AA70" i="6"/>
  <c r="AB70" i="6"/>
  <c r="O71" i="6"/>
  <c r="P71" i="6"/>
  <c r="Q71" i="6"/>
  <c r="R71" i="6"/>
  <c r="S71" i="6"/>
  <c r="U71" i="6"/>
  <c r="V71" i="6"/>
  <c r="X71" i="6"/>
  <c r="Y71" i="6"/>
  <c r="Z71" i="6"/>
  <c r="AA71" i="6"/>
  <c r="AB71" i="6"/>
  <c r="O72" i="6"/>
  <c r="Q72" i="6"/>
  <c r="R72" i="6"/>
  <c r="S72" i="6"/>
  <c r="U72" i="6"/>
  <c r="V72" i="6"/>
  <c r="X72" i="6"/>
  <c r="Y72" i="6"/>
  <c r="Z72" i="6"/>
  <c r="AA72" i="6"/>
  <c r="AB72" i="6"/>
  <c r="O73" i="6"/>
  <c r="P73" i="6"/>
  <c r="Q73" i="6"/>
  <c r="R73" i="6"/>
  <c r="S73" i="6"/>
  <c r="U73" i="6"/>
  <c r="V73" i="6"/>
  <c r="X73" i="6"/>
  <c r="Y73" i="6"/>
  <c r="Z73" i="6"/>
  <c r="AA73" i="6"/>
  <c r="AB73" i="6"/>
  <c r="P74" i="6"/>
  <c r="Q74" i="6"/>
  <c r="R74" i="6"/>
  <c r="S74" i="6"/>
  <c r="U74" i="6"/>
  <c r="V74" i="6"/>
  <c r="X74" i="6"/>
  <c r="Y74" i="6"/>
  <c r="Z74" i="6"/>
  <c r="AA74" i="6"/>
  <c r="AB74" i="6"/>
  <c r="O75" i="6"/>
  <c r="P75" i="6"/>
  <c r="Q75" i="6"/>
  <c r="R75" i="6"/>
  <c r="S75" i="6"/>
  <c r="U75" i="6"/>
  <c r="V75" i="6"/>
  <c r="X75" i="6"/>
  <c r="Y75" i="6"/>
  <c r="Z75" i="6"/>
  <c r="AA75" i="6"/>
  <c r="AB75" i="6"/>
  <c r="O76" i="6"/>
  <c r="P76" i="6"/>
  <c r="Q76" i="6"/>
  <c r="R76" i="6"/>
  <c r="S76" i="6"/>
  <c r="U76" i="6"/>
  <c r="V76" i="6"/>
  <c r="X76" i="6"/>
  <c r="Y76" i="6"/>
  <c r="Z76" i="6"/>
  <c r="AA76" i="6"/>
  <c r="AB76" i="6"/>
  <c r="O77" i="6"/>
  <c r="Q77" i="6"/>
  <c r="R77" i="6"/>
  <c r="S77" i="6"/>
  <c r="U77" i="6"/>
  <c r="V77" i="6"/>
  <c r="X77" i="6"/>
  <c r="Y77" i="6"/>
  <c r="Z77" i="6"/>
  <c r="AA77" i="6"/>
  <c r="AB77" i="6"/>
  <c r="O78" i="6"/>
  <c r="P78" i="6"/>
  <c r="Q78" i="6"/>
  <c r="R78" i="6"/>
  <c r="S78" i="6"/>
  <c r="U78" i="6"/>
  <c r="V78" i="6"/>
  <c r="X78" i="6"/>
  <c r="Y78" i="6"/>
  <c r="Z78" i="6"/>
  <c r="AA78" i="6"/>
  <c r="AB78" i="6"/>
  <c r="Q79" i="6"/>
  <c r="R79" i="6"/>
  <c r="S79" i="6"/>
  <c r="U79" i="6"/>
  <c r="V79" i="6"/>
  <c r="X79" i="6"/>
  <c r="Y79" i="6"/>
  <c r="Z79" i="6"/>
  <c r="AA79" i="6"/>
  <c r="AB79" i="6"/>
  <c r="O80" i="6"/>
  <c r="P80" i="6"/>
  <c r="Q80" i="6"/>
  <c r="R80" i="6"/>
  <c r="S80" i="6"/>
  <c r="U80" i="6"/>
  <c r="V80" i="6"/>
  <c r="X80" i="6"/>
  <c r="Y80" i="6"/>
  <c r="Z80" i="6"/>
  <c r="AA80" i="6"/>
  <c r="AB80" i="6"/>
  <c r="O81" i="6"/>
  <c r="P81" i="6"/>
  <c r="Q81" i="6"/>
  <c r="R81" i="6"/>
  <c r="S81" i="6"/>
  <c r="U81" i="6"/>
  <c r="V81" i="6"/>
  <c r="X81" i="6"/>
  <c r="Y81" i="6"/>
  <c r="Z81" i="6"/>
  <c r="AA81" i="6"/>
  <c r="AB81" i="6"/>
  <c r="O82" i="6"/>
  <c r="P82" i="6"/>
  <c r="Q82" i="6"/>
  <c r="R82" i="6"/>
  <c r="S82" i="6"/>
  <c r="U82" i="6"/>
  <c r="V82" i="6"/>
  <c r="X82" i="6"/>
  <c r="Y82" i="6"/>
  <c r="Z82" i="6"/>
  <c r="AA82" i="6"/>
  <c r="AB82" i="6"/>
  <c r="O83" i="6"/>
  <c r="P83" i="6"/>
  <c r="Q83" i="6"/>
  <c r="R83" i="6"/>
  <c r="S83" i="6"/>
  <c r="U83" i="6"/>
  <c r="V83" i="6"/>
  <c r="X83" i="6"/>
  <c r="Y83" i="6"/>
  <c r="Z83" i="6"/>
  <c r="AA83" i="6"/>
  <c r="AB83" i="6"/>
  <c r="O84" i="6"/>
  <c r="P84" i="6"/>
  <c r="Q84" i="6"/>
  <c r="R84" i="6"/>
  <c r="S84" i="6"/>
  <c r="U84" i="6"/>
  <c r="V84" i="6"/>
  <c r="X84" i="6"/>
  <c r="Y84" i="6"/>
  <c r="Z84" i="6"/>
  <c r="AA84" i="6"/>
  <c r="AB84" i="6"/>
  <c r="O85" i="6"/>
  <c r="P85" i="6"/>
  <c r="Q85" i="6"/>
  <c r="R85" i="6"/>
  <c r="S85" i="6"/>
  <c r="U85" i="6"/>
  <c r="V85" i="6"/>
  <c r="X85" i="6"/>
  <c r="Y85" i="6"/>
  <c r="Z85" i="6"/>
  <c r="AA85" i="6"/>
  <c r="AB85" i="6"/>
  <c r="O86" i="6"/>
  <c r="P86" i="6"/>
  <c r="Q86" i="6"/>
  <c r="R86" i="6"/>
  <c r="S86" i="6"/>
  <c r="U86" i="6"/>
  <c r="V86" i="6"/>
  <c r="X86" i="6"/>
  <c r="Y86" i="6"/>
  <c r="Z86" i="6"/>
  <c r="AA86" i="6"/>
  <c r="AB86" i="6"/>
  <c r="O87" i="6"/>
  <c r="P87" i="6"/>
  <c r="Q87" i="6"/>
  <c r="R87" i="6"/>
  <c r="S87" i="6"/>
  <c r="U87" i="6"/>
  <c r="V87" i="6"/>
  <c r="X87" i="6"/>
  <c r="Y87" i="6"/>
  <c r="Z87" i="6"/>
  <c r="AA87" i="6"/>
  <c r="AB87" i="6"/>
  <c r="O88" i="6"/>
  <c r="P88" i="6"/>
  <c r="Q88" i="6"/>
  <c r="R88" i="6"/>
  <c r="S88" i="6"/>
  <c r="U88" i="6"/>
  <c r="V88" i="6"/>
  <c r="X88" i="6"/>
  <c r="Y88" i="6"/>
  <c r="Z88" i="6"/>
  <c r="AA88" i="6"/>
  <c r="AB88" i="6"/>
  <c r="O89" i="6"/>
  <c r="P89" i="6"/>
  <c r="Q89" i="6"/>
  <c r="R89" i="6"/>
  <c r="S89" i="6"/>
  <c r="U89" i="6"/>
  <c r="V89" i="6"/>
  <c r="X89" i="6"/>
  <c r="Y89" i="6"/>
  <c r="Z89" i="6"/>
  <c r="AA89" i="6"/>
  <c r="AB89" i="6"/>
  <c r="O90" i="6"/>
  <c r="P90" i="6"/>
  <c r="Q90" i="6"/>
  <c r="R90" i="6"/>
  <c r="S90" i="6"/>
  <c r="U90" i="6"/>
  <c r="V90" i="6"/>
  <c r="X90" i="6"/>
  <c r="Y90" i="6"/>
  <c r="Z90" i="6"/>
  <c r="AA90" i="6"/>
  <c r="AB90" i="6"/>
  <c r="O91" i="6"/>
  <c r="P91" i="6"/>
  <c r="Q91" i="6"/>
  <c r="R91" i="6"/>
  <c r="S91" i="6"/>
  <c r="U91" i="6"/>
  <c r="V91" i="6"/>
  <c r="X91" i="6"/>
  <c r="Y91" i="6"/>
  <c r="Z91" i="6"/>
  <c r="AA91" i="6"/>
  <c r="AB91" i="6"/>
  <c r="O92" i="6"/>
  <c r="P92" i="6"/>
  <c r="Q92" i="6"/>
  <c r="R92" i="6"/>
  <c r="S92" i="6"/>
  <c r="U92" i="6"/>
  <c r="V92" i="6"/>
  <c r="X92" i="6"/>
  <c r="Y92" i="6"/>
  <c r="Z92" i="6"/>
  <c r="AA92" i="6"/>
  <c r="AB92" i="6"/>
  <c r="O93" i="6"/>
  <c r="P93" i="6"/>
  <c r="Q93" i="6"/>
  <c r="R93" i="6"/>
  <c r="S93" i="6"/>
  <c r="U93" i="6"/>
  <c r="V93" i="6"/>
  <c r="X93" i="6"/>
  <c r="Y93" i="6"/>
  <c r="Z93" i="6"/>
  <c r="AA93" i="6"/>
  <c r="AB93" i="6"/>
  <c r="O94" i="6"/>
  <c r="P94" i="6"/>
  <c r="Q94" i="6"/>
  <c r="R94" i="6"/>
  <c r="S94" i="6"/>
  <c r="U94" i="6"/>
  <c r="V94" i="6"/>
  <c r="X94" i="6"/>
  <c r="Y94" i="6"/>
  <c r="Z94" i="6"/>
  <c r="AA94" i="6"/>
  <c r="AB94" i="6"/>
  <c r="O95" i="6"/>
  <c r="P95" i="6"/>
  <c r="Q95" i="6"/>
  <c r="R95" i="6"/>
  <c r="S95" i="6"/>
  <c r="U95" i="6"/>
  <c r="V95" i="6"/>
  <c r="X95" i="6"/>
  <c r="Y95" i="6"/>
  <c r="Z95" i="6"/>
  <c r="AA95" i="6"/>
  <c r="AB95" i="6"/>
  <c r="O96" i="6"/>
  <c r="P96" i="6"/>
  <c r="Q96" i="6"/>
  <c r="R96" i="6"/>
  <c r="S96" i="6"/>
  <c r="U96" i="6"/>
  <c r="V96" i="6"/>
  <c r="X96" i="6"/>
  <c r="Y96" i="6"/>
  <c r="Z96" i="6"/>
  <c r="AA96" i="6"/>
  <c r="AB96" i="6"/>
  <c r="O97" i="6"/>
  <c r="P97" i="6"/>
  <c r="Q97" i="6"/>
  <c r="R97" i="6"/>
  <c r="S97" i="6"/>
  <c r="U97" i="6"/>
  <c r="V97" i="6"/>
  <c r="X97" i="6"/>
  <c r="Y97" i="6"/>
  <c r="Z97" i="6"/>
  <c r="AA97" i="6"/>
  <c r="AB97" i="6"/>
  <c r="O98" i="6"/>
  <c r="P98" i="6"/>
  <c r="Q98" i="6"/>
  <c r="R98" i="6"/>
  <c r="S98" i="6"/>
  <c r="U98" i="6"/>
  <c r="V98" i="6"/>
  <c r="X98" i="6"/>
  <c r="Y98" i="6"/>
  <c r="Z98" i="6"/>
  <c r="AA98" i="6"/>
  <c r="AB98" i="6"/>
  <c r="O99" i="6"/>
  <c r="P99" i="6"/>
  <c r="Q99" i="6"/>
  <c r="R99" i="6"/>
  <c r="S99" i="6"/>
  <c r="U99" i="6"/>
  <c r="V99" i="6"/>
  <c r="X99" i="6"/>
  <c r="Y99" i="6"/>
  <c r="Z99" i="6"/>
  <c r="AA99" i="6"/>
  <c r="AB99" i="6"/>
  <c r="O100" i="6"/>
  <c r="P100" i="6"/>
  <c r="Q100" i="6"/>
  <c r="R100" i="6"/>
  <c r="S100" i="6"/>
  <c r="U100" i="6"/>
  <c r="V100" i="6"/>
  <c r="X100" i="6"/>
  <c r="Y100" i="6"/>
  <c r="Z100" i="6"/>
  <c r="AA100" i="6"/>
  <c r="AB100" i="6"/>
  <c r="O101" i="6"/>
  <c r="P101" i="6"/>
  <c r="Q101" i="6"/>
  <c r="R101" i="6"/>
  <c r="S101" i="6"/>
  <c r="U101" i="6"/>
  <c r="V101" i="6"/>
  <c r="X101" i="6"/>
  <c r="Y101" i="6"/>
  <c r="Z101" i="6"/>
  <c r="AA101" i="6"/>
  <c r="AB101" i="6"/>
  <c r="O102" i="6"/>
  <c r="P102" i="6"/>
  <c r="Q102" i="6"/>
  <c r="R102" i="6"/>
  <c r="S102" i="6"/>
  <c r="U102" i="6"/>
  <c r="V102" i="6"/>
  <c r="X102" i="6"/>
  <c r="Y102" i="6"/>
  <c r="Z102" i="6"/>
  <c r="AA102" i="6"/>
  <c r="AB102" i="6"/>
  <c r="O103" i="6"/>
  <c r="P103" i="6"/>
  <c r="Q103" i="6"/>
  <c r="R103" i="6"/>
  <c r="S103" i="6"/>
  <c r="U103" i="6"/>
  <c r="V103" i="6"/>
  <c r="X103" i="6"/>
  <c r="Y103" i="6"/>
  <c r="Z103" i="6"/>
  <c r="AA103" i="6"/>
  <c r="AB103" i="6"/>
  <c r="O104" i="6"/>
  <c r="P104" i="6"/>
  <c r="Q104" i="6"/>
  <c r="R104" i="6"/>
  <c r="S104" i="6"/>
  <c r="U104" i="6"/>
  <c r="V104" i="6"/>
  <c r="X104" i="6"/>
  <c r="Y104" i="6"/>
  <c r="Z104" i="6"/>
  <c r="AA104" i="6"/>
  <c r="AB104" i="6"/>
  <c r="O105" i="6"/>
  <c r="P105" i="6"/>
  <c r="Q105" i="6"/>
  <c r="R105" i="6"/>
  <c r="S105" i="6"/>
  <c r="U105" i="6"/>
  <c r="V105" i="6"/>
  <c r="X105" i="6"/>
  <c r="Y105" i="6"/>
  <c r="Z105" i="6"/>
  <c r="AA105" i="6"/>
  <c r="AB105" i="6"/>
  <c r="O106" i="6"/>
  <c r="P106" i="6"/>
  <c r="Q106" i="6"/>
  <c r="R106" i="6"/>
  <c r="S106" i="6"/>
  <c r="U106" i="6"/>
  <c r="V106" i="6"/>
  <c r="X106" i="6"/>
  <c r="Z106" i="6"/>
  <c r="AA106" i="6"/>
  <c r="AB106" i="6"/>
  <c r="O107" i="6"/>
  <c r="P107" i="6"/>
  <c r="Q107" i="6"/>
  <c r="R107" i="6"/>
  <c r="S107" i="6"/>
  <c r="U107" i="6"/>
  <c r="V107" i="6"/>
  <c r="X107" i="6"/>
  <c r="Y107" i="6"/>
  <c r="Z107" i="6"/>
  <c r="AA107" i="6"/>
  <c r="AB107" i="6"/>
  <c r="O108" i="6"/>
  <c r="P108" i="6"/>
  <c r="Q108" i="6"/>
  <c r="R108" i="6"/>
  <c r="S108" i="6"/>
  <c r="U108" i="6"/>
  <c r="V108" i="6"/>
  <c r="X108" i="6"/>
  <c r="Y108" i="6"/>
  <c r="Z108" i="6"/>
  <c r="AA108" i="6"/>
  <c r="AB108" i="6"/>
  <c r="O109" i="6"/>
  <c r="P109" i="6"/>
  <c r="Q109" i="6"/>
  <c r="R109" i="6"/>
  <c r="S109" i="6"/>
  <c r="U109" i="6"/>
  <c r="V109" i="6"/>
  <c r="X109" i="6"/>
  <c r="Y109" i="6"/>
  <c r="Z109" i="6"/>
  <c r="AA109" i="6"/>
  <c r="AB109" i="6"/>
  <c r="O110" i="6"/>
  <c r="P110" i="6"/>
  <c r="Q110" i="6"/>
  <c r="R110" i="6"/>
  <c r="S110" i="6"/>
  <c r="U110" i="6"/>
  <c r="V110" i="6"/>
  <c r="X110" i="6"/>
  <c r="Y110" i="6"/>
  <c r="Z110" i="6"/>
  <c r="AA110" i="6"/>
  <c r="AB110" i="6"/>
  <c r="O111" i="6"/>
  <c r="P111" i="6"/>
  <c r="Q111" i="6"/>
  <c r="R111" i="6"/>
  <c r="S111" i="6"/>
  <c r="U111" i="6"/>
  <c r="V111" i="6"/>
  <c r="X111" i="6"/>
  <c r="Y111" i="6"/>
  <c r="Z111" i="6"/>
  <c r="AA111" i="6"/>
  <c r="AB111" i="6"/>
  <c r="O112" i="6"/>
  <c r="P112" i="6"/>
  <c r="Q112" i="6"/>
  <c r="R112" i="6"/>
  <c r="S112" i="6"/>
  <c r="U112" i="6"/>
  <c r="V112" i="6"/>
  <c r="X112" i="6"/>
  <c r="Y112" i="6"/>
  <c r="Z112" i="6"/>
  <c r="AA112" i="6"/>
  <c r="AB112" i="6"/>
  <c r="O113" i="6"/>
  <c r="P113" i="6"/>
  <c r="Q113" i="6"/>
  <c r="R113" i="6"/>
  <c r="S113" i="6"/>
  <c r="U113" i="6"/>
  <c r="V113" i="6"/>
  <c r="X113" i="6"/>
  <c r="Y113" i="6"/>
  <c r="Z113" i="6"/>
  <c r="AA113" i="6"/>
  <c r="AB113" i="6"/>
  <c r="O114" i="6"/>
  <c r="P114" i="6"/>
  <c r="Q114" i="6"/>
  <c r="R114" i="6"/>
  <c r="S114" i="6"/>
  <c r="U114" i="6"/>
  <c r="V114" i="6"/>
  <c r="X114" i="6"/>
  <c r="Y114" i="6"/>
  <c r="Z114" i="6"/>
  <c r="AA114" i="6"/>
  <c r="AB114" i="6"/>
  <c r="O115" i="6"/>
  <c r="P115" i="6"/>
  <c r="Q115" i="6"/>
  <c r="R115" i="6"/>
  <c r="S115" i="6"/>
  <c r="U115" i="6"/>
  <c r="V115" i="6"/>
  <c r="X115" i="6"/>
  <c r="Y115" i="6"/>
  <c r="Z115" i="6"/>
  <c r="AA115" i="6"/>
  <c r="AB115" i="6"/>
  <c r="O116" i="6"/>
  <c r="P116" i="6"/>
  <c r="Q116" i="6"/>
  <c r="R116" i="6"/>
  <c r="S116" i="6"/>
  <c r="U116" i="6"/>
  <c r="V116" i="6"/>
  <c r="X116" i="6"/>
  <c r="Y116" i="6"/>
  <c r="Z116" i="6"/>
  <c r="AA116" i="6"/>
  <c r="AB116" i="6"/>
  <c r="O117" i="6"/>
  <c r="P117" i="6"/>
  <c r="Q117" i="6"/>
  <c r="R117" i="6"/>
  <c r="S117" i="6"/>
  <c r="U117" i="6"/>
  <c r="V117" i="6"/>
  <c r="X117" i="6"/>
  <c r="Y117" i="6"/>
  <c r="Z117" i="6"/>
  <c r="AA117" i="6"/>
  <c r="AB117" i="6"/>
  <c r="O118" i="6"/>
  <c r="P118" i="6"/>
  <c r="Q118" i="6"/>
  <c r="R118" i="6"/>
  <c r="S118" i="6"/>
  <c r="U118" i="6"/>
  <c r="V118" i="6"/>
  <c r="Y118" i="6"/>
  <c r="Z118" i="6"/>
  <c r="AA118" i="6"/>
  <c r="AB118" i="6"/>
  <c r="O119" i="6"/>
  <c r="P119" i="6"/>
  <c r="Q119" i="6"/>
  <c r="R119" i="6"/>
  <c r="S119" i="6"/>
  <c r="U119" i="6"/>
  <c r="V119" i="6"/>
  <c r="X119" i="6"/>
  <c r="Y119" i="6"/>
  <c r="Z119" i="6"/>
  <c r="AA119" i="6"/>
  <c r="AB119" i="6"/>
  <c r="O120" i="6"/>
  <c r="P120" i="6"/>
  <c r="Q120" i="6"/>
  <c r="R120" i="6"/>
  <c r="S120" i="6"/>
  <c r="U120" i="6"/>
  <c r="V120" i="6"/>
  <c r="X120" i="6"/>
  <c r="Y120" i="6"/>
  <c r="Z120" i="6"/>
  <c r="AA120" i="6"/>
  <c r="AB120" i="6"/>
  <c r="O121" i="6"/>
  <c r="P121" i="6"/>
  <c r="Q121" i="6"/>
  <c r="R121" i="6"/>
  <c r="S121" i="6"/>
  <c r="U121" i="6"/>
  <c r="V121" i="6"/>
  <c r="X121" i="6"/>
  <c r="Y121" i="6"/>
  <c r="Z121" i="6"/>
  <c r="AA121" i="6"/>
  <c r="AB121" i="6"/>
  <c r="O122" i="6"/>
  <c r="P122" i="6"/>
  <c r="Q122" i="6"/>
  <c r="R122" i="6"/>
  <c r="S122" i="6"/>
  <c r="U122" i="6"/>
  <c r="V122" i="6"/>
  <c r="X122" i="6"/>
  <c r="Y122" i="6"/>
  <c r="Z122" i="6"/>
  <c r="AA122" i="6"/>
  <c r="AB122" i="6"/>
  <c r="O123" i="6"/>
  <c r="P123" i="6"/>
  <c r="Q123" i="6"/>
  <c r="R123" i="6"/>
  <c r="S123" i="6"/>
  <c r="U123" i="6"/>
  <c r="V123" i="6"/>
  <c r="X123" i="6"/>
  <c r="Y123" i="6"/>
  <c r="Z123" i="6"/>
  <c r="AA123" i="6"/>
  <c r="AB123" i="6"/>
  <c r="O124" i="6"/>
  <c r="P124" i="6"/>
  <c r="Q124" i="6"/>
  <c r="R124" i="6"/>
  <c r="S124" i="6"/>
  <c r="U124" i="6"/>
  <c r="V124" i="6"/>
  <c r="X124" i="6"/>
  <c r="Y124" i="6"/>
  <c r="Z124" i="6"/>
  <c r="AA124" i="6"/>
  <c r="AB124" i="6"/>
  <c r="O125" i="6"/>
  <c r="P125" i="6"/>
  <c r="Q125" i="6"/>
  <c r="R125" i="6"/>
  <c r="S125" i="6"/>
  <c r="U125" i="6"/>
  <c r="V125" i="6"/>
  <c r="X125" i="6"/>
  <c r="Y125" i="6"/>
  <c r="Z125" i="6"/>
  <c r="AA125" i="6"/>
  <c r="AB125" i="6"/>
  <c r="O126" i="6"/>
  <c r="P126" i="6"/>
  <c r="Q126" i="6"/>
  <c r="R126" i="6"/>
  <c r="S126" i="6"/>
  <c r="U126" i="6"/>
  <c r="V126" i="6"/>
  <c r="X126" i="6"/>
  <c r="Y126" i="6"/>
  <c r="Z126" i="6"/>
  <c r="AA126" i="6"/>
  <c r="AB126" i="6"/>
  <c r="O127" i="6"/>
  <c r="P127" i="6"/>
  <c r="Q127" i="6"/>
  <c r="R127" i="6"/>
  <c r="S127" i="6"/>
  <c r="U127" i="6"/>
  <c r="V127" i="6"/>
  <c r="X127" i="6"/>
  <c r="Y127" i="6"/>
  <c r="Z127" i="6"/>
  <c r="AA127" i="6"/>
  <c r="AB127" i="6"/>
  <c r="O128" i="6"/>
  <c r="P128" i="6"/>
  <c r="Q128" i="6"/>
  <c r="R128" i="6"/>
  <c r="S128" i="6"/>
  <c r="U128" i="6"/>
  <c r="V128" i="6"/>
  <c r="X128" i="6"/>
  <c r="Y128" i="6"/>
  <c r="Z128" i="6"/>
  <c r="AA128" i="6"/>
  <c r="AB128" i="6"/>
  <c r="O129" i="6"/>
  <c r="P129" i="6"/>
  <c r="Q129" i="6"/>
  <c r="R129" i="6"/>
  <c r="S129" i="6"/>
  <c r="U129" i="6"/>
  <c r="V129" i="6"/>
  <c r="X129" i="6"/>
  <c r="Y129" i="6"/>
  <c r="Z129" i="6"/>
  <c r="AA129" i="6"/>
  <c r="AB129" i="6"/>
  <c r="O130" i="6"/>
  <c r="P130" i="6"/>
  <c r="Q130" i="6"/>
  <c r="R130" i="6"/>
  <c r="S130" i="6"/>
  <c r="U130" i="6"/>
  <c r="V130" i="6"/>
  <c r="X130" i="6"/>
  <c r="Y130" i="6"/>
  <c r="Z130" i="6"/>
  <c r="AA130" i="6"/>
  <c r="AB130" i="6"/>
  <c r="O131" i="6"/>
  <c r="P131" i="6"/>
  <c r="Q131" i="6"/>
  <c r="R131" i="6"/>
  <c r="S131" i="6"/>
  <c r="U131" i="6"/>
  <c r="V131" i="6"/>
  <c r="X131" i="6"/>
  <c r="Y131" i="6"/>
  <c r="Z131" i="6"/>
  <c r="AA131" i="6"/>
  <c r="AB131" i="6"/>
  <c r="O132" i="6"/>
  <c r="P132" i="6"/>
  <c r="Q132" i="6"/>
  <c r="R132" i="6"/>
  <c r="S132" i="6"/>
  <c r="U132" i="6"/>
  <c r="V132" i="6"/>
  <c r="X132" i="6"/>
  <c r="Y132" i="6"/>
  <c r="Z132" i="6"/>
  <c r="AA132" i="6"/>
  <c r="AB132" i="6"/>
  <c r="O133" i="6"/>
  <c r="P133" i="6"/>
  <c r="Q133" i="6"/>
  <c r="R133" i="6"/>
  <c r="S133" i="6"/>
  <c r="U133" i="6"/>
  <c r="V133" i="6"/>
  <c r="X133" i="6"/>
  <c r="Y133" i="6"/>
  <c r="Z133" i="6"/>
  <c r="AA133" i="6"/>
  <c r="AB133" i="6"/>
  <c r="O134" i="6"/>
  <c r="P134" i="6"/>
  <c r="Q134" i="6"/>
  <c r="R134" i="6"/>
  <c r="S134" i="6"/>
  <c r="U134" i="6"/>
  <c r="V134" i="6"/>
  <c r="X134" i="6"/>
  <c r="Y134" i="6"/>
  <c r="Z134" i="6"/>
  <c r="AA134" i="6"/>
  <c r="AB134" i="6"/>
  <c r="O135" i="6"/>
  <c r="P135" i="6"/>
  <c r="Q135" i="6"/>
  <c r="R135" i="6"/>
  <c r="S135" i="6"/>
  <c r="U135" i="6"/>
  <c r="V135" i="6"/>
  <c r="X135" i="6"/>
  <c r="Y135" i="6"/>
  <c r="Z135" i="6"/>
  <c r="AA135" i="6"/>
  <c r="AB135" i="6"/>
  <c r="O136" i="6"/>
  <c r="P136" i="6"/>
  <c r="Q136" i="6"/>
  <c r="R136" i="6"/>
  <c r="S136" i="6"/>
  <c r="U136" i="6"/>
  <c r="V136" i="6"/>
  <c r="X136" i="6"/>
  <c r="Y136" i="6"/>
  <c r="Z136" i="6"/>
  <c r="AA136" i="6"/>
  <c r="AB136" i="6"/>
  <c r="O137" i="6"/>
  <c r="P137" i="6"/>
  <c r="Q137" i="6"/>
  <c r="R137" i="6"/>
  <c r="S137" i="6"/>
  <c r="U137" i="6"/>
  <c r="V137" i="6"/>
  <c r="X137" i="6"/>
  <c r="Y137" i="6"/>
  <c r="Z137" i="6"/>
  <c r="AA137" i="6"/>
  <c r="AB137" i="6"/>
  <c r="O138" i="6"/>
  <c r="P138" i="6"/>
  <c r="Q138" i="6"/>
  <c r="R138" i="6"/>
  <c r="S138" i="6"/>
  <c r="U138" i="6"/>
  <c r="V138" i="6"/>
  <c r="X138" i="6"/>
  <c r="Y138" i="6"/>
  <c r="Z138" i="6"/>
  <c r="AA138" i="6"/>
  <c r="AB138" i="6"/>
  <c r="P139" i="6"/>
  <c r="Q139" i="6"/>
  <c r="R139" i="6"/>
  <c r="S139" i="6"/>
  <c r="U139" i="6"/>
  <c r="V139" i="6"/>
  <c r="X139" i="6"/>
  <c r="Y139" i="6"/>
  <c r="Z139" i="6"/>
  <c r="AA139" i="6"/>
  <c r="AB139" i="6"/>
  <c r="O140" i="6"/>
  <c r="P140" i="6"/>
  <c r="Q140" i="6"/>
  <c r="R140" i="6"/>
  <c r="S140" i="6"/>
  <c r="U140" i="6"/>
  <c r="V140" i="6"/>
  <c r="X140" i="6"/>
  <c r="Y140" i="6"/>
  <c r="Z140" i="6"/>
  <c r="AA140" i="6"/>
  <c r="AB140" i="6"/>
  <c r="O141" i="6"/>
  <c r="P141" i="6"/>
  <c r="Q141" i="6"/>
  <c r="R141" i="6"/>
  <c r="S141" i="6"/>
  <c r="U141" i="6"/>
  <c r="V141" i="6"/>
  <c r="X141" i="6"/>
  <c r="Y141" i="6"/>
  <c r="Z141" i="6"/>
  <c r="AA141" i="6"/>
  <c r="AB141" i="6"/>
  <c r="O142" i="6"/>
  <c r="P142" i="6"/>
  <c r="Q142" i="6"/>
  <c r="R142" i="6"/>
  <c r="S142" i="6"/>
  <c r="U142" i="6"/>
  <c r="V142" i="6"/>
  <c r="X142" i="6"/>
  <c r="Y142" i="6"/>
  <c r="Z142" i="6"/>
  <c r="AA142" i="6"/>
  <c r="AB142" i="6"/>
  <c r="O143" i="6"/>
  <c r="P143" i="6"/>
  <c r="Q143" i="6"/>
  <c r="R143" i="6"/>
  <c r="S143" i="6"/>
  <c r="U143" i="6"/>
  <c r="V143" i="6"/>
  <c r="X143" i="6"/>
  <c r="Y143" i="6"/>
  <c r="Z143" i="6"/>
  <c r="AA143" i="6"/>
  <c r="AB143" i="6"/>
  <c r="O144" i="6"/>
  <c r="P144" i="6"/>
  <c r="Q144" i="6"/>
  <c r="R144" i="6"/>
  <c r="S144" i="6"/>
  <c r="U144" i="6"/>
  <c r="V144" i="6"/>
  <c r="X144" i="6"/>
  <c r="Y144" i="6"/>
  <c r="Z144" i="6"/>
  <c r="AA144" i="6"/>
  <c r="AB144" i="6"/>
  <c r="O145" i="6"/>
  <c r="P145" i="6"/>
  <c r="Q145" i="6"/>
  <c r="R145" i="6"/>
  <c r="S145" i="6"/>
  <c r="U145" i="6"/>
  <c r="V145" i="6"/>
  <c r="W145" i="6"/>
  <c r="X145" i="6"/>
  <c r="Y145" i="6"/>
  <c r="Z145" i="6"/>
  <c r="AA145" i="6"/>
  <c r="AB145" i="6"/>
  <c r="O146" i="6"/>
  <c r="P146" i="6"/>
  <c r="Q146" i="6"/>
  <c r="R146" i="6"/>
  <c r="S146" i="6"/>
  <c r="U146" i="6"/>
  <c r="V146" i="6"/>
  <c r="W146" i="6"/>
  <c r="X146" i="6"/>
  <c r="Y146" i="6"/>
  <c r="Z146" i="6"/>
  <c r="AA146" i="6"/>
  <c r="AB146" i="6"/>
  <c r="V12" i="6"/>
  <c r="X12" i="6"/>
  <c r="Y12" i="6"/>
  <c r="Z12" i="6"/>
  <c r="AA12" i="6"/>
  <c r="AB12" i="6"/>
  <c r="U12" i="6"/>
  <c r="P12" i="6"/>
  <c r="Q12" i="6"/>
  <c r="R12" i="6"/>
  <c r="S12" i="6"/>
  <c r="O12" i="6"/>
  <c r="D201" i="6"/>
  <c r="E201" i="6"/>
  <c r="F201" i="6"/>
  <c r="G201" i="6"/>
  <c r="H201" i="6"/>
  <c r="J201" i="6"/>
  <c r="K201" i="6"/>
  <c r="L201" i="6"/>
  <c r="D202" i="6"/>
  <c r="E202" i="6"/>
  <c r="F202" i="6"/>
  <c r="G202" i="6"/>
  <c r="H202" i="6"/>
  <c r="J202" i="6"/>
  <c r="AJ202" i="6" s="1"/>
  <c r="K202" i="6"/>
  <c r="L202" i="6"/>
  <c r="D203" i="6"/>
  <c r="E203" i="6"/>
  <c r="F203" i="6"/>
  <c r="G203" i="6"/>
  <c r="H203" i="6"/>
  <c r="J203" i="6"/>
  <c r="K203" i="6"/>
  <c r="L203" i="6"/>
  <c r="D204" i="6"/>
  <c r="E204" i="6"/>
  <c r="F204" i="6"/>
  <c r="G204" i="6"/>
  <c r="H204" i="6"/>
  <c r="AH204" i="6" s="1"/>
  <c r="J204" i="6"/>
  <c r="K204" i="6"/>
  <c r="L204" i="6"/>
  <c r="D205" i="6"/>
  <c r="E205" i="6"/>
  <c r="F205" i="6"/>
  <c r="G205" i="6"/>
  <c r="H205" i="6"/>
  <c r="J205" i="6"/>
  <c r="K205" i="6"/>
  <c r="L205" i="6"/>
  <c r="D206" i="6"/>
  <c r="E206" i="6"/>
  <c r="F206" i="6"/>
  <c r="G206" i="6"/>
  <c r="H206" i="6"/>
  <c r="J206" i="6"/>
  <c r="K206" i="6"/>
  <c r="L206" i="6"/>
  <c r="D207" i="6"/>
  <c r="E207" i="6"/>
  <c r="F207" i="6"/>
  <c r="G207" i="6"/>
  <c r="H207" i="6"/>
  <c r="J207" i="6"/>
  <c r="K207" i="6"/>
  <c r="L207" i="6"/>
  <c r="D208" i="6"/>
  <c r="AD208" i="6" s="1"/>
  <c r="E208" i="6"/>
  <c r="F208" i="6"/>
  <c r="G208" i="6"/>
  <c r="H208" i="6"/>
  <c r="J208" i="6"/>
  <c r="K208" i="6"/>
  <c r="L208" i="6"/>
  <c r="L200" i="6"/>
  <c r="K200" i="6"/>
  <c r="J200" i="6"/>
  <c r="H200" i="6"/>
  <c r="G200" i="6"/>
  <c r="F200" i="6"/>
  <c r="E200" i="6"/>
  <c r="D200" i="6"/>
  <c r="D176" i="6"/>
  <c r="E176" i="6"/>
  <c r="AR176" i="6" s="1"/>
  <c r="F176" i="6"/>
  <c r="G176" i="6"/>
  <c r="H176" i="6"/>
  <c r="J176" i="6"/>
  <c r="K176" i="6"/>
  <c r="L176" i="6"/>
  <c r="D177" i="6"/>
  <c r="E177" i="6"/>
  <c r="AR177" i="6" s="1"/>
  <c r="F177" i="6"/>
  <c r="G177" i="6"/>
  <c r="H177" i="6"/>
  <c r="J177" i="6"/>
  <c r="K177" i="6"/>
  <c r="L177" i="6"/>
  <c r="D178" i="6"/>
  <c r="E178" i="6"/>
  <c r="AR178" i="6" s="1"/>
  <c r="F178" i="6"/>
  <c r="G178" i="6"/>
  <c r="H178" i="6"/>
  <c r="J178" i="6"/>
  <c r="K178" i="6"/>
  <c r="L178" i="6"/>
  <c r="D179" i="6"/>
  <c r="E179" i="6"/>
  <c r="AR179" i="6" s="1"/>
  <c r="F179" i="6"/>
  <c r="G179" i="6"/>
  <c r="H179" i="6"/>
  <c r="J179" i="6"/>
  <c r="K179" i="6"/>
  <c r="L179" i="6"/>
  <c r="D180" i="6"/>
  <c r="E180" i="6"/>
  <c r="AR180" i="6" s="1"/>
  <c r="F180" i="6"/>
  <c r="G180" i="6"/>
  <c r="H180" i="6"/>
  <c r="J180" i="6"/>
  <c r="K180" i="6"/>
  <c r="L180" i="6"/>
  <c r="D181" i="6"/>
  <c r="E181" i="6"/>
  <c r="AR181" i="6" s="1"/>
  <c r="F181" i="6"/>
  <c r="G181" i="6"/>
  <c r="H181" i="6"/>
  <c r="AH181" i="6" s="1"/>
  <c r="J181" i="6"/>
  <c r="K181" i="6"/>
  <c r="L181" i="6"/>
  <c r="D182" i="6"/>
  <c r="E182" i="6"/>
  <c r="AR182" i="6" s="1"/>
  <c r="F182" i="6"/>
  <c r="G182" i="6"/>
  <c r="H182" i="6"/>
  <c r="J182" i="6"/>
  <c r="K182" i="6"/>
  <c r="L182" i="6"/>
  <c r="D183" i="6"/>
  <c r="E183" i="6"/>
  <c r="AR183" i="6" s="1"/>
  <c r="F183" i="6"/>
  <c r="G183" i="6"/>
  <c r="H183" i="6"/>
  <c r="J183" i="6"/>
  <c r="K183" i="6"/>
  <c r="L183" i="6"/>
  <c r="D184" i="6"/>
  <c r="E184" i="6"/>
  <c r="AR184" i="6" s="1"/>
  <c r="F184" i="6"/>
  <c r="G184" i="6"/>
  <c r="H184" i="6"/>
  <c r="J184" i="6"/>
  <c r="K184" i="6"/>
  <c r="L184" i="6"/>
  <c r="D185" i="6"/>
  <c r="E185" i="6"/>
  <c r="AR185" i="6" s="1"/>
  <c r="F185" i="6"/>
  <c r="G185" i="6"/>
  <c r="H185" i="6"/>
  <c r="J185" i="6"/>
  <c r="K185" i="6"/>
  <c r="L185" i="6"/>
  <c r="AL185" i="6" s="1"/>
  <c r="D186" i="6"/>
  <c r="E186" i="6"/>
  <c r="AR186" i="6" s="1"/>
  <c r="F186" i="6"/>
  <c r="G186" i="6"/>
  <c r="H186" i="6"/>
  <c r="J186" i="6"/>
  <c r="K186" i="6"/>
  <c r="L186" i="6"/>
  <c r="D187" i="6"/>
  <c r="E187" i="6"/>
  <c r="AR187" i="6" s="1"/>
  <c r="F187" i="6"/>
  <c r="G187" i="6"/>
  <c r="H187" i="6"/>
  <c r="J187" i="6"/>
  <c r="K187" i="6"/>
  <c r="L187" i="6"/>
  <c r="D188" i="6"/>
  <c r="E188" i="6"/>
  <c r="AR188" i="6" s="1"/>
  <c r="F188" i="6"/>
  <c r="G188" i="6"/>
  <c r="H188" i="6"/>
  <c r="J188" i="6"/>
  <c r="K188" i="6"/>
  <c r="L188" i="6"/>
  <c r="D189" i="6"/>
  <c r="E189" i="6"/>
  <c r="F189" i="6"/>
  <c r="G189" i="6"/>
  <c r="H189" i="6"/>
  <c r="J189" i="6"/>
  <c r="K189" i="6"/>
  <c r="L189" i="6"/>
  <c r="D190" i="6"/>
  <c r="E190" i="6"/>
  <c r="F190" i="6"/>
  <c r="G190" i="6"/>
  <c r="H190" i="6"/>
  <c r="J190" i="6"/>
  <c r="K190" i="6"/>
  <c r="L190" i="6"/>
  <c r="D191" i="6"/>
  <c r="E191" i="6"/>
  <c r="F191" i="6"/>
  <c r="G191" i="6"/>
  <c r="H191" i="6"/>
  <c r="J191" i="6"/>
  <c r="AJ191" i="6" s="1"/>
  <c r="K191" i="6"/>
  <c r="L191" i="6"/>
  <c r="D192" i="6"/>
  <c r="E192" i="6"/>
  <c r="AR192" i="6" s="1"/>
  <c r="F192" i="6"/>
  <c r="G192" i="6"/>
  <c r="H192" i="6"/>
  <c r="J192" i="6"/>
  <c r="K192" i="6"/>
  <c r="L192" i="6"/>
  <c r="D193" i="6"/>
  <c r="AD193" i="6" s="1"/>
  <c r="E193" i="6"/>
  <c r="AR193" i="6" s="1"/>
  <c r="F193" i="6"/>
  <c r="G193" i="6"/>
  <c r="H193" i="6"/>
  <c r="J193" i="6"/>
  <c r="K193" i="6"/>
  <c r="L193" i="6"/>
  <c r="D194" i="6"/>
  <c r="E194" i="6"/>
  <c r="AR194" i="6" s="1"/>
  <c r="F194" i="6"/>
  <c r="G194" i="6"/>
  <c r="H194" i="6"/>
  <c r="J194" i="6"/>
  <c r="K194" i="6"/>
  <c r="L194" i="6"/>
  <c r="D195" i="6"/>
  <c r="E195" i="6"/>
  <c r="F195" i="6"/>
  <c r="G195" i="6"/>
  <c r="H195" i="6"/>
  <c r="J195" i="6"/>
  <c r="K195" i="6"/>
  <c r="L195" i="6"/>
  <c r="D196" i="6"/>
  <c r="E196" i="6"/>
  <c r="AR196" i="6" s="1"/>
  <c r="F196" i="6"/>
  <c r="G196" i="6"/>
  <c r="H196" i="6"/>
  <c r="J196" i="6"/>
  <c r="K196" i="6"/>
  <c r="L196" i="6"/>
  <c r="D197" i="6"/>
  <c r="E197" i="6"/>
  <c r="F197" i="6"/>
  <c r="G197" i="6"/>
  <c r="H197" i="6"/>
  <c r="AH197" i="6" s="1"/>
  <c r="J197" i="6"/>
  <c r="K197" i="6"/>
  <c r="L197" i="6"/>
  <c r="D198" i="6"/>
  <c r="E198" i="6"/>
  <c r="AR198" i="6" s="1"/>
  <c r="F198" i="6"/>
  <c r="G198" i="6"/>
  <c r="H198" i="6"/>
  <c r="J198" i="6"/>
  <c r="K198" i="6"/>
  <c r="L198" i="6"/>
  <c r="D199" i="6"/>
  <c r="E199" i="6"/>
  <c r="F199" i="6"/>
  <c r="G199" i="6"/>
  <c r="H199" i="6"/>
  <c r="J199" i="6"/>
  <c r="K199" i="6"/>
  <c r="L199" i="6"/>
  <c r="L175" i="6"/>
  <c r="K175" i="6"/>
  <c r="J175" i="6"/>
  <c r="H175" i="6"/>
  <c r="G175" i="6"/>
  <c r="F175" i="6"/>
  <c r="E175" i="6"/>
  <c r="AR175" i="6" s="1"/>
  <c r="D175" i="6"/>
  <c r="D161" i="6"/>
  <c r="E161" i="6"/>
  <c r="AR161" i="6" s="1"/>
  <c r="F161" i="6"/>
  <c r="G161" i="6"/>
  <c r="H161" i="6"/>
  <c r="J161" i="6"/>
  <c r="K161" i="6"/>
  <c r="L161" i="6"/>
  <c r="D162" i="6"/>
  <c r="E162" i="6"/>
  <c r="AR162" i="6" s="1"/>
  <c r="F162" i="6"/>
  <c r="G162" i="6"/>
  <c r="H162" i="6"/>
  <c r="J162" i="6"/>
  <c r="K162" i="6"/>
  <c r="L162" i="6"/>
  <c r="D163" i="6"/>
  <c r="E163" i="6"/>
  <c r="AR163" i="6" s="1"/>
  <c r="F163" i="6"/>
  <c r="G163" i="6"/>
  <c r="H163" i="6"/>
  <c r="J163" i="6"/>
  <c r="K163" i="6"/>
  <c r="L163" i="6"/>
  <c r="D164" i="6"/>
  <c r="E164" i="6"/>
  <c r="AR164" i="6" s="1"/>
  <c r="F164" i="6"/>
  <c r="G164" i="6"/>
  <c r="H164" i="6"/>
  <c r="J164" i="6"/>
  <c r="K164" i="6"/>
  <c r="L164" i="6"/>
  <c r="D165" i="6"/>
  <c r="E165" i="6"/>
  <c r="AR165" i="6" s="1"/>
  <c r="F165" i="6"/>
  <c r="G165" i="6"/>
  <c r="H165" i="6"/>
  <c r="J165" i="6"/>
  <c r="K165" i="6"/>
  <c r="L165" i="6"/>
  <c r="D166" i="6"/>
  <c r="E166" i="6"/>
  <c r="AR166" i="6" s="1"/>
  <c r="F166" i="6"/>
  <c r="G166" i="6"/>
  <c r="H166" i="6"/>
  <c r="J166" i="6"/>
  <c r="K166" i="6"/>
  <c r="L166" i="6"/>
  <c r="D167" i="6"/>
  <c r="E167" i="6"/>
  <c r="F167" i="6"/>
  <c r="G167" i="6"/>
  <c r="H167" i="6"/>
  <c r="J167" i="6"/>
  <c r="K167" i="6"/>
  <c r="L167" i="6"/>
  <c r="D168" i="6"/>
  <c r="E168" i="6"/>
  <c r="AR168" i="6" s="1"/>
  <c r="F168" i="6"/>
  <c r="G168" i="6"/>
  <c r="H168" i="6"/>
  <c r="J168" i="6"/>
  <c r="K168" i="6"/>
  <c r="L168" i="6"/>
  <c r="D169" i="6"/>
  <c r="E169" i="6"/>
  <c r="F169" i="6"/>
  <c r="G169" i="6"/>
  <c r="H169" i="6"/>
  <c r="J169" i="6"/>
  <c r="K169" i="6"/>
  <c r="L169" i="6"/>
  <c r="D170" i="6"/>
  <c r="E170" i="6"/>
  <c r="AR170" i="6" s="1"/>
  <c r="F170" i="6"/>
  <c r="G170" i="6"/>
  <c r="H170" i="6"/>
  <c r="J170" i="6"/>
  <c r="K170" i="6"/>
  <c r="L170" i="6"/>
  <c r="D171" i="6"/>
  <c r="AD171" i="6" s="1"/>
  <c r="E171" i="6"/>
  <c r="AR171" i="6" s="1"/>
  <c r="F171" i="6"/>
  <c r="G171" i="6"/>
  <c r="H171" i="6"/>
  <c r="J171" i="6"/>
  <c r="K171" i="6"/>
  <c r="L171" i="6"/>
  <c r="D172" i="6"/>
  <c r="E172" i="6"/>
  <c r="AR172" i="6" s="1"/>
  <c r="F172" i="6"/>
  <c r="G172" i="6"/>
  <c r="H172" i="6"/>
  <c r="J172" i="6"/>
  <c r="K172" i="6"/>
  <c r="L172" i="6"/>
  <c r="D173" i="6"/>
  <c r="E173" i="6"/>
  <c r="AR173" i="6" s="1"/>
  <c r="F173" i="6"/>
  <c r="G173" i="6"/>
  <c r="H173" i="6"/>
  <c r="J173" i="6"/>
  <c r="K173" i="6"/>
  <c r="L173" i="6"/>
  <c r="L160" i="6"/>
  <c r="K160" i="6"/>
  <c r="J160" i="6"/>
  <c r="H160" i="6"/>
  <c r="G160" i="6"/>
  <c r="F160" i="6"/>
  <c r="E160" i="6"/>
  <c r="D160" i="6"/>
  <c r="D149" i="6"/>
  <c r="E149" i="6"/>
  <c r="AR149" i="6" s="1"/>
  <c r="F149" i="6"/>
  <c r="G149" i="6"/>
  <c r="AG149" i="6" s="1"/>
  <c r="H149" i="6"/>
  <c r="J149" i="6"/>
  <c r="K149" i="6"/>
  <c r="L149" i="6"/>
  <c r="M149" i="6"/>
  <c r="D150" i="6"/>
  <c r="E150" i="6"/>
  <c r="AR150" i="6" s="1"/>
  <c r="F150" i="6"/>
  <c r="G150" i="6"/>
  <c r="H150" i="6"/>
  <c r="J150" i="6"/>
  <c r="K150" i="6"/>
  <c r="L150" i="6"/>
  <c r="M150" i="6"/>
  <c r="D151" i="6"/>
  <c r="E151" i="6"/>
  <c r="AR151" i="6" s="1"/>
  <c r="F151" i="6"/>
  <c r="G151" i="6"/>
  <c r="H151" i="6"/>
  <c r="J151" i="6"/>
  <c r="K151" i="6"/>
  <c r="L151" i="6"/>
  <c r="M151" i="6"/>
  <c r="D152" i="6"/>
  <c r="E152" i="6"/>
  <c r="AR152" i="6" s="1"/>
  <c r="F152" i="6"/>
  <c r="G152" i="6"/>
  <c r="H152" i="6"/>
  <c r="J152" i="6"/>
  <c r="K152" i="6"/>
  <c r="L152" i="6"/>
  <c r="M152" i="6"/>
  <c r="D153" i="6"/>
  <c r="E153" i="6"/>
  <c r="F153" i="6"/>
  <c r="G153" i="6"/>
  <c r="H153" i="6"/>
  <c r="J153" i="6"/>
  <c r="K153" i="6"/>
  <c r="L153" i="6"/>
  <c r="M153" i="6"/>
  <c r="D154" i="6"/>
  <c r="E154" i="6"/>
  <c r="AR154" i="6" s="1"/>
  <c r="F154" i="6"/>
  <c r="G154" i="6"/>
  <c r="H154" i="6"/>
  <c r="J154" i="6"/>
  <c r="K154" i="6"/>
  <c r="L154" i="6"/>
  <c r="M154" i="6"/>
  <c r="D155" i="6"/>
  <c r="E155" i="6"/>
  <c r="AR155" i="6" s="1"/>
  <c r="F155" i="6"/>
  <c r="G155" i="6"/>
  <c r="H155" i="6"/>
  <c r="J155" i="6"/>
  <c r="K155" i="6"/>
  <c r="L155" i="6"/>
  <c r="M155" i="6"/>
  <c r="D156" i="6"/>
  <c r="E156" i="6"/>
  <c r="AR156" i="6" s="1"/>
  <c r="F156" i="6"/>
  <c r="G156" i="6"/>
  <c r="H156" i="6"/>
  <c r="J156" i="6"/>
  <c r="K156" i="6"/>
  <c r="L156" i="6"/>
  <c r="M156" i="6"/>
  <c r="D157" i="6"/>
  <c r="AD157" i="6" s="1"/>
  <c r="E157" i="6"/>
  <c r="AR157" i="6" s="1"/>
  <c r="F157" i="6"/>
  <c r="G157" i="6"/>
  <c r="H157" i="6"/>
  <c r="J157" i="6"/>
  <c r="K157" i="6"/>
  <c r="L157" i="6"/>
  <c r="M157" i="6"/>
  <c r="D158" i="6"/>
  <c r="E158" i="6"/>
  <c r="AR158" i="6" s="1"/>
  <c r="F158" i="6"/>
  <c r="G158" i="6"/>
  <c r="H158" i="6"/>
  <c r="J158" i="6"/>
  <c r="K158" i="6"/>
  <c r="L158" i="6"/>
  <c r="M158" i="6"/>
  <c r="M148" i="6"/>
  <c r="L148" i="6"/>
  <c r="K148" i="6"/>
  <c r="J148" i="6"/>
  <c r="H148" i="6"/>
  <c r="G148" i="6"/>
  <c r="F148" i="6"/>
  <c r="E148" i="6"/>
  <c r="AR148" i="6" s="1"/>
  <c r="D148" i="6"/>
  <c r="D13" i="6"/>
  <c r="E13" i="6"/>
  <c r="AR13" i="6" s="1"/>
  <c r="F13" i="6"/>
  <c r="G13" i="6"/>
  <c r="H13" i="6"/>
  <c r="J13" i="6"/>
  <c r="K13" i="6"/>
  <c r="L13" i="6"/>
  <c r="M13" i="6"/>
  <c r="D14" i="6"/>
  <c r="E14" i="6"/>
  <c r="AR14" i="6" s="1"/>
  <c r="F14" i="6"/>
  <c r="G14" i="6"/>
  <c r="H14" i="6"/>
  <c r="J14" i="6"/>
  <c r="K14" i="6"/>
  <c r="L14" i="6"/>
  <c r="M14" i="6"/>
  <c r="D15" i="6"/>
  <c r="E15" i="6"/>
  <c r="AR15" i="6" s="1"/>
  <c r="F15" i="6"/>
  <c r="G15" i="6"/>
  <c r="H15" i="6"/>
  <c r="J15" i="6"/>
  <c r="K15" i="6"/>
  <c r="L15" i="6"/>
  <c r="M15" i="6"/>
  <c r="D16" i="6"/>
  <c r="E16" i="6"/>
  <c r="F16" i="6"/>
  <c r="G16" i="6"/>
  <c r="H16" i="6"/>
  <c r="J16" i="6"/>
  <c r="K16" i="6"/>
  <c r="L16" i="6"/>
  <c r="M16" i="6"/>
  <c r="D17" i="6"/>
  <c r="E17" i="6"/>
  <c r="AR17" i="6" s="1"/>
  <c r="F17" i="6"/>
  <c r="G17" i="6"/>
  <c r="H17" i="6"/>
  <c r="J17" i="6"/>
  <c r="K17" i="6"/>
  <c r="L17" i="6"/>
  <c r="M17" i="6"/>
  <c r="E18" i="6"/>
  <c r="AR18" i="6" s="1"/>
  <c r="F18" i="6"/>
  <c r="G18" i="6"/>
  <c r="H18" i="6"/>
  <c r="J18" i="6"/>
  <c r="K18" i="6"/>
  <c r="L18" i="6"/>
  <c r="M18" i="6"/>
  <c r="D19" i="6"/>
  <c r="E19" i="6"/>
  <c r="AR19" i="6" s="1"/>
  <c r="F19" i="6"/>
  <c r="G19" i="6"/>
  <c r="H19" i="6"/>
  <c r="J19" i="6"/>
  <c r="K19" i="6"/>
  <c r="L19" i="6"/>
  <c r="M19" i="6"/>
  <c r="D20" i="6"/>
  <c r="E20" i="6"/>
  <c r="F20" i="6"/>
  <c r="G20" i="6"/>
  <c r="H20" i="6"/>
  <c r="J20" i="6"/>
  <c r="K20" i="6"/>
  <c r="L20" i="6"/>
  <c r="M20" i="6"/>
  <c r="D21" i="6"/>
  <c r="E21" i="6"/>
  <c r="AR21" i="6" s="1"/>
  <c r="F21" i="6"/>
  <c r="G21" i="6"/>
  <c r="H21" i="6"/>
  <c r="J21" i="6"/>
  <c r="K21" i="6"/>
  <c r="L21" i="6"/>
  <c r="M21" i="6"/>
  <c r="D22" i="6"/>
  <c r="E22" i="6"/>
  <c r="AR22" i="6" s="1"/>
  <c r="F22" i="6"/>
  <c r="G22" i="6"/>
  <c r="H22" i="6"/>
  <c r="J22" i="6"/>
  <c r="K22" i="6"/>
  <c r="L22" i="6"/>
  <c r="M22" i="6"/>
  <c r="D23" i="6"/>
  <c r="E23" i="6"/>
  <c r="AR23" i="6" s="1"/>
  <c r="F23" i="6"/>
  <c r="G23" i="6"/>
  <c r="H23" i="6"/>
  <c r="J23" i="6"/>
  <c r="K23" i="6"/>
  <c r="L23" i="6"/>
  <c r="M23" i="6"/>
  <c r="D24" i="6"/>
  <c r="E24" i="6"/>
  <c r="F24" i="6"/>
  <c r="G24" i="6"/>
  <c r="H24" i="6"/>
  <c r="J24" i="6"/>
  <c r="K24" i="6"/>
  <c r="L24" i="6"/>
  <c r="M24" i="6"/>
  <c r="D25" i="6"/>
  <c r="E25" i="6"/>
  <c r="AR25" i="6" s="1"/>
  <c r="F25" i="6"/>
  <c r="G25" i="6"/>
  <c r="H25" i="6"/>
  <c r="J25" i="6"/>
  <c r="K25" i="6"/>
  <c r="L25" i="6"/>
  <c r="M25" i="6"/>
  <c r="D26" i="6"/>
  <c r="E26" i="6"/>
  <c r="AR26" i="6" s="1"/>
  <c r="F26" i="6"/>
  <c r="G26" i="6"/>
  <c r="H26" i="6"/>
  <c r="J26" i="6"/>
  <c r="K26" i="6"/>
  <c r="L26" i="6"/>
  <c r="M26" i="6"/>
  <c r="D27" i="6"/>
  <c r="E27" i="6"/>
  <c r="F27" i="6"/>
  <c r="G27" i="6"/>
  <c r="H27" i="6"/>
  <c r="J27" i="6"/>
  <c r="K27" i="6"/>
  <c r="L27" i="6"/>
  <c r="M27" i="6"/>
  <c r="D28" i="6"/>
  <c r="E28" i="6"/>
  <c r="F28" i="6"/>
  <c r="G28" i="6"/>
  <c r="H28" i="6"/>
  <c r="J28" i="6"/>
  <c r="K28" i="6"/>
  <c r="L28" i="6"/>
  <c r="M28" i="6"/>
  <c r="D29" i="6"/>
  <c r="E29" i="6"/>
  <c r="F29" i="6"/>
  <c r="G29" i="6"/>
  <c r="H29" i="6"/>
  <c r="J29" i="6"/>
  <c r="K29" i="6"/>
  <c r="L29" i="6"/>
  <c r="M29" i="6"/>
  <c r="D30" i="6"/>
  <c r="E30" i="6"/>
  <c r="AR30" i="6" s="1"/>
  <c r="F30" i="6"/>
  <c r="G30" i="6"/>
  <c r="H30" i="6"/>
  <c r="J30" i="6"/>
  <c r="K30" i="6"/>
  <c r="L30" i="6"/>
  <c r="M30" i="6"/>
  <c r="D31" i="6"/>
  <c r="E31" i="6"/>
  <c r="F31" i="6"/>
  <c r="G31" i="6"/>
  <c r="H31" i="6"/>
  <c r="J31" i="6"/>
  <c r="K31" i="6"/>
  <c r="L31" i="6"/>
  <c r="M31" i="6"/>
  <c r="D32" i="6"/>
  <c r="E32" i="6"/>
  <c r="F32" i="6"/>
  <c r="G32" i="6"/>
  <c r="H32" i="6"/>
  <c r="J32" i="6"/>
  <c r="K32" i="6"/>
  <c r="L32" i="6"/>
  <c r="M32" i="6"/>
  <c r="D33" i="6"/>
  <c r="E33" i="6"/>
  <c r="F33" i="6"/>
  <c r="G33" i="6"/>
  <c r="H33" i="6"/>
  <c r="J33" i="6"/>
  <c r="K33" i="6"/>
  <c r="L33" i="6"/>
  <c r="M33" i="6"/>
  <c r="D34" i="6"/>
  <c r="E34" i="6"/>
  <c r="AR34" i="6" s="1"/>
  <c r="F34" i="6"/>
  <c r="G34" i="6"/>
  <c r="H34" i="6"/>
  <c r="J34" i="6"/>
  <c r="K34" i="6"/>
  <c r="L34" i="6"/>
  <c r="M34" i="6"/>
  <c r="D35" i="6"/>
  <c r="E35" i="6"/>
  <c r="F35" i="6"/>
  <c r="G35" i="6"/>
  <c r="H35" i="6"/>
  <c r="J35" i="6"/>
  <c r="K35" i="6"/>
  <c r="L35" i="6"/>
  <c r="M35" i="6"/>
  <c r="D36" i="6"/>
  <c r="E36" i="6"/>
  <c r="AR36" i="6" s="1"/>
  <c r="F36" i="6"/>
  <c r="G36" i="6"/>
  <c r="H36" i="6"/>
  <c r="J36" i="6"/>
  <c r="K36" i="6"/>
  <c r="L36" i="6"/>
  <c r="M36" i="6"/>
  <c r="D37" i="6"/>
  <c r="E37" i="6"/>
  <c r="AR37" i="6" s="1"/>
  <c r="F37" i="6"/>
  <c r="G37" i="6"/>
  <c r="H37" i="6"/>
  <c r="J37" i="6"/>
  <c r="K37" i="6"/>
  <c r="L37" i="6"/>
  <c r="M37" i="6"/>
  <c r="D38" i="6"/>
  <c r="E38" i="6"/>
  <c r="F38" i="6"/>
  <c r="G38" i="6"/>
  <c r="H38" i="6"/>
  <c r="J38" i="6"/>
  <c r="K38" i="6"/>
  <c r="L38" i="6"/>
  <c r="M38" i="6"/>
  <c r="D39" i="6"/>
  <c r="E39" i="6"/>
  <c r="F39" i="6"/>
  <c r="G39" i="6"/>
  <c r="H39" i="6"/>
  <c r="J39" i="6"/>
  <c r="K39" i="6"/>
  <c r="L39" i="6"/>
  <c r="M39" i="6"/>
  <c r="D40" i="6"/>
  <c r="E40" i="6"/>
  <c r="F40" i="6"/>
  <c r="G40" i="6"/>
  <c r="H40" i="6"/>
  <c r="J40" i="6"/>
  <c r="K40" i="6"/>
  <c r="L40" i="6"/>
  <c r="M40" i="6"/>
  <c r="D41" i="6"/>
  <c r="E41" i="6"/>
  <c r="F41" i="6"/>
  <c r="G41" i="6"/>
  <c r="H41" i="6"/>
  <c r="J41" i="6"/>
  <c r="K41" i="6"/>
  <c r="L41" i="6"/>
  <c r="M41" i="6"/>
  <c r="D42" i="6"/>
  <c r="E42" i="6"/>
  <c r="AR42" i="6" s="1"/>
  <c r="F42" i="6"/>
  <c r="G42" i="6"/>
  <c r="H42" i="6"/>
  <c r="J42" i="6"/>
  <c r="K42" i="6"/>
  <c r="L42" i="6"/>
  <c r="M42" i="6"/>
  <c r="D43" i="6"/>
  <c r="E43" i="6"/>
  <c r="F43" i="6"/>
  <c r="G43" i="6"/>
  <c r="H43" i="6"/>
  <c r="J43" i="6"/>
  <c r="K43" i="6"/>
  <c r="L43" i="6"/>
  <c r="M43" i="6"/>
  <c r="D44" i="6"/>
  <c r="E44" i="6"/>
  <c r="F44" i="6"/>
  <c r="G44" i="6"/>
  <c r="H44" i="6"/>
  <c r="J44" i="6"/>
  <c r="K44" i="6"/>
  <c r="L44" i="6"/>
  <c r="M44" i="6"/>
  <c r="D45" i="6"/>
  <c r="E45" i="6"/>
  <c r="AR45" i="6" s="1"/>
  <c r="F45" i="6"/>
  <c r="G45" i="6"/>
  <c r="H45" i="6"/>
  <c r="J45" i="6"/>
  <c r="K45" i="6"/>
  <c r="L45" i="6"/>
  <c r="M45" i="6"/>
  <c r="D46" i="6"/>
  <c r="E46" i="6"/>
  <c r="AR46" i="6" s="1"/>
  <c r="F46" i="6"/>
  <c r="G46" i="6"/>
  <c r="H46" i="6"/>
  <c r="J46" i="6"/>
  <c r="K46" i="6"/>
  <c r="L46" i="6"/>
  <c r="M46" i="6"/>
  <c r="D47" i="6"/>
  <c r="E47" i="6"/>
  <c r="F47" i="6"/>
  <c r="G47" i="6"/>
  <c r="H47" i="6"/>
  <c r="J47" i="6"/>
  <c r="K47" i="6"/>
  <c r="L47" i="6"/>
  <c r="M47" i="6"/>
  <c r="D48" i="6"/>
  <c r="E48" i="6"/>
  <c r="F48" i="6"/>
  <c r="G48" i="6"/>
  <c r="H48" i="6"/>
  <c r="J48" i="6"/>
  <c r="K48" i="6"/>
  <c r="L48" i="6"/>
  <c r="M48" i="6"/>
  <c r="D49" i="6"/>
  <c r="E49" i="6"/>
  <c r="F49" i="6"/>
  <c r="G49" i="6"/>
  <c r="H49" i="6"/>
  <c r="J49" i="6"/>
  <c r="K49" i="6"/>
  <c r="L49" i="6"/>
  <c r="M49" i="6"/>
  <c r="D50" i="6"/>
  <c r="E50" i="6"/>
  <c r="AR50" i="6" s="1"/>
  <c r="F50" i="6"/>
  <c r="G50" i="6"/>
  <c r="H50" i="6"/>
  <c r="J50" i="6"/>
  <c r="K50" i="6"/>
  <c r="L50" i="6"/>
  <c r="M50" i="6"/>
  <c r="D51" i="6"/>
  <c r="E51" i="6"/>
  <c r="F51" i="6"/>
  <c r="G51" i="6"/>
  <c r="H51" i="6"/>
  <c r="J51" i="6"/>
  <c r="K51" i="6"/>
  <c r="L51" i="6"/>
  <c r="M51" i="6"/>
  <c r="D52" i="6"/>
  <c r="E52" i="6"/>
  <c r="AR52" i="6" s="1"/>
  <c r="F52" i="6"/>
  <c r="G52" i="6"/>
  <c r="H52" i="6"/>
  <c r="J52" i="6"/>
  <c r="K52" i="6"/>
  <c r="L52" i="6"/>
  <c r="M52" i="6"/>
  <c r="D53" i="6"/>
  <c r="E53" i="6"/>
  <c r="AR53" i="6" s="1"/>
  <c r="F53" i="6"/>
  <c r="G53" i="6"/>
  <c r="H53" i="6"/>
  <c r="J53" i="6"/>
  <c r="K53" i="6"/>
  <c r="L53" i="6"/>
  <c r="M53" i="6"/>
  <c r="D54" i="6"/>
  <c r="E54" i="6"/>
  <c r="F54" i="6"/>
  <c r="G54" i="6"/>
  <c r="H54" i="6"/>
  <c r="J54" i="6"/>
  <c r="K54" i="6"/>
  <c r="L54" i="6"/>
  <c r="M54" i="6"/>
  <c r="D55" i="6"/>
  <c r="E55" i="6"/>
  <c r="F55" i="6"/>
  <c r="G55" i="6"/>
  <c r="H55" i="6"/>
  <c r="J55" i="6"/>
  <c r="K55" i="6"/>
  <c r="L55" i="6"/>
  <c r="M55" i="6"/>
  <c r="D56" i="6"/>
  <c r="E56" i="6"/>
  <c r="F56" i="6"/>
  <c r="G56" i="6"/>
  <c r="H56" i="6"/>
  <c r="J56" i="6"/>
  <c r="K56" i="6"/>
  <c r="L56" i="6"/>
  <c r="M56" i="6"/>
  <c r="D57" i="6"/>
  <c r="E57" i="6"/>
  <c r="AR57" i="6" s="1"/>
  <c r="F57" i="6"/>
  <c r="G57" i="6"/>
  <c r="H57" i="6"/>
  <c r="J57" i="6"/>
  <c r="K57" i="6"/>
  <c r="L57" i="6"/>
  <c r="M57" i="6"/>
  <c r="D58" i="6"/>
  <c r="E58" i="6"/>
  <c r="F58" i="6"/>
  <c r="G58" i="6"/>
  <c r="H58" i="6"/>
  <c r="J58" i="6"/>
  <c r="K58" i="6"/>
  <c r="L58" i="6"/>
  <c r="M58" i="6"/>
  <c r="D59" i="6"/>
  <c r="E59" i="6"/>
  <c r="F59" i="6"/>
  <c r="G59" i="6"/>
  <c r="H59" i="6"/>
  <c r="J59" i="6"/>
  <c r="K59" i="6"/>
  <c r="L59" i="6"/>
  <c r="M59" i="6"/>
  <c r="D60" i="6"/>
  <c r="E60" i="6"/>
  <c r="F60" i="6"/>
  <c r="G60" i="6"/>
  <c r="H60" i="6"/>
  <c r="J60" i="6"/>
  <c r="K60" i="6"/>
  <c r="L60" i="6"/>
  <c r="M60" i="6"/>
  <c r="D61" i="6"/>
  <c r="E61" i="6"/>
  <c r="AR61" i="6" s="1"/>
  <c r="F61" i="6"/>
  <c r="G61" i="6"/>
  <c r="H61" i="6"/>
  <c r="J61" i="6"/>
  <c r="K61" i="6"/>
  <c r="L61" i="6"/>
  <c r="M61" i="6"/>
  <c r="D62" i="6"/>
  <c r="E62" i="6"/>
  <c r="F62" i="6"/>
  <c r="G62" i="6"/>
  <c r="H62" i="6"/>
  <c r="J62" i="6"/>
  <c r="K62" i="6"/>
  <c r="L62" i="6"/>
  <c r="M62" i="6"/>
  <c r="D63" i="6"/>
  <c r="E63" i="6"/>
  <c r="F63" i="6"/>
  <c r="G63" i="6"/>
  <c r="H63" i="6"/>
  <c r="J63" i="6"/>
  <c r="K63" i="6"/>
  <c r="L63" i="6"/>
  <c r="M63" i="6"/>
  <c r="D64" i="6"/>
  <c r="E64" i="6"/>
  <c r="AR64" i="6" s="1"/>
  <c r="F64" i="6"/>
  <c r="G64" i="6"/>
  <c r="H64" i="6"/>
  <c r="J64" i="6"/>
  <c r="K64" i="6"/>
  <c r="L64" i="6"/>
  <c r="M64" i="6"/>
  <c r="E65" i="6"/>
  <c r="AR65" i="6" s="1"/>
  <c r="F65" i="6"/>
  <c r="G65" i="6"/>
  <c r="H65" i="6"/>
  <c r="J65" i="6"/>
  <c r="K65" i="6"/>
  <c r="L65" i="6"/>
  <c r="M65" i="6"/>
  <c r="D66" i="6"/>
  <c r="E66" i="6"/>
  <c r="AR66" i="6" s="1"/>
  <c r="F66" i="6"/>
  <c r="G66" i="6"/>
  <c r="H66" i="6"/>
  <c r="J66" i="6"/>
  <c r="K66" i="6"/>
  <c r="L66" i="6"/>
  <c r="M66" i="6"/>
  <c r="D67" i="6"/>
  <c r="E67" i="6"/>
  <c r="F67" i="6"/>
  <c r="G67" i="6"/>
  <c r="H67" i="6"/>
  <c r="J67" i="6"/>
  <c r="K67" i="6"/>
  <c r="L67" i="6"/>
  <c r="M67" i="6"/>
  <c r="D68" i="6"/>
  <c r="E68" i="6"/>
  <c r="AR68" i="6" s="1"/>
  <c r="F68" i="6"/>
  <c r="G68" i="6"/>
  <c r="H68" i="6"/>
  <c r="J68" i="6"/>
  <c r="K68" i="6"/>
  <c r="L68" i="6"/>
  <c r="M68" i="6"/>
  <c r="D69" i="6"/>
  <c r="E69" i="6"/>
  <c r="F69" i="6"/>
  <c r="G69" i="6"/>
  <c r="H69" i="6"/>
  <c r="J69" i="6"/>
  <c r="K69" i="6"/>
  <c r="L69" i="6"/>
  <c r="M69" i="6"/>
  <c r="D70" i="6"/>
  <c r="E70" i="6"/>
  <c r="F70" i="6"/>
  <c r="G70" i="6"/>
  <c r="H70" i="6"/>
  <c r="J70" i="6"/>
  <c r="K70" i="6"/>
  <c r="L70" i="6"/>
  <c r="M70" i="6"/>
  <c r="D71" i="6"/>
  <c r="E71" i="6"/>
  <c r="AR71" i="6" s="1"/>
  <c r="F71" i="6"/>
  <c r="G71" i="6"/>
  <c r="H71" i="6"/>
  <c r="J71" i="6"/>
  <c r="K71" i="6"/>
  <c r="L71" i="6"/>
  <c r="M71" i="6"/>
  <c r="D72" i="6"/>
  <c r="E72" i="6"/>
  <c r="F72" i="6"/>
  <c r="G72" i="6"/>
  <c r="H72" i="6"/>
  <c r="J72" i="6"/>
  <c r="K72" i="6"/>
  <c r="L72" i="6"/>
  <c r="M72" i="6"/>
  <c r="D73" i="6"/>
  <c r="E73" i="6"/>
  <c r="F73" i="6"/>
  <c r="G73" i="6"/>
  <c r="H73" i="6"/>
  <c r="J73" i="6"/>
  <c r="K73" i="6"/>
  <c r="L73" i="6"/>
  <c r="M73" i="6"/>
  <c r="D74" i="6"/>
  <c r="E74" i="6"/>
  <c r="AR74" i="6" s="1"/>
  <c r="F74" i="6"/>
  <c r="G74" i="6"/>
  <c r="H74" i="6"/>
  <c r="J74" i="6"/>
  <c r="K74" i="6"/>
  <c r="L74" i="6"/>
  <c r="M74" i="6"/>
  <c r="D75" i="6"/>
  <c r="E75" i="6"/>
  <c r="F75" i="6"/>
  <c r="G75" i="6"/>
  <c r="H75" i="6"/>
  <c r="J75" i="6"/>
  <c r="K75" i="6"/>
  <c r="L75" i="6"/>
  <c r="M75" i="6"/>
  <c r="D76" i="6"/>
  <c r="E76" i="6"/>
  <c r="F76" i="6"/>
  <c r="G76" i="6"/>
  <c r="H76" i="6"/>
  <c r="J76" i="6"/>
  <c r="K76" i="6"/>
  <c r="L76" i="6"/>
  <c r="M76" i="6"/>
  <c r="D77" i="6"/>
  <c r="E77" i="6"/>
  <c r="AR77" i="6" s="1"/>
  <c r="F77" i="6"/>
  <c r="G77" i="6"/>
  <c r="H77" i="6"/>
  <c r="J77" i="6"/>
  <c r="K77" i="6"/>
  <c r="L77" i="6"/>
  <c r="M77" i="6"/>
  <c r="D78" i="6"/>
  <c r="E78" i="6"/>
  <c r="AR78" i="6" s="1"/>
  <c r="F78" i="6"/>
  <c r="G78" i="6"/>
  <c r="H78" i="6"/>
  <c r="J78" i="6"/>
  <c r="K78" i="6"/>
  <c r="L78" i="6"/>
  <c r="M78" i="6"/>
  <c r="E79" i="6"/>
  <c r="F79" i="6"/>
  <c r="G79" i="6"/>
  <c r="H79" i="6"/>
  <c r="J79" i="6"/>
  <c r="K79" i="6"/>
  <c r="L79" i="6"/>
  <c r="M79" i="6"/>
  <c r="D80" i="6"/>
  <c r="E80" i="6"/>
  <c r="AR80" i="6" s="1"/>
  <c r="F80" i="6"/>
  <c r="G80" i="6"/>
  <c r="H80" i="6"/>
  <c r="J80" i="6"/>
  <c r="K80" i="6"/>
  <c r="L80" i="6"/>
  <c r="M80" i="6"/>
  <c r="D81" i="6"/>
  <c r="E81" i="6"/>
  <c r="AR81" i="6" s="1"/>
  <c r="F81" i="6"/>
  <c r="G81" i="6"/>
  <c r="H81" i="6"/>
  <c r="J81" i="6"/>
  <c r="K81" i="6"/>
  <c r="L81" i="6"/>
  <c r="M81" i="6"/>
  <c r="D82" i="6"/>
  <c r="E82" i="6"/>
  <c r="AR82" i="6" s="1"/>
  <c r="F82" i="6"/>
  <c r="G82" i="6"/>
  <c r="H82" i="6"/>
  <c r="J82" i="6"/>
  <c r="K82" i="6"/>
  <c r="L82" i="6"/>
  <c r="M82" i="6"/>
  <c r="D83" i="6"/>
  <c r="E83" i="6"/>
  <c r="F83" i="6"/>
  <c r="G83" i="6"/>
  <c r="H83" i="6"/>
  <c r="J83" i="6"/>
  <c r="K83" i="6"/>
  <c r="L83" i="6"/>
  <c r="M83" i="6"/>
  <c r="D84" i="6"/>
  <c r="E84" i="6"/>
  <c r="AR84" i="6" s="1"/>
  <c r="F84" i="6"/>
  <c r="G84" i="6"/>
  <c r="H84" i="6"/>
  <c r="J84" i="6"/>
  <c r="K84" i="6"/>
  <c r="L84" i="6"/>
  <c r="M84" i="6"/>
  <c r="D85" i="6"/>
  <c r="E85" i="6"/>
  <c r="F85" i="6"/>
  <c r="G85" i="6"/>
  <c r="H85" i="6"/>
  <c r="J85" i="6"/>
  <c r="K85" i="6"/>
  <c r="L85" i="6"/>
  <c r="M85" i="6"/>
  <c r="D86" i="6"/>
  <c r="E86" i="6"/>
  <c r="F86" i="6"/>
  <c r="G86" i="6"/>
  <c r="H86" i="6"/>
  <c r="J86" i="6"/>
  <c r="K86" i="6"/>
  <c r="L86" i="6"/>
  <c r="M86" i="6"/>
  <c r="D87" i="6"/>
  <c r="E87" i="6"/>
  <c r="AR87" i="6" s="1"/>
  <c r="F87" i="6"/>
  <c r="G87" i="6"/>
  <c r="H87" i="6"/>
  <c r="J87" i="6"/>
  <c r="K87" i="6"/>
  <c r="L87" i="6"/>
  <c r="M87" i="6"/>
  <c r="D88" i="6"/>
  <c r="E88" i="6"/>
  <c r="AR88" i="6" s="1"/>
  <c r="F88" i="6"/>
  <c r="G88" i="6"/>
  <c r="H88" i="6"/>
  <c r="J88" i="6"/>
  <c r="K88" i="6"/>
  <c r="L88" i="6"/>
  <c r="M88" i="6"/>
  <c r="D89" i="6"/>
  <c r="E89" i="6"/>
  <c r="AR89" i="6" s="1"/>
  <c r="F89" i="6"/>
  <c r="G89" i="6"/>
  <c r="H89" i="6"/>
  <c r="J89" i="6"/>
  <c r="K89" i="6"/>
  <c r="L89" i="6"/>
  <c r="M89" i="6"/>
  <c r="D90" i="6"/>
  <c r="E90" i="6"/>
  <c r="AR90" i="6" s="1"/>
  <c r="F90" i="6"/>
  <c r="G90" i="6"/>
  <c r="H90" i="6"/>
  <c r="J90" i="6"/>
  <c r="K90" i="6"/>
  <c r="L90" i="6"/>
  <c r="M90" i="6"/>
  <c r="D91" i="6"/>
  <c r="E91" i="6"/>
  <c r="F91" i="6"/>
  <c r="G91" i="6"/>
  <c r="H91" i="6"/>
  <c r="J91" i="6"/>
  <c r="K91" i="6"/>
  <c r="L91" i="6"/>
  <c r="M91" i="6"/>
  <c r="D92" i="6"/>
  <c r="E92" i="6"/>
  <c r="AR92" i="6" s="1"/>
  <c r="F92" i="6"/>
  <c r="G92" i="6"/>
  <c r="H92" i="6"/>
  <c r="J92" i="6"/>
  <c r="K92" i="6"/>
  <c r="L92" i="6"/>
  <c r="M92" i="6"/>
  <c r="D93" i="6"/>
  <c r="E93" i="6"/>
  <c r="AR93" i="6" s="1"/>
  <c r="F93" i="6"/>
  <c r="G93" i="6"/>
  <c r="H93" i="6"/>
  <c r="J93" i="6"/>
  <c r="K93" i="6"/>
  <c r="L93" i="6"/>
  <c r="M93" i="6"/>
  <c r="D94" i="6"/>
  <c r="E94" i="6"/>
  <c r="F94" i="6"/>
  <c r="G94" i="6"/>
  <c r="H94" i="6"/>
  <c r="J94" i="6"/>
  <c r="K94" i="6"/>
  <c r="L94" i="6"/>
  <c r="M94" i="6"/>
  <c r="D95" i="6"/>
  <c r="E95" i="6"/>
  <c r="F95" i="6"/>
  <c r="G95" i="6"/>
  <c r="H95" i="6"/>
  <c r="J95" i="6"/>
  <c r="K95" i="6"/>
  <c r="L95" i="6"/>
  <c r="M95" i="6"/>
  <c r="D96" i="6"/>
  <c r="E96" i="6"/>
  <c r="AR96" i="6" s="1"/>
  <c r="F96" i="6"/>
  <c r="G96" i="6"/>
  <c r="H96" i="6"/>
  <c r="J96" i="6"/>
  <c r="K96" i="6"/>
  <c r="L96" i="6"/>
  <c r="M96" i="6"/>
  <c r="D97" i="6"/>
  <c r="E97" i="6"/>
  <c r="F97" i="6"/>
  <c r="G97" i="6"/>
  <c r="H97" i="6"/>
  <c r="J97" i="6"/>
  <c r="K97" i="6"/>
  <c r="L97" i="6"/>
  <c r="M97" i="6"/>
  <c r="D98" i="6"/>
  <c r="E98" i="6"/>
  <c r="F98" i="6"/>
  <c r="G98" i="6"/>
  <c r="H98" i="6"/>
  <c r="J98" i="6"/>
  <c r="K98" i="6"/>
  <c r="L98" i="6"/>
  <c r="M98" i="6"/>
  <c r="D99" i="6"/>
  <c r="E99" i="6"/>
  <c r="F99" i="6"/>
  <c r="G99" i="6"/>
  <c r="H99" i="6"/>
  <c r="J99" i="6"/>
  <c r="K99" i="6"/>
  <c r="L99" i="6"/>
  <c r="M99" i="6"/>
  <c r="E100" i="6"/>
  <c r="AR100" i="6" s="1"/>
  <c r="F100" i="6"/>
  <c r="G100" i="6"/>
  <c r="H100" i="6"/>
  <c r="J100" i="6"/>
  <c r="K100" i="6"/>
  <c r="L100" i="6"/>
  <c r="M100" i="6"/>
  <c r="D101" i="6"/>
  <c r="E101" i="6"/>
  <c r="F101" i="6"/>
  <c r="G101" i="6"/>
  <c r="H101" i="6"/>
  <c r="J101" i="6"/>
  <c r="K101" i="6"/>
  <c r="L101" i="6"/>
  <c r="M101" i="6"/>
  <c r="D102" i="6"/>
  <c r="E102" i="6"/>
  <c r="AR102" i="6" s="1"/>
  <c r="F102" i="6"/>
  <c r="G102" i="6"/>
  <c r="H102" i="6"/>
  <c r="J102" i="6"/>
  <c r="K102" i="6"/>
  <c r="L102" i="6"/>
  <c r="M102" i="6"/>
  <c r="D103" i="6"/>
  <c r="E103" i="6"/>
  <c r="F103" i="6"/>
  <c r="G103" i="6"/>
  <c r="H103" i="6"/>
  <c r="J103" i="6"/>
  <c r="K103" i="6"/>
  <c r="L103" i="6"/>
  <c r="M103" i="6"/>
  <c r="D104" i="6"/>
  <c r="E104" i="6"/>
  <c r="AR104" i="6" s="1"/>
  <c r="F104" i="6"/>
  <c r="G104" i="6"/>
  <c r="H104" i="6"/>
  <c r="J104" i="6"/>
  <c r="K104" i="6"/>
  <c r="L104" i="6"/>
  <c r="M104" i="6"/>
  <c r="D105" i="6"/>
  <c r="E105" i="6"/>
  <c r="AR105" i="6" s="1"/>
  <c r="F105" i="6"/>
  <c r="G105" i="6"/>
  <c r="H105" i="6"/>
  <c r="J105" i="6"/>
  <c r="K105" i="6"/>
  <c r="L105" i="6"/>
  <c r="M105" i="6"/>
  <c r="D106" i="6"/>
  <c r="E106" i="6"/>
  <c r="F106" i="6"/>
  <c r="G106" i="6"/>
  <c r="H106" i="6"/>
  <c r="J106" i="6"/>
  <c r="K106" i="6"/>
  <c r="L106" i="6"/>
  <c r="M106" i="6"/>
  <c r="D107" i="6"/>
  <c r="E107" i="6"/>
  <c r="F107" i="6"/>
  <c r="G107" i="6"/>
  <c r="H107" i="6"/>
  <c r="J107" i="6"/>
  <c r="K107" i="6"/>
  <c r="L107" i="6"/>
  <c r="M107" i="6"/>
  <c r="D108" i="6"/>
  <c r="E108" i="6"/>
  <c r="AR108" i="6" s="1"/>
  <c r="F108" i="6"/>
  <c r="G108" i="6"/>
  <c r="H108" i="6"/>
  <c r="J108" i="6"/>
  <c r="K108" i="6"/>
  <c r="L108" i="6"/>
  <c r="M108" i="6"/>
  <c r="D109" i="6"/>
  <c r="E109" i="6"/>
  <c r="AR109" i="6" s="1"/>
  <c r="F109" i="6"/>
  <c r="G109" i="6"/>
  <c r="H109" i="6"/>
  <c r="J109" i="6"/>
  <c r="K109" i="6"/>
  <c r="L109" i="6"/>
  <c r="M109" i="6"/>
  <c r="D110" i="6"/>
  <c r="E110" i="6"/>
  <c r="AR110" i="6" s="1"/>
  <c r="F110" i="6"/>
  <c r="G110" i="6"/>
  <c r="H110" i="6"/>
  <c r="J110" i="6"/>
  <c r="K110" i="6"/>
  <c r="L110" i="6"/>
  <c r="M110" i="6"/>
  <c r="D111" i="6"/>
  <c r="E111" i="6"/>
  <c r="F111" i="6"/>
  <c r="G111" i="6"/>
  <c r="H111" i="6"/>
  <c r="J111" i="6"/>
  <c r="K111" i="6"/>
  <c r="L111" i="6"/>
  <c r="M111" i="6"/>
  <c r="D112" i="6"/>
  <c r="E112" i="6"/>
  <c r="F112" i="6"/>
  <c r="G112" i="6"/>
  <c r="H112" i="6"/>
  <c r="J112" i="6"/>
  <c r="K112" i="6"/>
  <c r="L112" i="6"/>
  <c r="M112" i="6"/>
  <c r="D113" i="6"/>
  <c r="E113" i="6"/>
  <c r="AR113" i="6" s="1"/>
  <c r="F113" i="6"/>
  <c r="G113" i="6"/>
  <c r="H113" i="6"/>
  <c r="J113" i="6"/>
  <c r="K113" i="6"/>
  <c r="L113" i="6"/>
  <c r="M113" i="6"/>
  <c r="D114" i="6"/>
  <c r="E114" i="6"/>
  <c r="F114" i="6"/>
  <c r="G114" i="6"/>
  <c r="H114" i="6"/>
  <c r="J114" i="6"/>
  <c r="K114" i="6"/>
  <c r="L114" i="6"/>
  <c r="M114" i="6"/>
  <c r="D115" i="6"/>
  <c r="E115" i="6"/>
  <c r="AR115" i="6" s="1"/>
  <c r="F115" i="6"/>
  <c r="G115" i="6"/>
  <c r="H115" i="6"/>
  <c r="J115" i="6"/>
  <c r="K115" i="6"/>
  <c r="L115" i="6"/>
  <c r="M115" i="6"/>
  <c r="D116" i="6"/>
  <c r="E116" i="6"/>
  <c r="F116" i="6"/>
  <c r="G116" i="6"/>
  <c r="H116" i="6"/>
  <c r="J116" i="6"/>
  <c r="K116" i="6"/>
  <c r="L116" i="6"/>
  <c r="M116" i="6"/>
  <c r="D117" i="6"/>
  <c r="E117" i="6"/>
  <c r="AR117" i="6" s="1"/>
  <c r="F117" i="6"/>
  <c r="G117" i="6"/>
  <c r="H117" i="6"/>
  <c r="J117" i="6"/>
  <c r="K117" i="6"/>
  <c r="L117" i="6"/>
  <c r="M117" i="6"/>
  <c r="D118" i="6"/>
  <c r="E118" i="6"/>
  <c r="F118" i="6"/>
  <c r="G118" i="6"/>
  <c r="H118" i="6"/>
  <c r="J118" i="6"/>
  <c r="K118" i="6"/>
  <c r="L118" i="6"/>
  <c r="M118" i="6"/>
  <c r="D119" i="6"/>
  <c r="E119" i="6"/>
  <c r="AR119" i="6" s="1"/>
  <c r="F119" i="6"/>
  <c r="G119" i="6"/>
  <c r="H119" i="6"/>
  <c r="J119" i="6"/>
  <c r="K119" i="6"/>
  <c r="L119" i="6"/>
  <c r="M119" i="6"/>
  <c r="D120" i="6"/>
  <c r="E120" i="6"/>
  <c r="AR120" i="6" s="1"/>
  <c r="F120" i="6"/>
  <c r="G120" i="6"/>
  <c r="H120" i="6"/>
  <c r="J120" i="6"/>
  <c r="K120" i="6"/>
  <c r="L120" i="6"/>
  <c r="M120" i="6"/>
  <c r="D121" i="6"/>
  <c r="E121" i="6"/>
  <c r="AR121" i="6" s="1"/>
  <c r="F121" i="6"/>
  <c r="G121" i="6"/>
  <c r="H121" i="6"/>
  <c r="J121" i="6"/>
  <c r="K121" i="6"/>
  <c r="L121" i="6"/>
  <c r="M121" i="6"/>
  <c r="D122" i="6"/>
  <c r="E122" i="6"/>
  <c r="AR122" i="6" s="1"/>
  <c r="F122" i="6"/>
  <c r="G122" i="6"/>
  <c r="H122" i="6"/>
  <c r="J122" i="6"/>
  <c r="K122" i="6"/>
  <c r="L122" i="6"/>
  <c r="M122" i="6"/>
  <c r="D123" i="6"/>
  <c r="E123" i="6"/>
  <c r="AR123" i="6" s="1"/>
  <c r="F123" i="6"/>
  <c r="G123" i="6"/>
  <c r="H123" i="6"/>
  <c r="J123" i="6"/>
  <c r="K123" i="6"/>
  <c r="L123" i="6"/>
  <c r="M123" i="6"/>
  <c r="D124" i="6"/>
  <c r="E124" i="6"/>
  <c r="AR124" i="6" s="1"/>
  <c r="F124" i="6"/>
  <c r="G124" i="6"/>
  <c r="H124" i="6"/>
  <c r="J124" i="6"/>
  <c r="K124" i="6"/>
  <c r="L124" i="6"/>
  <c r="M124" i="6"/>
  <c r="D125" i="6"/>
  <c r="E125" i="6"/>
  <c r="AR125" i="6" s="1"/>
  <c r="F125" i="6"/>
  <c r="G125" i="6"/>
  <c r="H125" i="6"/>
  <c r="J125" i="6"/>
  <c r="K125" i="6"/>
  <c r="L125" i="6"/>
  <c r="M125" i="6"/>
  <c r="D126" i="6"/>
  <c r="E126" i="6"/>
  <c r="AR126" i="6" s="1"/>
  <c r="F126" i="6"/>
  <c r="G126" i="6"/>
  <c r="H126" i="6"/>
  <c r="J126" i="6"/>
  <c r="K126" i="6"/>
  <c r="L126" i="6"/>
  <c r="M126" i="6"/>
  <c r="D127" i="6"/>
  <c r="E127" i="6"/>
  <c r="AR127" i="6" s="1"/>
  <c r="F127" i="6"/>
  <c r="G127" i="6"/>
  <c r="H127" i="6"/>
  <c r="J127" i="6"/>
  <c r="K127" i="6"/>
  <c r="L127" i="6"/>
  <c r="M127" i="6"/>
  <c r="D128" i="6"/>
  <c r="E128" i="6"/>
  <c r="AR128" i="6" s="1"/>
  <c r="F128" i="6"/>
  <c r="G128" i="6"/>
  <c r="H128" i="6"/>
  <c r="J128" i="6"/>
  <c r="K128" i="6"/>
  <c r="L128" i="6"/>
  <c r="M128" i="6"/>
  <c r="D129" i="6"/>
  <c r="E129" i="6"/>
  <c r="AR129" i="6" s="1"/>
  <c r="F129" i="6"/>
  <c r="G129" i="6"/>
  <c r="H129" i="6"/>
  <c r="J129" i="6"/>
  <c r="K129" i="6"/>
  <c r="L129" i="6"/>
  <c r="M129" i="6"/>
  <c r="D130" i="6"/>
  <c r="E130" i="6"/>
  <c r="F130" i="6"/>
  <c r="G130" i="6"/>
  <c r="H130" i="6"/>
  <c r="J130" i="6"/>
  <c r="K130" i="6"/>
  <c r="L130" i="6"/>
  <c r="M130" i="6"/>
  <c r="D131" i="6"/>
  <c r="E131" i="6"/>
  <c r="AR131" i="6" s="1"/>
  <c r="F131" i="6"/>
  <c r="G131" i="6"/>
  <c r="H131" i="6"/>
  <c r="J131" i="6"/>
  <c r="K131" i="6"/>
  <c r="L131" i="6"/>
  <c r="M131" i="6"/>
  <c r="D132" i="6"/>
  <c r="E132" i="6"/>
  <c r="F132" i="6"/>
  <c r="G132" i="6"/>
  <c r="H132" i="6"/>
  <c r="J132" i="6"/>
  <c r="K132" i="6"/>
  <c r="L132" i="6"/>
  <c r="M132" i="6"/>
  <c r="D133" i="6"/>
  <c r="E133" i="6"/>
  <c r="AR133" i="6" s="1"/>
  <c r="F133" i="6"/>
  <c r="G133" i="6"/>
  <c r="H133" i="6"/>
  <c r="J133" i="6"/>
  <c r="K133" i="6"/>
  <c r="L133" i="6"/>
  <c r="M133" i="6"/>
  <c r="D134" i="6"/>
  <c r="E134" i="6"/>
  <c r="F134" i="6"/>
  <c r="G134" i="6"/>
  <c r="H134" i="6"/>
  <c r="J134" i="6"/>
  <c r="K134" i="6"/>
  <c r="L134" i="6"/>
  <c r="M134" i="6"/>
  <c r="D135" i="6"/>
  <c r="E135" i="6"/>
  <c r="AR135" i="6" s="1"/>
  <c r="F135" i="6"/>
  <c r="G135" i="6"/>
  <c r="H135" i="6"/>
  <c r="J135" i="6"/>
  <c r="K135" i="6"/>
  <c r="L135" i="6"/>
  <c r="M135" i="6"/>
  <c r="D136" i="6"/>
  <c r="E136" i="6"/>
  <c r="AR136" i="6" s="1"/>
  <c r="F136" i="6"/>
  <c r="G136" i="6"/>
  <c r="H136" i="6"/>
  <c r="J136" i="6"/>
  <c r="K136" i="6"/>
  <c r="L136" i="6"/>
  <c r="M136" i="6"/>
  <c r="D137" i="6"/>
  <c r="E137" i="6"/>
  <c r="AR137" i="6" s="1"/>
  <c r="F137" i="6"/>
  <c r="G137" i="6"/>
  <c r="H137" i="6"/>
  <c r="J137" i="6"/>
  <c r="K137" i="6"/>
  <c r="L137" i="6"/>
  <c r="M137" i="6"/>
  <c r="D138" i="6"/>
  <c r="E138" i="6"/>
  <c r="AR138" i="6" s="1"/>
  <c r="F138" i="6"/>
  <c r="G138" i="6"/>
  <c r="H138" i="6"/>
  <c r="J138" i="6"/>
  <c r="K138" i="6"/>
  <c r="L138" i="6"/>
  <c r="M138" i="6"/>
  <c r="D139" i="6"/>
  <c r="E139" i="6"/>
  <c r="AR139" i="6" s="1"/>
  <c r="F139" i="6"/>
  <c r="G139" i="6"/>
  <c r="H139" i="6"/>
  <c r="J139" i="6"/>
  <c r="K139" i="6"/>
  <c r="L139" i="6"/>
  <c r="M139" i="6"/>
  <c r="D140" i="6"/>
  <c r="E140" i="6"/>
  <c r="AR140" i="6" s="1"/>
  <c r="F140" i="6"/>
  <c r="G140" i="6"/>
  <c r="H140" i="6"/>
  <c r="J140" i="6"/>
  <c r="K140" i="6"/>
  <c r="L140" i="6"/>
  <c r="M140" i="6"/>
  <c r="D141" i="6"/>
  <c r="E141" i="6"/>
  <c r="AR141" i="6" s="1"/>
  <c r="F141" i="6"/>
  <c r="G141" i="6"/>
  <c r="H141" i="6"/>
  <c r="J141" i="6"/>
  <c r="K141" i="6"/>
  <c r="L141" i="6"/>
  <c r="M141" i="6"/>
  <c r="D142" i="6"/>
  <c r="E142" i="6"/>
  <c r="F142" i="6"/>
  <c r="G142" i="6"/>
  <c r="H142" i="6"/>
  <c r="J142" i="6"/>
  <c r="K142" i="6"/>
  <c r="L142" i="6"/>
  <c r="M142" i="6"/>
  <c r="D143" i="6"/>
  <c r="E143" i="6"/>
  <c r="AR143" i="6" s="1"/>
  <c r="F143" i="6"/>
  <c r="G143" i="6"/>
  <c r="H143" i="6"/>
  <c r="J143" i="6"/>
  <c r="K143" i="6"/>
  <c r="L143" i="6"/>
  <c r="M143" i="6"/>
  <c r="D144" i="6"/>
  <c r="E144" i="6"/>
  <c r="AR144" i="6" s="1"/>
  <c r="F144" i="6"/>
  <c r="G144" i="6"/>
  <c r="H144" i="6"/>
  <c r="J144" i="6"/>
  <c r="K144" i="6"/>
  <c r="L144" i="6"/>
  <c r="M144" i="6"/>
  <c r="D145" i="6"/>
  <c r="E145" i="6"/>
  <c r="AR145" i="6" s="1"/>
  <c r="F145" i="6"/>
  <c r="G145" i="6"/>
  <c r="H145" i="6"/>
  <c r="J145" i="6"/>
  <c r="K145" i="6"/>
  <c r="L145" i="6"/>
  <c r="M145" i="6"/>
  <c r="D146" i="6"/>
  <c r="E146" i="6"/>
  <c r="AR146" i="6" s="1"/>
  <c r="F146" i="6"/>
  <c r="G146" i="6"/>
  <c r="H146" i="6"/>
  <c r="J146" i="6"/>
  <c r="K146" i="6"/>
  <c r="L146" i="6"/>
  <c r="M146" i="6"/>
  <c r="K12" i="6"/>
  <c r="L12" i="6"/>
  <c r="M12" i="6"/>
  <c r="J12" i="6"/>
  <c r="E12" i="6"/>
  <c r="AR12" i="6" s="1"/>
  <c r="F12" i="6"/>
  <c r="G12" i="6"/>
  <c r="H12" i="6"/>
  <c r="D12" i="6"/>
  <c r="AS209" i="6"/>
  <c r="AR209" i="6"/>
  <c r="AS208" i="6"/>
  <c r="AR208" i="6"/>
  <c r="AS206" i="6"/>
  <c r="AS204" i="6"/>
  <c r="AS203" i="6"/>
  <c r="AR203" i="6"/>
  <c r="AS202" i="6"/>
  <c r="AS200" i="6"/>
  <c r="AS199" i="6"/>
  <c r="AR199" i="6"/>
  <c r="AS198" i="6"/>
  <c r="AS197" i="6"/>
  <c r="AR197" i="6"/>
  <c r="AS196" i="6"/>
  <c r="AS195" i="6"/>
  <c r="AR195" i="6"/>
  <c r="AS194" i="6"/>
  <c r="AS193" i="6"/>
  <c r="AS192" i="6"/>
  <c r="AS191" i="6"/>
  <c r="AR191" i="6"/>
  <c r="AS190" i="6"/>
  <c r="AS189" i="6"/>
  <c r="AR189" i="6"/>
  <c r="AS188" i="6"/>
  <c r="AS187" i="6"/>
  <c r="AS186" i="6"/>
  <c r="AS185" i="6"/>
  <c r="AS184" i="6"/>
  <c r="AS183" i="6"/>
  <c r="AS182" i="6"/>
  <c r="AS181" i="6"/>
  <c r="AS180" i="6"/>
  <c r="AS179" i="6"/>
  <c r="AS178" i="6"/>
  <c r="AS177" i="6"/>
  <c r="AS176" i="6"/>
  <c r="AS175" i="6"/>
  <c r="AS174" i="6"/>
  <c r="I174" i="6"/>
  <c r="AS173" i="6"/>
  <c r="AS172" i="6"/>
  <c r="AS171" i="6"/>
  <c r="AS170" i="6"/>
  <c r="AS169" i="6"/>
  <c r="AS168" i="6"/>
  <c r="AS167" i="6"/>
  <c r="AS166" i="6"/>
  <c r="AS165" i="6"/>
  <c r="AS164" i="6"/>
  <c r="AS163" i="6"/>
  <c r="AS162" i="6"/>
  <c r="AS161" i="6"/>
  <c r="AS160" i="6"/>
  <c r="AS159" i="6"/>
  <c r="I159" i="6"/>
  <c r="AS158" i="6"/>
  <c r="AS157" i="6"/>
  <c r="AS156" i="6"/>
  <c r="AS155" i="6"/>
  <c r="AS154" i="6"/>
  <c r="AS153" i="6"/>
  <c r="AS152" i="6"/>
  <c r="AS151" i="6"/>
  <c r="AS150" i="6"/>
  <c r="AS149" i="6"/>
  <c r="AS148" i="6"/>
  <c r="AS147" i="6"/>
  <c r="I147" i="6"/>
  <c r="AS146" i="6"/>
  <c r="AS145" i="6"/>
  <c r="AS144" i="6"/>
  <c r="AS143" i="6"/>
  <c r="AS142" i="6"/>
  <c r="AS141" i="6"/>
  <c r="AS140" i="6"/>
  <c r="AS139" i="6"/>
  <c r="AS138" i="6"/>
  <c r="AS137" i="6"/>
  <c r="AS136" i="6"/>
  <c r="AS135" i="6"/>
  <c r="AS134" i="6"/>
  <c r="AS133" i="6"/>
  <c r="AS132" i="6"/>
  <c r="AR132" i="6"/>
  <c r="AS131" i="6"/>
  <c r="AS130" i="6"/>
  <c r="AS129" i="6"/>
  <c r="AS128" i="6"/>
  <c r="AS127" i="6"/>
  <c r="AS126" i="6"/>
  <c r="AS125" i="6"/>
  <c r="AS124" i="6"/>
  <c r="AS123" i="6"/>
  <c r="AS122" i="6"/>
  <c r="AS121" i="6"/>
  <c r="AS120" i="6"/>
  <c r="AS119" i="6"/>
  <c r="AS118" i="6"/>
  <c r="AS117" i="6"/>
  <c r="AS116" i="6"/>
  <c r="AR116" i="6"/>
  <c r="AS115" i="6"/>
  <c r="AS114" i="6"/>
  <c r="AS113" i="6"/>
  <c r="AS112" i="6"/>
  <c r="AR112" i="6"/>
  <c r="AS111" i="6"/>
  <c r="AS110" i="6"/>
  <c r="AS109" i="6"/>
  <c r="AS108" i="6"/>
  <c r="AS107" i="6"/>
  <c r="AS106" i="6"/>
  <c r="AS105" i="6"/>
  <c r="AS104" i="6"/>
  <c r="AS103" i="6"/>
  <c r="AS102" i="6"/>
  <c r="AS101" i="6"/>
  <c r="AS100" i="6"/>
  <c r="AS99" i="6"/>
  <c r="AS98" i="6"/>
  <c r="AS97" i="6"/>
  <c r="AS96" i="6"/>
  <c r="AS95" i="6"/>
  <c r="AS94" i="6"/>
  <c r="AS93" i="6"/>
  <c r="AS92" i="6"/>
  <c r="AS91" i="6"/>
  <c r="AS90" i="6"/>
  <c r="AS89" i="6"/>
  <c r="AS88" i="6"/>
  <c r="AS87" i="6"/>
  <c r="AS86" i="6"/>
  <c r="AS85" i="6"/>
  <c r="AS84" i="6"/>
  <c r="AS83" i="6"/>
  <c r="AS82" i="6"/>
  <c r="AS81" i="6"/>
  <c r="AS80" i="6"/>
  <c r="AS79" i="6"/>
  <c r="AS78" i="6"/>
  <c r="AS77" i="6"/>
  <c r="AS76" i="6"/>
  <c r="AR76" i="6"/>
  <c r="AS75" i="6"/>
  <c r="AS74" i="6"/>
  <c r="AS73" i="6"/>
  <c r="AS72" i="6"/>
  <c r="AR72" i="6"/>
  <c r="AS71" i="6"/>
  <c r="AS70" i="6"/>
  <c r="AS69" i="6"/>
  <c r="AR69" i="6"/>
  <c r="AS68" i="6"/>
  <c r="AS67" i="6"/>
  <c r="AS66" i="6"/>
  <c r="AS65" i="6"/>
  <c r="AS64" i="6"/>
  <c r="AS63" i="6"/>
  <c r="AS62" i="6"/>
  <c r="AS61" i="6"/>
  <c r="AR60" i="6"/>
  <c r="AS58" i="6"/>
  <c r="AS57" i="6"/>
  <c r="AS56" i="6"/>
  <c r="AR56" i="6"/>
  <c r="AS55" i="6"/>
  <c r="AS54" i="6"/>
  <c r="AS53" i="6"/>
  <c r="AS52" i="6"/>
  <c r="AS51" i="6"/>
  <c r="AS50" i="6"/>
  <c r="AS49" i="6"/>
  <c r="AR49" i="6"/>
  <c r="AS48" i="6"/>
  <c r="AR48" i="6"/>
  <c r="AS47" i="6"/>
  <c r="AS46" i="6"/>
  <c r="AS45" i="6"/>
  <c r="AS44" i="6"/>
  <c r="AR44" i="6"/>
  <c r="AS43" i="6"/>
  <c r="AS42" i="6"/>
  <c r="AS41" i="6"/>
  <c r="AS40" i="6"/>
  <c r="AR40" i="6"/>
  <c r="AS39" i="6"/>
  <c r="AS38" i="6"/>
  <c r="AS37" i="6"/>
  <c r="AS36" i="6"/>
  <c r="AS35" i="6"/>
  <c r="AS34" i="6"/>
  <c r="AS33" i="6"/>
  <c r="AR33" i="6"/>
  <c r="AS32" i="6"/>
  <c r="AR32" i="6"/>
  <c r="AS31" i="6"/>
  <c r="AR28" i="6"/>
  <c r="AR24" i="6"/>
  <c r="AR20" i="6"/>
  <c r="AR16" i="6"/>
  <c r="AQ11" i="6"/>
  <c r="I11" i="6"/>
  <c r="N201" i="1"/>
  <c r="N205" i="1"/>
  <c r="N173" i="1"/>
  <c r="N145" i="1"/>
  <c r="N146" i="1"/>
  <c r="W207" i="1"/>
  <c r="W207" i="6" s="1"/>
  <c r="T207" i="1"/>
  <c r="C207" i="1"/>
  <c r="AB11" i="1"/>
  <c r="AB10" i="1" s="1"/>
  <c r="AB9" i="1" s="1"/>
  <c r="C173" i="1"/>
  <c r="C203" i="1"/>
  <c r="C201" i="1"/>
  <c r="C12" i="1"/>
  <c r="C13" i="1"/>
  <c r="C14" i="1"/>
  <c r="C15" i="1"/>
  <c r="C16" i="1"/>
  <c r="C17"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6" i="1"/>
  <c r="C67" i="1"/>
  <c r="C68" i="1"/>
  <c r="C69" i="1"/>
  <c r="C70" i="1"/>
  <c r="C71" i="1"/>
  <c r="C72" i="1"/>
  <c r="C73" i="1"/>
  <c r="C74" i="1"/>
  <c r="C75" i="1"/>
  <c r="C76" i="1"/>
  <c r="C77" i="1"/>
  <c r="C78" i="1"/>
  <c r="C80" i="1"/>
  <c r="C81" i="1"/>
  <c r="C82" i="1"/>
  <c r="C83" i="1"/>
  <c r="C84" i="1"/>
  <c r="C85" i="1"/>
  <c r="C86" i="1"/>
  <c r="C87" i="1"/>
  <c r="C88" i="1"/>
  <c r="C89" i="1"/>
  <c r="C90" i="1"/>
  <c r="C91" i="1"/>
  <c r="C92" i="1"/>
  <c r="C93" i="1"/>
  <c r="C94" i="1"/>
  <c r="C95" i="1"/>
  <c r="C96" i="1"/>
  <c r="C97" i="1"/>
  <c r="C98" i="1"/>
  <c r="C99"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8" i="1"/>
  <c r="C149" i="1"/>
  <c r="C150" i="1"/>
  <c r="C151" i="1"/>
  <c r="C152" i="1"/>
  <c r="C153" i="1"/>
  <c r="C154" i="1"/>
  <c r="C155" i="1"/>
  <c r="C156" i="1"/>
  <c r="C157" i="1"/>
  <c r="C158" i="1"/>
  <c r="C160" i="1"/>
  <c r="C161" i="1"/>
  <c r="C162" i="1"/>
  <c r="C163" i="1"/>
  <c r="C164" i="1"/>
  <c r="C165" i="1"/>
  <c r="C166" i="1"/>
  <c r="C167" i="1"/>
  <c r="C168" i="1"/>
  <c r="C169" i="1"/>
  <c r="C170" i="1"/>
  <c r="C171" i="1"/>
  <c r="C172" i="1"/>
  <c r="C175" i="1"/>
  <c r="C176" i="1"/>
  <c r="C177" i="1"/>
  <c r="C200" i="1"/>
  <c r="C202" i="1"/>
  <c r="C204" i="1"/>
  <c r="C206" i="1"/>
  <c r="C208" i="1"/>
  <c r="F147" i="1"/>
  <c r="G147" i="1"/>
  <c r="H147" i="1"/>
  <c r="I147" i="1"/>
  <c r="J147" i="1"/>
  <c r="K147" i="1"/>
  <c r="L147" i="1"/>
  <c r="M147" i="1"/>
  <c r="AA11" i="1"/>
  <c r="AA147" i="1"/>
  <c r="Y147" i="6" l="1"/>
  <c r="C24" i="6"/>
  <c r="C20" i="6"/>
  <c r="AH114" i="6"/>
  <c r="AG184" i="6"/>
  <c r="AJ175" i="6"/>
  <c r="AF187" i="6"/>
  <c r="AK207" i="6"/>
  <c r="AF206" i="6"/>
  <c r="AK203" i="6"/>
  <c r="AF202" i="6"/>
  <c r="AH145" i="6"/>
  <c r="AH164" i="6"/>
  <c r="AD204" i="6"/>
  <c r="T183" i="6"/>
  <c r="AI183" i="6" s="1"/>
  <c r="AG200" i="6"/>
  <c r="AJ206" i="6"/>
  <c r="AM129" i="6"/>
  <c r="AD80" i="6"/>
  <c r="AH208" i="6"/>
  <c r="N207" i="1"/>
  <c r="AG12" i="6"/>
  <c r="AG143" i="6"/>
  <c r="AG139" i="6"/>
  <c r="AK136" i="6"/>
  <c r="AM132" i="6"/>
  <c r="AM128" i="6"/>
  <c r="AM124" i="6"/>
  <c r="AK121" i="6"/>
  <c r="AF121" i="6"/>
  <c r="AM120" i="6"/>
  <c r="AL117" i="6"/>
  <c r="AL113" i="6"/>
  <c r="AJ111" i="6"/>
  <c r="AE111" i="6"/>
  <c r="AL110" i="6"/>
  <c r="AJ107" i="6"/>
  <c r="AE107" i="6"/>
  <c r="AL106" i="6"/>
  <c r="AH104" i="6"/>
  <c r="AD104" i="6"/>
  <c r="AH100" i="6"/>
  <c r="AH96" i="6"/>
  <c r="AD96" i="6"/>
  <c r="AH92" i="6"/>
  <c r="AD92" i="6"/>
  <c r="AH88" i="6"/>
  <c r="AD88" i="6"/>
  <c r="AH84" i="6"/>
  <c r="AJ60" i="6"/>
  <c r="AE60" i="6"/>
  <c r="AL59" i="6"/>
  <c r="AJ45" i="6"/>
  <c r="AE45" i="6"/>
  <c r="AJ29" i="6"/>
  <c r="AE29" i="6"/>
  <c r="AG13" i="6"/>
  <c r="AD148" i="6"/>
  <c r="AH148" i="6"/>
  <c r="AK158" i="6"/>
  <c r="AK157" i="6"/>
  <c r="AF157" i="6"/>
  <c r="AG166" i="6"/>
  <c r="AG203" i="6"/>
  <c r="AG202" i="6"/>
  <c r="AH201" i="6"/>
  <c r="AD201" i="6"/>
  <c r="AH186" i="6"/>
  <c r="AD186" i="6"/>
  <c r="AH185" i="6"/>
  <c r="AD185" i="6"/>
  <c r="AK144" i="6"/>
  <c r="AF144" i="6"/>
  <c r="AM143" i="6"/>
  <c r="AK140" i="6"/>
  <c r="AF140" i="6"/>
  <c r="AJ137" i="6"/>
  <c r="AE137" i="6"/>
  <c r="AL133" i="6"/>
  <c r="AL129" i="6"/>
  <c r="AJ126" i="6"/>
  <c r="AE126" i="6"/>
  <c r="AL125" i="6"/>
  <c r="AL121" i="6"/>
  <c r="AH112" i="6"/>
  <c r="AD112" i="6"/>
  <c r="AH108" i="6"/>
  <c r="AD108" i="6"/>
  <c r="AG105" i="6"/>
  <c r="AG101" i="6"/>
  <c r="AG97" i="6"/>
  <c r="AG93" i="6"/>
  <c r="AG89" i="6"/>
  <c r="AG85" i="6"/>
  <c r="AH49" i="6"/>
  <c r="AD49" i="6"/>
  <c r="AH34" i="6"/>
  <c r="AD34" i="6"/>
  <c r="AG19" i="6"/>
  <c r="AK16" i="6"/>
  <c r="AF14" i="6"/>
  <c r="AM13" i="6"/>
  <c r="AK167" i="6"/>
  <c r="AF167" i="6"/>
  <c r="AL206" i="6"/>
  <c r="AL205" i="6"/>
  <c r="AK205" i="6"/>
  <c r="AF205" i="6"/>
  <c r="AK204" i="6"/>
  <c r="AF204" i="6"/>
  <c r="AG191" i="6"/>
  <c r="AG188" i="6"/>
  <c r="AG176" i="6"/>
  <c r="AH146" i="6"/>
  <c r="AD146" i="6"/>
  <c r="AJ145" i="6"/>
  <c r="AE145" i="6"/>
  <c r="AJ141" i="6"/>
  <c r="AE141" i="6"/>
  <c r="AH138" i="6"/>
  <c r="AD138" i="6"/>
  <c r="AH131" i="6"/>
  <c r="AD131" i="6"/>
  <c r="AD126" i="6"/>
  <c r="AG116" i="6"/>
  <c r="AG109" i="6"/>
  <c r="AK106" i="6"/>
  <c r="AF106" i="6"/>
  <c r="AM105" i="6"/>
  <c r="AK102" i="6"/>
  <c r="AM101" i="6"/>
  <c r="AK98" i="6"/>
  <c r="AF98" i="6"/>
  <c r="AM97" i="6"/>
  <c r="AK94" i="6"/>
  <c r="AF94" i="6"/>
  <c r="AM93" i="6"/>
  <c r="AK90" i="6"/>
  <c r="AF90" i="6"/>
  <c r="AM89" i="6"/>
  <c r="AK86" i="6"/>
  <c r="AF86" i="6"/>
  <c r="AM85" i="6"/>
  <c r="AH77" i="6"/>
  <c r="AH65" i="6"/>
  <c r="AG54" i="6"/>
  <c r="AG39" i="6"/>
  <c r="AF20" i="6"/>
  <c r="AH151" i="6"/>
  <c r="AD151" i="6"/>
  <c r="AL171" i="6"/>
  <c r="AL208" i="6"/>
  <c r="AE205" i="6"/>
  <c r="AL204" i="6"/>
  <c r="AF195" i="6"/>
  <c r="AK192" i="6"/>
  <c r="AF192" i="6"/>
  <c r="AG180" i="6"/>
  <c r="AM146" i="6"/>
  <c r="AH142" i="6"/>
  <c r="AD142" i="6"/>
  <c r="AG136" i="6"/>
  <c r="AG120" i="6"/>
  <c r="AF118" i="6"/>
  <c r="AK117" i="6"/>
  <c r="AF117" i="6"/>
  <c r="AM116" i="6"/>
  <c r="AM112" i="6"/>
  <c r="AK110" i="6"/>
  <c r="AF110" i="6"/>
  <c r="AM109" i="6"/>
  <c r="AJ103" i="6"/>
  <c r="AE103" i="6"/>
  <c r="AL102" i="6"/>
  <c r="AJ99" i="6"/>
  <c r="AE99" i="6"/>
  <c r="AL98" i="6"/>
  <c r="AJ95" i="6"/>
  <c r="AE95" i="6"/>
  <c r="AL94" i="6"/>
  <c r="AJ91" i="6"/>
  <c r="AE91" i="6"/>
  <c r="AL90" i="6"/>
  <c r="AJ87" i="6"/>
  <c r="AE87" i="6"/>
  <c r="AL86" i="6"/>
  <c r="AJ80" i="6"/>
  <c r="AE80" i="6"/>
  <c r="AL79" i="6"/>
  <c r="AH69" i="6"/>
  <c r="AK55" i="6"/>
  <c r="AF55" i="6"/>
  <c r="AM54" i="6"/>
  <c r="AK40" i="6"/>
  <c r="AF40" i="6"/>
  <c r="AJ25" i="6"/>
  <c r="AE25" i="6"/>
  <c r="AG156" i="6"/>
  <c r="AH161" i="6"/>
  <c r="AG175" i="6"/>
  <c r="AG207" i="6"/>
  <c r="AL197" i="6"/>
  <c r="AL196" i="6"/>
  <c r="AF183" i="6"/>
  <c r="AK181" i="6"/>
  <c r="AF181" i="6"/>
  <c r="AL44" i="6"/>
  <c r="AL24" i="6"/>
  <c r="AD161" i="6"/>
  <c r="O159" i="6"/>
  <c r="AL144" i="6"/>
  <c r="AM139" i="6"/>
  <c r="AK137" i="6"/>
  <c r="AK133" i="6"/>
  <c r="AF133" i="6"/>
  <c r="AG132" i="6"/>
  <c r="AH127" i="6"/>
  <c r="AD127" i="6"/>
  <c r="AJ122" i="6"/>
  <c r="AE122" i="6"/>
  <c r="AJ118" i="6"/>
  <c r="AE118" i="6"/>
  <c r="AK113" i="6"/>
  <c r="AF113" i="6"/>
  <c r="AL28" i="6"/>
  <c r="C147" i="1"/>
  <c r="AL140" i="6"/>
  <c r="AL136" i="6"/>
  <c r="AJ134" i="6"/>
  <c r="AE134" i="6"/>
  <c r="AK129" i="6"/>
  <c r="AF129" i="6"/>
  <c r="AG128" i="6"/>
  <c r="AH123" i="6"/>
  <c r="AD123" i="6"/>
  <c r="AJ114" i="6"/>
  <c r="AE114" i="6"/>
  <c r="AJ172" i="6"/>
  <c r="AE172" i="6"/>
  <c r="AJ199" i="6"/>
  <c r="AE198" i="6"/>
  <c r="AJ197" i="6"/>
  <c r="AE197" i="6"/>
  <c r="AE153" i="6"/>
  <c r="AR153" i="6"/>
  <c r="AE169" i="6"/>
  <c r="AR169" i="6"/>
  <c r="AE167" i="6"/>
  <c r="AR167" i="6"/>
  <c r="AE190" i="6"/>
  <c r="AR190" i="6"/>
  <c r="AH135" i="6"/>
  <c r="AD135" i="6"/>
  <c r="AJ130" i="6"/>
  <c r="AE130" i="6"/>
  <c r="AK125" i="6"/>
  <c r="AF125" i="6"/>
  <c r="AG124" i="6"/>
  <c r="AH119" i="6"/>
  <c r="AD119" i="6"/>
  <c r="AH115" i="6"/>
  <c r="AD115" i="6"/>
  <c r="AF109" i="6"/>
  <c r="AF102" i="6"/>
  <c r="AM39" i="6"/>
  <c r="T20" i="6"/>
  <c r="AI20" i="6" s="1"/>
  <c r="AK20" i="6"/>
  <c r="AM19" i="6"/>
  <c r="AM156" i="6"/>
  <c r="AA147" i="6"/>
  <c r="AE207" i="6"/>
  <c r="AE206" i="6"/>
  <c r="AJ183" i="6"/>
  <c r="AF12" i="6"/>
  <c r="AM12" i="6"/>
  <c r="AL146" i="6"/>
  <c r="AK146" i="6"/>
  <c r="AG146" i="6"/>
  <c r="AD145" i="6"/>
  <c r="T144" i="6"/>
  <c r="AI144" i="6" s="1"/>
  <c r="AJ144" i="6"/>
  <c r="AE144" i="6"/>
  <c r="AL143" i="6"/>
  <c r="AK143" i="6"/>
  <c r="AF143" i="6"/>
  <c r="AM142" i="6"/>
  <c r="AG142" i="6"/>
  <c r="AH141" i="6"/>
  <c r="AD141" i="6"/>
  <c r="T140" i="6"/>
  <c r="AI140" i="6" s="1"/>
  <c r="AJ140" i="6"/>
  <c r="AE140" i="6"/>
  <c r="AL139" i="6"/>
  <c r="AK139" i="6"/>
  <c r="AF139" i="6"/>
  <c r="AM138" i="6"/>
  <c r="AG138" i="6"/>
  <c r="AH137" i="6"/>
  <c r="AD137" i="6"/>
  <c r="AJ136" i="6"/>
  <c r="AF136" i="6"/>
  <c r="AM135" i="6"/>
  <c r="AG135" i="6"/>
  <c r="AH134" i="6"/>
  <c r="AD134" i="6"/>
  <c r="AJ133" i="6"/>
  <c r="AE133" i="6"/>
  <c r="AL132" i="6"/>
  <c r="AK132" i="6"/>
  <c r="AF132" i="6"/>
  <c r="AM131" i="6"/>
  <c r="AG131" i="6"/>
  <c r="AH130" i="6"/>
  <c r="AD130" i="6"/>
  <c r="T129" i="6"/>
  <c r="AI129" i="6" s="1"/>
  <c r="AJ129" i="6"/>
  <c r="AE129" i="6"/>
  <c r="AL128" i="6"/>
  <c r="AK128" i="6"/>
  <c r="AF128" i="6"/>
  <c r="AM127" i="6"/>
  <c r="AG127" i="6"/>
  <c r="AH126" i="6"/>
  <c r="AJ125" i="6"/>
  <c r="AE125" i="6"/>
  <c r="AL124" i="6"/>
  <c r="AK124" i="6"/>
  <c r="AF124" i="6"/>
  <c r="AM123" i="6"/>
  <c r="AG123" i="6"/>
  <c r="AH122" i="6"/>
  <c r="AD122" i="6"/>
  <c r="T121" i="6"/>
  <c r="AI121" i="6" s="1"/>
  <c r="AJ121" i="6"/>
  <c r="AE121" i="6"/>
  <c r="AL120" i="6"/>
  <c r="AK120" i="6"/>
  <c r="AF120" i="6"/>
  <c r="AM119" i="6"/>
  <c r="AG119" i="6"/>
  <c r="AH118" i="6"/>
  <c r="AD118" i="6"/>
  <c r="AJ117" i="6"/>
  <c r="AE117" i="6"/>
  <c r="AL116" i="6"/>
  <c r="AK116" i="6"/>
  <c r="AF116" i="6"/>
  <c r="AM115" i="6"/>
  <c r="AG115" i="6"/>
  <c r="AD114" i="6"/>
  <c r="T113" i="6"/>
  <c r="AI113" i="6" s="1"/>
  <c r="AJ113" i="6"/>
  <c r="AE113" i="6"/>
  <c r="AL112" i="6"/>
  <c r="AK112" i="6"/>
  <c r="AG112" i="6"/>
  <c r="AH111" i="6"/>
  <c r="AD111" i="6"/>
  <c r="T110" i="6"/>
  <c r="AI110" i="6" s="1"/>
  <c r="AJ110" i="6"/>
  <c r="AE110" i="6"/>
  <c r="AL109" i="6"/>
  <c r="AK109" i="6"/>
  <c r="AM108" i="6"/>
  <c r="AG108" i="6"/>
  <c r="AH107" i="6"/>
  <c r="AD107" i="6"/>
  <c r="AJ106" i="6"/>
  <c r="AE106" i="6"/>
  <c r="AL105" i="6"/>
  <c r="AK105" i="6"/>
  <c r="AF105" i="6"/>
  <c r="AM104" i="6"/>
  <c r="AG104" i="6"/>
  <c r="AH103" i="6"/>
  <c r="AD103" i="6"/>
  <c r="T102" i="6"/>
  <c r="AI102" i="6" s="1"/>
  <c r="AJ102" i="6"/>
  <c r="AE102" i="6"/>
  <c r="AL101" i="6"/>
  <c r="AK101" i="6"/>
  <c r="AF101" i="6"/>
  <c r="AM100" i="6"/>
  <c r="AG100" i="6"/>
  <c r="AH99" i="6"/>
  <c r="AD99" i="6"/>
  <c r="T98" i="6"/>
  <c r="AI98" i="6" s="1"/>
  <c r="AJ98" i="6"/>
  <c r="AE98" i="6"/>
  <c r="AL97" i="6"/>
  <c r="AK97" i="6"/>
  <c r="AF97" i="6"/>
  <c r="AM96" i="6"/>
  <c r="AG96" i="6"/>
  <c r="AH95" i="6"/>
  <c r="AD95" i="6"/>
  <c r="T94" i="6"/>
  <c r="AI94" i="6" s="1"/>
  <c r="AJ94" i="6"/>
  <c r="AE94" i="6"/>
  <c r="AL93" i="6"/>
  <c r="AK93" i="6"/>
  <c r="AF93" i="6"/>
  <c r="AM92" i="6"/>
  <c r="AG92" i="6"/>
  <c r="AH91" i="6"/>
  <c r="AD91" i="6"/>
  <c r="AJ90" i="6"/>
  <c r="AE90" i="6"/>
  <c r="AL89" i="6"/>
  <c r="AK89" i="6"/>
  <c r="AF89" i="6"/>
  <c r="AM88" i="6"/>
  <c r="AG88" i="6"/>
  <c r="AH87" i="6"/>
  <c r="AD87" i="6"/>
  <c r="AJ86" i="6"/>
  <c r="AE86" i="6"/>
  <c r="AL85" i="6"/>
  <c r="AK85" i="6"/>
  <c r="AF85" i="6"/>
  <c r="AM84" i="6"/>
  <c r="AH81" i="6"/>
  <c r="AD81" i="6"/>
  <c r="AM78" i="6"/>
  <c r="AG78" i="6"/>
  <c r="AK75" i="6"/>
  <c r="AF75" i="6"/>
  <c r="AM74" i="6"/>
  <c r="AG74" i="6"/>
  <c r="AK71" i="6"/>
  <c r="AF71" i="6"/>
  <c r="AM70" i="6"/>
  <c r="AG70" i="6"/>
  <c r="AK68" i="6"/>
  <c r="AK67" i="6"/>
  <c r="AF67" i="6"/>
  <c r="AM66" i="6"/>
  <c r="AG66" i="6"/>
  <c r="AH61" i="6"/>
  <c r="AD61" i="6"/>
  <c r="T56" i="6"/>
  <c r="AJ56" i="6"/>
  <c r="AE56" i="6"/>
  <c r="AL55" i="6"/>
  <c r="AK51" i="6"/>
  <c r="AF51" i="6"/>
  <c r="AM50" i="6"/>
  <c r="AG50" i="6"/>
  <c r="AH46" i="6"/>
  <c r="AD46" i="6"/>
  <c r="T41" i="6"/>
  <c r="AI41" i="6" s="1"/>
  <c r="AJ41" i="6"/>
  <c r="AE41" i="6"/>
  <c r="AL40" i="6"/>
  <c r="T36" i="6"/>
  <c r="AI36" i="6" s="1"/>
  <c r="AK36" i="6"/>
  <c r="AF36" i="6"/>
  <c r="AM35" i="6"/>
  <c r="AG35" i="6"/>
  <c r="AH30" i="6"/>
  <c r="AD30" i="6"/>
  <c r="AH26" i="6"/>
  <c r="AD26" i="6"/>
  <c r="AJ21" i="6"/>
  <c r="AE21" i="6"/>
  <c r="AL20" i="6"/>
  <c r="T17" i="6"/>
  <c r="AI17" i="6" s="1"/>
  <c r="AJ17" i="6"/>
  <c r="AE17" i="6"/>
  <c r="AL16" i="6"/>
  <c r="AJ14" i="6"/>
  <c r="T14" i="6"/>
  <c r="AI14" i="6" s="1"/>
  <c r="AJ158" i="6"/>
  <c r="AE158" i="6"/>
  <c r="AL157" i="6"/>
  <c r="AK153" i="6"/>
  <c r="AF153" i="6"/>
  <c r="AM152" i="6"/>
  <c r="AG152" i="6"/>
  <c r="AD160" i="6"/>
  <c r="AH173" i="6"/>
  <c r="AD173" i="6"/>
  <c r="AJ170" i="6"/>
  <c r="AJ169" i="6"/>
  <c r="AJ168" i="6"/>
  <c r="AE168" i="6"/>
  <c r="AL167" i="6"/>
  <c r="AK163" i="6"/>
  <c r="AF163" i="6"/>
  <c r="AG162" i="6"/>
  <c r="AG208" i="6"/>
  <c r="AH207" i="6"/>
  <c r="AD207" i="6"/>
  <c r="AH206" i="6"/>
  <c r="AD206" i="6"/>
  <c r="AJ205" i="6"/>
  <c r="AJ204" i="6"/>
  <c r="AE204" i="6"/>
  <c r="AL203" i="6"/>
  <c r="AF203" i="6"/>
  <c r="AK202" i="6"/>
  <c r="AH198" i="6"/>
  <c r="AD198" i="6"/>
  <c r="AD197" i="6"/>
  <c r="AJ195" i="6"/>
  <c r="AE194" i="6"/>
  <c r="AL193" i="6"/>
  <c r="AJ193" i="6"/>
  <c r="AE193" i="6"/>
  <c r="AL192" i="6"/>
  <c r="AF191" i="6"/>
  <c r="AF188" i="6"/>
  <c r="AG187" i="6"/>
  <c r="AJ182" i="6"/>
  <c r="AE182" i="6"/>
  <c r="AL181" i="6"/>
  <c r="AK180" i="6"/>
  <c r="AF179" i="6"/>
  <c r="AK177" i="6"/>
  <c r="AF177" i="6"/>
  <c r="AK176" i="6"/>
  <c r="AD12" i="6"/>
  <c r="AE12" i="6"/>
  <c r="AL12" i="6"/>
  <c r="AK12" i="6"/>
  <c r="AJ146" i="6"/>
  <c r="AF146" i="6"/>
  <c r="AM145" i="6"/>
  <c r="AG145" i="6"/>
  <c r="AH144" i="6"/>
  <c r="AD144" i="6"/>
  <c r="AJ143" i="6"/>
  <c r="AE143" i="6"/>
  <c r="AL142" i="6"/>
  <c r="AK142" i="6"/>
  <c r="AF142" i="6"/>
  <c r="AM141" i="6"/>
  <c r="AG141" i="6"/>
  <c r="AH140" i="6"/>
  <c r="AD140" i="6"/>
  <c r="AJ139" i="6"/>
  <c r="AE139" i="6"/>
  <c r="AL138" i="6"/>
  <c r="AK138" i="6"/>
  <c r="AF138" i="6"/>
  <c r="AM137" i="6"/>
  <c r="AG137" i="6"/>
  <c r="T136" i="6"/>
  <c r="AI136" i="6" s="1"/>
  <c r="AE136" i="6"/>
  <c r="AL135" i="6"/>
  <c r="AK135" i="6"/>
  <c r="AF135" i="6"/>
  <c r="AM134" i="6"/>
  <c r="AG134" i="6"/>
  <c r="AH133" i="6"/>
  <c r="AD133" i="6"/>
  <c r="T132" i="6"/>
  <c r="AI132" i="6" s="1"/>
  <c r="AJ132" i="6"/>
  <c r="AE132" i="6"/>
  <c r="AL131" i="6"/>
  <c r="AK131" i="6"/>
  <c r="AF131" i="6"/>
  <c r="AM130" i="6"/>
  <c r="AG130" i="6"/>
  <c r="AH129" i="6"/>
  <c r="AD129" i="6"/>
  <c r="AJ128" i="6"/>
  <c r="AE128" i="6"/>
  <c r="AL127" i="6"/>
  <c r="AK127" i="6"/>
  <c r="AF127" i="6"/>
  <c r="AM126" i="6"/>
  <c r="AG126" i="6"/>
  <c r="AH125" i="6"/>
  <c r="AD125" i="6"/>
  <c r="T124" i="6"/>
  <c r="AI124" i="6" s="1"/>
  <c r="AJ124" i="6"/>
  <c r="AE124" i="6"/>
  <c r="AL123" i="6"/>
  <c r="AK123" i="6"/>
  <c r="AF123" i="6"/>
  <c r="AM122" i="6"/>
  <c r="AG122" i="6"/>
  <c r="AH121" i="6"/>
  <c r="AD121" i="6"/>
  <c r="AJ120" i="6"/>
  <c r="AE120" i="6"/>
  <c r="AL119" i="6"/>
  <c r="AK119" i="6"/>
  <c r="AF119" i="6"/>
  <c r="AM118" i="6"/>
  <c r="AG118" i="6"/>
  <c r="AH117" i="6"/>
  <c r="AD117" i="6"/>
  <c r="AJ116" i="6"/>
  <c r="AE116" i="6"/>
  <c r="AL115" i="6"/>
  <c r="AK115" i="6"/>
  <c r="AF115" i="6"/>
  <c r="AM114" i="6"/>
  <c r="AG114" i="6"/>
  <c r="AH113" i="6"/>
  <c r="AD113" i="6"/>
  <c r="AJ112" i="6"/>
  <c r="AF112" i="6"/>
  <c r="AM111" i="6"/>
  <c r="AG111" i="6"/>
  <c r="AH110" i="6"/>
  <c r="AD110" i="6"/>
  <c r="AJ109" i="6"/>
  <c r="AE109" i="6"/>
  <c r="AL108" i="6"/>
  <c r="AK108" i="6"/>
  <c r="AF108" i="6"/>
  <c r="AM107" i="6"/>
  <c r="AG107" i="6"/>
  <c r="AH106" i="6"/>
  <c r="AD106" i="6"/>
  <c r="T105" i="6"/>
  <c r="AI105" i="6" s="1"/>
  <c r="AJ105" i="6"/>
  <c r="AE105" i="6"/>
  <c r="AL104" i="6"/>
  <c r="AK104" i="6"/>
  <c r="AF104" i="6"/>
  <c r="AM103" i="6"/>
  <c r="AG103" i="6"/>
  <c r="AH102" i="6"/>
  <c r="AD102" i="6"/>
  <c r="AJ101" i="6"/>
  <c r="AE101" i="6"/>
  <c r="AL100" i="6"/>
  <c r="T100" i="6"/>
  <c r="AI100" i="6" s="1"/>
  <c r="AK100" i="6"/>
  <c r="AF100" i="6"/>
  <c r="AM99" i="6"/>
  <c r="AG99" i="6"/>
  <c r="AH98" i="6"/>
  <c r="AD98" i="6"/>
  <c r="T97" i="6"/>
  <c r="AI97" i="6" s="1"/>
  <c r="AJ97" i="6"/>
  <c r="AE97" i="6"/>
  <c r="AL96" i="6"/>
  <c r="AK96" i="6"/>
  <c r="AF96" i="6"/>
  <c r="AM95" i="6"/>
  <c r="AG95" i="6"/>
  <c r="AH94" i="6"/>
  <c r="AD94" i="6"/>
  <c r="AJ93" i="6"/>
  <c r="AE93" i="6"/>
  <c r="AL92" i="6"/>
  <c r="T92" i="6"/>
  <c r="AI92" i="6" s="1"/>
  <c r="AK92" i="6"/>
  <c r="AF92" i="6"/>
  <c r="AM91" i="6"/>
  <c r="AG91" i="6"/>
  <c r="AH90" i="6"/>
  <c r="AD90" i="6"/>
  <c r="AJ89" i="6"/>
  <c r="AE89" i="6"/>
  <c r="AL88" i="6"/>
  <c r="AK88" i="6"/>
  <c r="AF88" i="6"/>
  <c r="AM87" i="6"/>
  <c r="AG87" i="6"/>
  <c r="AH86" i="6"/>
  <c r="AD86" i="6"/>
  <c r="AJ85" i="6"/>
  <c r="AE85" i="6"/>
  <c r="AL84" i="6"/>
  <c r="AM83" i="6"/>
  <c r="AK83" i="6"/>
  <c r="AF83" i="6"/>
  <c r="AM82" i="6"/>
  <c r="AG82" i="6"/>
  <c r="AJ76" i="6"/>
  <c r="AE76" i="6"/>
  <c r="AL75" i="6"/>
  <c r="T72" i="6"/>
  <c r="AI72" i="6" s="1"/>
  <c r="AJ72" i="6"/>
  <c r="AL71" i="6"/>
  <c r="AJ68" i="6"/>
  <c r="AE68" i="6"/>
  <c r="AL67" i="6"/>
  <c r="AK63" i="6"/>
  <c r="AF63" i="6"/>
  <c r="AM62" i="6"/>
  <c r="AG62" i="6"/>
  <c r="AH57" i="6"/>
  <c r="AD57" i="6"/>
  <c r="AJ52" i="6"/>
  <c r="AE52" i="6"/>
  <c r="AL51" i="6"/>
  <c r="AF48" i="6"/>
  <c r="AM47" i="6"/>
  <c r="AG47" i="6"/>
  <c r="AH42" i="6"/>
  <c r="AD42" i="6"/>
  <c r="AJ37" i="6"/>
  <c r="AE37" i="6"/>
  <c r="AL36" i="6"/>
  <c r="AK32" i="6"/>
  <c r="AF32" i="6"/>
  <c r="AM31" i="6"/>
  <c r="AG31" i="6"/>
  <c r="AG27" i="6"/>
  <c r="AH22" i="6"/>
  <c r="AD22" i="6"/>
  <c r="AH18" i="6"/>
  <c r="AH15" i="6"/>
  <c r="AD15" i="6"/>
  <c r="AE155" i="6"/>
  <c r="AJ154" i="6"/>
  <c r="AE154" i="6"/>
  <c r="AL153" i="6"/>
  <c r="AF152" i="6"/>
  <c r="AF151" i="6"/>
  <c r="AF150" i="6"/>
  <c r="AK149" i="6"/>
  <c r="AF149" i="6"/>
  <c r="AE160" i="6"/>
  <c r="AJ160" i="6"/>
  <c r="AL160" i="6"/>
  <c r="AG172" i="6"/>
  <c r="AD170" i="6"/>
  <c r="AH169" i="6"/>
  <c r="AD169" i="6"/>
  <c r="AJ166" i="6"/>
  <c r="AE165" i="6"/>
  <c r="T164" i="6"/>
  <c r="AI164" i="6" s="1"/>
  <c r="AJ164" i="6"/>
  <c r="AE164" i="6"/>
  <c r="AL163" i="6"/>
  <c r="AF162" i="6"/>
  <c r="AK208" i="6"/>
  <c r="AF208" i="6"/>
  <c r="AG206" i="6"/>
  <c r="AH205" i="6"/>
  <c r="AD205" i="6"/>
  <c r="AJ203" i="6"/>
  <c r="AE203" i="6"/>
  <c r="AL202" i="6"/>
  <c r="AE202" i="6"/>
  <c r="AL201" i="6"/>
  <c r="AK201" i="6"/>
  <c r="AK200" i="6"/>
  <c r="AF200" i="6"/>
  <c r="AG199" i="6"/>
  <c r="AG196" i="6"/>
  <c r="AH194" i="6"/>
  <c r="AD194" i="6"/>
  <c r="AH193" i="6"/>
  <c r="AL189" i="6"/>
  <c r="AJ189" i="6"/>
  <c r="AE189" i="6"/>
  <c r="AL188" i="6"/>
  <c r="AK184" i="6"/>
  <c r="AF184" i="6"/>
  <c r="AH183" i="6"/>
  <c r="AD183" i="6"/>
  <c r="AD181" i="6"/>
  <c r="AJ179" i="6"/>
  <c r="AJ178" i="6"/>
  <c r="AE178" i="6"/>
  <c r="AL177" i="6"/>
  <c r="C159" i="1"/>
  <c r="D147" i="6"/>
  <c r="J159" i="6"/>
  <c r="C163" i="6"/>
  <c r="AP153" i="6" s="1"/>
  <c r="AH12" i="6"/>
  <c r="T12" i="6"/>
  <c r="AI12" i="6" s="1"/>
  <c r="AJ12" i="6"/>
  <c r="T146" i="6"/>
  <c r="AI146" i="6" s="1"/>
  <c r="AE146" i="6"/>
  <c r="AL145" i="6"/>
  <c r="AK145" i="6"/>
  <c r="AF145" i="6"/>
  <c r="AM144" i="6"/>
  <c r="AG144" i="6"/>
  <c r="AH143" i="6"/>
  <c r="AD143" i="6"/>
  <c r="AJ142" i="6"/>
  <c r="AE142" i="6"/>
  <c r="AL141" i="6"/>
  <c r="AK141" i="6"/>
  <c r="AF141" i="6"/>
  <c r="AM140" i="6"/>
  <c r="AG140" i="6"/>
  <c r="AH139" i="6"/>
  <c r="T138" i="6"/>
  <c r="AI138" i="6" s="1"/>
  <c r="AJ138" i="6"/>
  <c r="AE138" i="6"/>
  <c r="AL137" i="6"/>
  <c r="AF137" i="6"/>
  <c r="AM136" i="6"/>
  <c r="AH136" i="6"/>
  <c r="AD136" i="6"/>
  <c r="AJ135" i="6"/>
  <c r="AE135" i="6"/>
  <c r="AL134" i="6"/>
  <c r="AK134" i="6"/>
  <c r="AF134" i="6"/>
  <c r="AM133" i="6"/>
  <c r="AG133" i="6"/>
  <c r="AH132" i="6"/>
  <c r="AD132" i="6"/>
  <c r="AJ131" i="6"/>
  <c r="AE131" i="6"/>
  <c r="AL130" i="6"/>
  <c r="AK130" i="6"/>
  <c r="AF130" i="6"/>
  <c r="AG129" i="6"/>
  <c r="AH128" i="6"/>
  <c r="AD128" i="6"/>
  <c r="AJ127" i="6"/>
  <c r="AE127" i="6"/>
  <c r="AL126" i="6"/>
  <c r="AK126" i="6"/>
  <c r="AF126" i="6"/>
  <c r="AM125" i="6"/>
  <c r="AG125" i="6"/>
  <c r="AH124" i="6"/>
  <c r="AD124" i="6"/>
  <c r="AJ123" i="6"/>
  <c r="AE123" i="6"/>
  <c r="AL122" i="6"/>
  <c r="AK122" i="6"/>
  <c r="AF122" i="6"/>
  <c r="AM121" i="6"/>
  <c r="AG121" i="6"/>
  <c r="AH120" i="6"/>
  <c r="AD120" i="6"/>
  <c r="AJ119" i="6"/>
  <c r="AE119" i="6"/>
  <c r="AL118" i="6"/>
  <c r="AK118" i="6"/>
  <c r="AM117" i="6"/>
  <c r="AG117" i="6"/>
  <c r="AH116" i="6"/>
  <c r="AD116" i="6"/>
  <c r="AJ115" i="6"/>
  <c r="AE115" i="6"/>
  <c r="AL114" i="6"/>
  <c r="AK114" i="6"/>
  <c r="AF114" i="6"/>
  <c r="AM113" i="6"/>
  <c r="AG113" i="6"/>
  <c r="T112" i="6"/>
  <c r="AI112" i="6" s="1"/>
  <c r="AE112" i="6"/>
  <c r="AL111" i="6"/>
  <c r="AK111" i="6"/>
  <c r="AF111" i="6"/>
  <c r="AM110" i="6"/>
  <c r="AG110" i="6"/>
  <c r="AH109" i="6"/>
  <c r="AD109" i="6"/>
  <c r="AJ108" i="6"/>
  <c r="AE108" i="6"/>
  <c r="AL107" i="6"/>
  <c r="AK107" i="6"/>
  <c r="AF107" i="6"/>
  <c r="AM106" i="6"/>
  <c r="AG106" i="6"/>
  <c r="AH105" i="6"/>
  <c r="AD105" i="6"/>
  <c r="AJ104" i="6"/>
  <c r="AE104" i="6"/>
  <c r="AL103" i="6"/>
  <c r="AK103" i="6"/>
  <c r="AF103" i="6"/>
  <c r="AM102" i="6"/>
  <c r="AG102" i="6"/>
  <c r="AH101" i="6"/>
  <c r="AD101" i="6"/>
  <c r="AJ100" i="6"/>
  <c r="AE100" i="6"/>
  <c r="AL99" i="6"/>
  <c r="AK99" i="6"/>
  <c r="AF99" i="6"/>
  <c r="AM98" i="6"/>
  <c r="AG98" i="6"/>
  <c r="AH97" i="6"/>
  <c r="AD97" i="6"/>
  <c r="AJ96" i="6"/>
  <c r="AE96" i="6"/>
  <c r="AL95" i="6"/>
  <c r="AK95" i="6"/>
  <c r="AF95" i="6"/>
  <c r="AM94" i="6"/>
  <c r="AG94" i="6"/>
  <c r="AH93" i="6"/>
  <c r="AD93" i="6"/>
  <c r="AJ92" i="6"/>
  <c r="AE92" i="6"/>
  <c r="AL91" i="6"/>
  <c r="AK91" i="6"/>
  <c r="AF91" i="6"/>
  <c r="AM90" i="6"/>
  <c r="AG90" i="6"/>
  <c r="AH89" i="6"/>
  <c r="AD89" i="6"/>
  <c r="AJ88" i="6"/>
  <c r="AE88" i="6"/>
  <c r="AL87" i="6"/>
  <c r="AK87" i="6"/>
  <c r="AF87" i="6"/>
  <c r="AM86" i="6"/>
  <c r="AG86" i="6"/>
  <c r="AH85" i="6"/>
  <c r="AD85" i="6"/>
  <c r="AJ84" i="6"/>
  <c r="AE84" i="6"/>
  <c r="AL83" i="6"/>
  <c r="AK79" i="6"/>
  <c r="AF79" i="6"/>
  <c r="AD77" i="6"/>
  <c r="AH73" i="6"/>
  <c r="AD73" i="6"/>
  <c r="AD69" i="6"/>
  <c r="AJ64" i="6"/>
  <c r="AE64" i="6"/>
  <c r="AL63" i="6"/>
  <c r="AM60" i="6"/>
  <c r="AK59" i="6"/>
  <c r="AF59" i="6"/>
  <c r="AM58" i="6"/>
  <c r="AG58" i="6"/>
  <c r="AH53" i="6"/>
  <c r="AD53" i="6"/>
  <c r="AJ48" i="6"/>
  <c r="T48" i="6"/>
  <c r="AI48" i="6" s="1"/>
  <c r="AK44" i="6"/>
  <c r="AF44" i="6"/>
  <c r="AM43" i="6"/>
  <c r="AG43" i="6"/>
  <c r="AH38" i="6"/>
  <c r="AD38" i="6"/>
  <c r="AJ33" i="6"/>
  <c r="AE33" i="6"/>
  <c r="AL32" i="6"/>
  <c r="AK28" i="6"/>
  <c r="AF28" i="6"/>
  <c r="AM27" i="6"/>
  <c r="T24" i="6"/>
  <c r="AI24" i="6" s="1"/>
  <c r="AK24" i="6"/>
  <c r="AF24" i="6"/>
  <c r="AM23" i="6"/>
  <c r="AG23" i="6"/>
  <c r="AG21" i="6"/>
  <c r="AG16" i="6"/>
  <c r="AG148" i="6"/>
  <c r="AD156" i="6"/>
  <c r="AH155" i="6"/>
  <c r="AD155" i="6"/>
  <c r="AJ150" i="6"/>
  <c r="AE150" i="6"/>
  <c r="AL149" i="6"/>
  <c r="AL173" i="6"/>
  <c r="AK171" i="6"/>
  <c r="AF171" i="6"/>
  <c r="AG170" i="6"/>
  <c r="AH165" i="6"/>
  <c r="AD165" i="6"/>
  <c r="AF175" i="6"/>
  <c r="AJ208" i="6"/>
  <c r="AE208" i="6"/>
  <c r="AL207" i="6"/>
  <c r="AF207" i="6"/>
  <c r="AK206" i="6"/>
  <c r="AG205" i="6"/>
  <c r="AG204" i="6"/>
  <c r="AH203" i="6"/>
  <c r="AD203" i="6"/>
  <c r="AH202" i="6"/>
  <c r="AD202" i="6"/>
  <c r="AJ201" i="6"/>
  <c r="AE201" i="6"/>
  <c r="AL200" i="6"/>
  <c r="AF199" i="6"/>
  <c r="AK196" i="6"/>
  <c r="AF196" i="6"/>
  <c r="AG195" i="6"/>
  <c r="AG192" i="6"/>
  <c r="AH190" i="6"/>
  <c r="AD190" i="6"/>
  <c r="AH189" i="6"/>
  <c r="AD189" i="6"/>
  <c r="AJ187" i="6"/>
  <c r="AE186" i="6"/>
  <c r="AJ185" i="6"/>
  <c r="AE185" i="6"/>
  <c r="AL184" i="6"/>
  <c r="AH179" i="6"/>
  <c r="AD179" i="6"/>
  <c r="AH177" i="6"/>
  <c r="AD84" i="6"/>
  <c r="AJ83" i="6"/>
  <c r="AE83" i="6"/>
  <c r="AL82" i="6"/>
  <c r="AK82" i="6"/>
  <c r="AF82" i="6"/>
  <c r="AM81" i="6"/>
  <c r="AG81" i="6"/>
  <c r="AH80" i="6"/>
  <c r="AJ79" i="6"/>
  <c r="AL78" i="6"/>
  <c r="AK78" i="6"/>
  <c r="AF78" i="6"/>
  <c r="AM77" i="6"/>
  <c r="AG77" i="6"/>
  <c r="AH76" i="6"/>
  <c r="AD76" i="6"/>
  <c r="AJ75" i="6"/>
  <c r="AE75" i="6"/>
  <c r="AL74" i="6"/>
  <c r="AK74" i="6"/>
  <c r="AF74" i="6"/>
  <c r="AM73" i="6"/>
  <c r="AG73" i="6"/>
  <c r="AH72" i="6"/>
  <c r="AD72" i="6"/>
  <c r="AJ71" i="6"/>
  <c r="AE71" i="6"/>
  <c r="AL70" i="6"/>
  <c r="AK70" i="6"/>
  <c r="AF70" i="6"/>
  <c r="AM69" i="6"/>
  <c r="AG69" i="6"/>
  <c r="AH68" i="6"/>
  <c r="AD68" i="6"/>
  <c r="AJ67" i="6"/>
  <c r="AE67" i="6"/>
  <c r="AL66" i="6"/>
  <c r="AK66" i="6"/>
  <c r="AF66" i="6"/>
  <c r="AM65" i="6"/>
  <c r="AG65" i="6"/>
  <c r="AH64" i="6"/>
  <c r="AD64" i="6"/>
  <c r="AJ63" i="6"/>
  <c r="AE63" i="6"/>
  <c r="AL62" i="6"/>
  <c r="AK62" i="6"/>
  <c r="AF62" i="6"/>
  <c r="AM61" i="6"/>
  <c r="AG61" i="6"/>
  <c r="AH60" i="6"/>
  <c r="AD60" i="6"/>
  <c r="AJ59" i="6"/>
  <c r="AE59" i="6"/>
  <c r="AL58" i="6"/>
  <c r="AK58" i="6"/>
  <c r="AF58" i="6"/>
  <c r="AM57" i="6"/>
  <c r="AG57" i="6"/>
  <c r="AH56" i="6"/>
  <c r="AD56" i="6"/>
  <c r="AJ55" i="6"/>
  <c r="AE55" i="6"/>
  <c r="AL54" i="6"/>
  <c r="AK54" i="6"/>
  <c r="AF54" i="6"/>
  <c r="AM53" i="6"/>
  <c r="AG53" i="6"/>
  <c r="AH52" i="6"/>
  <c r="AD52" i="6"/>
  <c r="AJ51" i="6"/>
  <c r="AE51" i="6"/>
  <c r="AL50" i="6"/>
  <c r="AK50" i="6"/>
  <c r="AF50" i="6"/>
  <c r="AM49" i="6"/>
  <c r="AG49" i="6"/>
  <c r="AE48" i="6"/>
  <c r="AL47" i="6"/>
  <c r="AK47" i="6"/>
  <c r="AF47" i="6"/>
  <c r="AM46" i="6"/>
  <c r="AG46" i="6"/>
  <c r="AH45" i="6"/>
  <c r="AD45" i="6"/>
  <c r="AJ44" i="6"/>
  <c r="AE44" i="6"/>
  <c r="AL43" i="6"/>
  <c r="AK43" i="6"/>
  <c r="AF43" i="6"/>
  <c r="AM42" i="6"/>
  <c r="AG42" i="6"/>
  <c r="AH41" i="6"/>
  <c r="AD41" i="6"/>
  <c r="AJ40" i="6"/>
  <c r="AE40" i="6"/>
  <c r="AL39" i="6"/>
  <c r="AK39" i="6"/>
  <c r="AF39" i="6"/>
  <c r="AM38" i="6"/>
  <c r="AG38" i="6"/>
  <c r="AH37" i="6"/>
  <c r="AD37" i="6"/>
  <c r="AJ36" i="6"/>
  <c r="AE36" i="6"/>
  <c r="AL35" i="6"/>
  <c r="AK35" i="6"/>
  <c r="AF35" i="6"/>
  <c r="AM34" i="6"/>
  <c r="AG34" i="6"/>
  <c r="AH33" i="6"/>
  <c r="AD33" i="6"/>
  <c r="AJ32" i="6"/>
  <c r="AE32" i="6"/>
  <c r="AL31" i="6"/>
  <c r="AK31" i="6"/>
  <c r="AF31" i="6"/>
  <c r="AM30" i="6"/>
  <c r="AG30" i="6"/>
  <c r="AH29" i="6"/>
  <c r="AD29" i="6"/>
  <c r="AJ28" i="6"/>
  <c r="AE28" i="6"/>
  <c r="AL27" i="6"/>
  <c r="AK27" i="6"/>
  <c r="AF27" i="6"/>
  <c r="AM26" i="6"/>
  <c r="AG26" i="6"/>
  <c r="AH25" i="6"/>
  <c r="AD25" i="6"/>
  <c r="AJ24" i="6"/>
  <c r="AE24" i="6"/>
  <c r="AL23" i="6"/>
  <c r="AK23" i="6"/>
  <c r="AF23" i="6"/>
  <c r="AM22" i="6"/>
  <c r="AG22" i="6"/>
  <c r="AH21" i="6"/>
  <c r="AD21" i="6"/>
  <c r="AJ20" i="6"/>
  <c r="AE20" i="6"/>
  <c r="AL19" i="6"/>
  <c r="AK19" i="6"/>
  <c r="AF19" i="6"/>
  <c r="AM18" i="6"/>
  <c r="AG18" i="6"/>
  <c r="AH17" i="6"/>
  <c r="AD17" i="6"/>
  <c r="AJ16" i="6"/>
  <c r="AF16" i="6"/>
  <c r="AM15" i="6"/>
  <c r="AG15" i="6"/>
  <c r="AE14" i="6"/>
  <c r="AL13" i="6"/>
  <c r="AK13" i="6"/>
  <c r="AF13" i="6"/>
  <c r="AE148" i="6"/>
  <c r="AJ148" i="6"/>
  <c r="AH158" i="6"/>
  <c r="AD158" i="6"/>
  <c r="AJ157" i="6"/>
  <c r="AE157" i="6"/>
  <c r="AL156" i="6"/>
  <c r="AK156" i="6"/>
  <c r="AF156" i="6"/>
  <c r="AM155" i="6"/>
  <c r="AG155" i="6"/>
  <c r="AH154" i="6"/>
  <c r="AD154" i="6"/>
  <c r="AJ153" i="6"/>
  <c r="AL152" i="6"/>
  <c r="AK152" i="6"/>
  <c r="AM151" i="6"/>
  <c r="AG151" i="6"/>
  <c r="AH150" i="6"/>
  <c r="AD150" i="6"/>
  <c r="AJ149" i="6"/>
  <c r="AE149" i="6"/>
  <c r="AF160" i="6"/>
  <c r="AK160" i="6"/>
  <c r="AG173" i="6"/>
  <c r="AH172" i="6"/>
  <c r="AD172" i="6"/>
  <c r="AJ171" i="6"/>
  <c r="AE171" i="6"/>
  <c r="AL170" i="6"/>
  <c r="AK170" i="6"/>
  <c r="AF170" i="6"/>
  <c r="AG169" i="6"/>
  <c r="AH168" i="6"/>
  <c r="AD168" i="6"/>
  <c r="AJ167" i="6"/>
  <c r="AL166" i="6"/>
  <c r="AK166" i="6"/>
  <c r="AF166" i="6"/>
  <c r="AG165" i="6"/>
  <c r="AD164" i="6"/>
  <c r="AJ163" i="6"/>
  <c r="AE163" i="6"/>
  <c r="AL162" i="6"/>
  <c r="AK162" i="6"/>
  <c r="AG161" i="6"/>
  <c r="AD175" i="6"/>
  <c r="AH175" i="6"/>
  <c r="AJ200" i="6"/>
  <c r="AE200" i="6"/>
  <c r="AL199" i="6"/>
  <c r="AK199" i="6"/>
  <c r="AG198" i="6"/>
  <c r="AJ196" i="6"/>
  <c r="AE196" i="6"/>
  <c r="AL195" i="6"/>
  <c r="T195" i="6"/>
  <c r="AI195" i="6" s="1"/>
  <c r="AK195" i="6"/>
  <c r="AG194" i="6"/>
  <c r="AJ192" i="6"/>
  <c r="AE192" i="6"/>
  <c r="AL191" i="6"/>
  <c r="T191" i="6"/>
  <c r="AI191" i="6" s="1"/>
  <c r="AK191" i="6"/>
  <c r="AG190" i="6"/>
  <c r="AJ188" i="6"/>
  <c r="AE188" i="6"/>
  <c r="AL187" i="6"/>
  <c r="T187" i="6"/>
  <c r="AI187" i="6" s="1"/>
  <c r="AK187" i="6"/>
  <c r="AG186" i="6"/>
  <c r="AJ184" i="6"/>
  <c r="AE184" i="6"/>
  <c r="AL183" i="6"/>
  <c r="AK183" i="6"/>
  <c r="AG183" i="6"/>
  <c r="AH182" i="6"/>
  <c r="AD182" i="6"/>
  <c r="AJ181" i="6"/>
  <c r="AE181" i="6"/>
  <c r="AL180" i="6"/>
  <c r="AF180" i="6"/>
  <c r="AG179" i="6"/>
  <c r="AH178" i="6"/>
  <c r="AD178" i="6"/>
  <c r="AJ177" i="6"/>
  <c r="AE177" i="6"/>
  <c r="AL176" i="6"/>
  <c r="AF176" i="6"/>
  <c r="AJ207" i="6"/>
  <c r="AG84" i="6"/>
  <c r="AH83" i="6"/>
  <c r="AD83" i="6"/>
  <c r="AJ82" i="6"/>
  <c r="AE82" i="6"/>
  <c r="AL81" i="6"/>
  <c r="AK81" i="6"/>
  <c r="AF81" i="6"/>
  <c r="AM80" i="6"/>
  <c r="AG80" i="6"/>
  <c r="AH79" i="6"/>
  <c r="AJ78" i="6"/>
  <c r="AE78" i="6"/>
  <c r="AL77" i="6"/>
  <c r="AK77" i="6"/>
  <c r="AF77" i="6"/>
  <c r="AM76" i="6"/>
  <c r="AG76" i="6"/>
  <c r="AH75" i="6"/>
  <c r="AD75" i="6"/>
  <c r="T74" i="6"/>
  <c r="AI74" i="6" s="1"/>
  <c r="AJ74" i="6"/>
  <c r="AE74" i="6"/>
  <c r="AL73" i="6"/>
  <c r="AK73" i="6"/>
  <c r="AF73" i="6"/>
  <c r="AM72" i="6"/>
  <c r="AG72" i="6"/>
  <c r="AH71" i="6"/>
  <c r="AD71" i="6"/>
  <c r="T70" i="6"/>
  <c r="AI70" i="6" s="1"/>
  <c r="AJ70" i="6"/>
  <c r="AE70" i="6"/>
  <c r="AL69" i="6"/>
  <c r="AK69" i="6"/>
  <c r="AF69" i="6"/>
  <c r="AM68" i="6"/>
  <c r="AG68" i="6"/>
  <c r="AH67" i="6"/>
  <c r="AD67" i="6"/>
  <c r="T66" i="6"/>
  <c r="AI66" i="6" s="1"/>
  <c r="AJ66" i="6"/>
  <c r="AE66" i="6"/>
  <c r="AL65" i="6"/>
  <c r="AK65" i="6"/>
  <c r="AF65" i="6"/>
  <c r="AM64" i="6"/>
  <c r="AG64" i="6"/>
  <c r="AH63" i="6"/>
  <c r="AD63" i="6"/>
  <c r="T62" i="6"/>
  <c r="AJ62" i="6"/>
  <c r="AE62" i="6"/>
  <c r="AL61" i="6"/>
  <c r="AK61" i="6"/>
  <c r="AF61" i="6"/>
  <c r="AG60" i="6"/>
  <c r="AH59" i="6"/>
  <c r="AD59" i="6"/>
  <c r="T58" i="6"/>
  <c r="AI58" i="6" s="1"/>
  <c r="AJ58" i="6"/>
  <c r="AE58" i="6"/>
  <c r="AL57" i="6"/>
  <c r="AK57" i="6"/>
  <c r="AF57" i="6"/>
  <c r="AM56" i="6"/>
  <c r="AG56" i="6"/>
  <c r="AH55" i="6"/>
  <c r="AD55" i="6"/>
  <c r="AJ54" i="6"/>
  <c r="AE54" i="6"/>
  <c r="AL53" i="6"/>
  <c r="AK53" i="6"/>
  <c r="AF53" i="6"/>
  <c r="AM52" i="6"/>
  <c r="AG52" i="6"/>
  <c r="AH51" i="6"/>
  <c r="AD51" i="6"/>
  <c r="AJ50" i="6"/>
  <c r="AE50" i="6"/>
  <c r="AL49" i="6"/>
  <c r="AK49" i="6"/>
  <c r="AF49" i="6"/>
  <c r="AM48" i="6"/>
  <c r="AH48" i="6"/>
  <c r="AD48" i="6"/>
  <c r="AJ47" i="6"/>
  <c r="AE47" i="6"/>
  <c r="AL46" i="6"/>
  <c r="AK46" i="6"/>
  <c r="AF46" i="6"/>
  <c r="AM45" i="6"/>
  <c r="AG45" i="6"/>
  <c r="AH44" i="6"/>
  <c r="AD44" i="6"/>
  <c r="AJ43" i="6"/>
  <c r="AE43" i="6"/>
  <c r="AL42" i="6"/>
  <c r="AK42" i="6"/>
  <c r="AF42" i="6"/>
  <c r="AM41" i="6"/>
  <c r="AG41" i="6"/>
  <c r="AH40" i="6"/>
  <c r="AD40" i="6"/>
  <c r="AJ39" i="6"/>
  <c r="AE39" i="6"/>
  <c r="AL38" i="6"/>
  <c r="AK38" i="6"/>
  <c r="AF38" i="6"/>
  <c r="AM37" i="6"/>
  <c r="AG37" i="6"/>
  <c r="AH36" i="6"/>
  <c r="AD36" i="6"/>
  <c r="AJ35" i="6"/>
  <c r="AE35" i="6"/>
  <c r="AL34" i="6"/>
  <c r="AK34" i="6"/>
  <c r="AF34" i="6"/>
  <c r="AM33" i="6"/>
  <c r="AG33" i="6"/>
  <c r="AH32" i="6"/>
  <c r="AD32" i="6"/>
  <c r="AJ31" i="6"/>
  <c r="AE31" i="6"/>
  <c r="AL30" i="6"/>
  <c r="AK30" i="6"/>
  <c r="AF30" i="6"/>
  <c r="AM29" i="6"/>
  <c r="AG29" i="6"/>
  <c r="AH28" i="6"/>
  <c r="AD28" i="6"/>
  <c r="AJ27" i="6"/>
  <c r="AE27" i="6"/>
  <c r="AL26" i="6"/>
  <c r="AK26" i="6"/>
  <c r="AF26" i="6"/>
  <c r="AM25" i="6"/>
  <c r="AG25" i="6"/>
  <c r="AH24" i="6"/>
  <c r="AD24" i="6"/>
  <c r="AJ23" i="6"/>
  <c r="AE23" i="6"/>
  <c r="AL22" i="6"/>
  <c r="AK22" i="6"/>
  <c r="AF22" i="6"/>
  <c r="AM21" i="6"/>
  <c r="AH20" i="6"/>
  <c r="AD20" i="6"/>
  <c r="AJ19" i="6"/>
  <c r="AE19" i="6"/>
  <c r="AL18" i="6"/>
  <c r="AK18" i="6"/>
  <c r="AF18" i="6"/>
  <c r="AM17" i="6"/>
  <c r="AG17" i="6"/>
  <c r="T16" i="6"/>
  <c r="AE16" i="6"/>
  <c r="AL15" i="6"/>
  <c r="AK15" i="6"/>
  <c r="AF15" i="6"/>
  <c r="AM14" i="6"/>
  <c r="AH14" i="6"/>
  <c r="AD14" i="6"/>
  <c r="AJ13" i="6"/>
  <c r="AE13" i="6"/>
  <c r="AF148" i="6"/>
  <c r="AK148" i="6"/>
  <c r="AL148" i="6"/>
  <c r="AM158" i="6"/>
  <c r="AG158" i="6"/>
  <c r="AH157" i="6"/>
  <c r="AJ156" i="6"/>
  <c r="AE156" i="6"/>
  <c r="AL155" i="6"/>
  <c r="AK155" i="6"/>
  <c r="AF155" i="6"/>
  <c r="AM154" i="6"/>
  <c r="AG154" i="6"/>
  <c r="AH153" i="6"/>
  <c r="AD153" i="6"/>
  <c r="AJ152" i="6"/>
  <c r="AE152" i="6"/>
  <c r="AL151" i="6"/>
  <c r="T151" i="6"/>
  <c r="AI151" i="6" s="1"/>
  <c r="AK151" i="6"/>
  <c r="AM150" i="6"/>
  <c r="AG150" i="6"/>
  <c r="AH149" i="6"/>
  <c r="AD149" i="6"/>
  <c r="AG160" i="6"/>
  <c r="AK173" i="6"/>
  <c r="AF173" i="6"/>
  <c r="AH171" i="6"/>
  <c r="AE170" i="6"/>
  <c r="AL169" i="6"/>
  <c r="AK169" i="6"/>
  <c r="AF169" i="6"/>
  <c r="AG168" i="6"/>
  <c r="AH167" i="6"/>
  <c r="AD167" i="6"/>
  <c r="AE166" i="6"/>
  <c r="AL165" i="6"/>
  <c r="AK165" i="6"/>
  <c r="AF165" i="6"/>
  <c r="AG164" i="6"/>
  <c r="AH163" i="6"/>
  <c r="AD163" i="6"/>
  <c r="T162" i="6"/>
  <c r="AI162" i="6" s="1"/>
  <c r="AJ162" i="6"/>
  <c r="AE162" i="6"/>
  <c r="AL161" i="6"/>
  <c r="AK161" i="6"/>
  <c r="AF161" i="6"/>
  <c r="AE175" i="6"/>
  <c r="AG201" i="6"/>
  <c r="AH200" i="6"/>
  <c r="AD200" i="6"/>
  <c r="AE199" i="6"/>
  <c r="AL198" i="6"/>
  <c r="AK198" i="6"/>
  <c r="AF198" i="6"/>
  <c r="AG197" i="6"/>
  <c r="AH196" i="6"/>
  <c r="AD196" i="6"/>
  <c r="AE195" i="6"/>
  <c r="AL194" i="6"/>
  <c r="AK194" i="6"/>
  <c r="AF194" i="6"/>
  <c r="AG193" i="6"/>
  <c r="AH192" i="6"/>
  <c r="AD192" i="6"/>
  <c r="AE191" i="6"/>
  <c r="AL190" i="6"/>
  <c r="AK190" i="6"/>
  <c r="AF190" i="6"/>
  <c r="AG189" i="6"/>
  <c r="AH188" i="6"/>
  <c r="AD188" i="6"/>
  <c r="AE187" i="6"/>
  <c r="AL186" i="6"/>
  <c r="AK186" i="6"/>
  <c r="AF186" i="6"/>
  <c r="AG185" i="6"/>
  <c r="AH184" i="6"/>
  <c r="AD184" i="6"/>
  <c r="AG182" i="6"/>
  <c r="AJ180" i="6"/>
  <c r="AE180" i="6"/>
  <c r="AL179" i="6"/>
  <c r="AK179" i="6"/>
  <c r="AG178" i="6"/>
  <c r="AJ176" i="6"/>
  <c r="AE176" i="6"/>
  <c r="T84" i="6"/>
  <c r="AI84" i="6" s="1"/>
  <c r="AK84" i="6"/>
  <c r="AF84" i="6"/>
  <c r="AG83" i="6"/>
  <c r="AH82" i="6"/>
  <c r="AD82" i="6"/>
  <c r="T81" i="6"/>
  <c r="AI81" i="6" s="1"/>
  <c r="AJ81" i="6"/>
  <c r="AE81" i="6"/>
  <c r="AL80" i="6"/>
  <c r="T80" i="6"/>
  <c r="AI80" i="6" s="1"/>
  <c r="AK80" i="6"/>
  <c r="AF80" i="6"/>
  <c r="AM79" i="6"/>
  <c r="AG79" i="6"/>
  <c r="AH78" i="6"/>
  <c r="AD78" i="6"/>
  <c r="AJ77" i="6"/>
  <c r="AL76" i="6"/>
  <c r="AK76" i="6"/>
  <c r="AF76" i="6"/>
  <c r="AM75" i="6"/>
  <c r="AG75" i="6"/>
  <c r="AH74" i="6"/>
  <c r="AJ73" i="6"/>
  <c r="AE73" i="6"/>
  <c r="AL72" i="6"/>
  <c r="AK72" i="6"/>
  <c r="AF72" i="6"/>
  <c r="AM71" i="6"/>
  <c r="AG71" i="6"/>
  <c r="AH70" i="6"/>
  <c r="AD70" i="6"/>
  <c r="AJ69" i="6"/>
  <c r="AL68" i="6"/>
  <c r="T68" i="6"/>
  <c r="AI68" i="6" s="1"/>
  <c r="AF68" i="6"/>
  <c r="AM67" i="6"/>
  <c r="AG67" i="6"/>
  <c r="AH66" i="6"/>
  <c r="AD66" i="6"/>
  <c r="AJ65" i="6"/>
  <c r="AE65" i="6"/>
  <c r="AL64" i="6"/>
  <c r="AK64" i="6"/>
  <c r="AF64" i="6"/>
  <c r="AM63" i="6"/>
  <c r="AG63" i="6"/>
  <c r="AH62" i="6"/>
  <c r="AD62" i="6"/>
  <c r="AJ61" i="6"/>
  <c r="AE61" i="6"/>
  <c r="AL60" i="6"/>
  <c r="AK60" i="6"/>
  <c r="AF60" i="6"/>
  <c r="AM59" i="6"/>
  <c r="AG59" i="6"/>
  <c r="AH58" i="6"/>
  <c r="AD58" i="6"/>
  <c r="AJ57" i="6"/>
  <c r="AE57" i="6"/>
  <c r="AL56" i="6"/>
  <c r="AK56" i="6"/>
  <c r="AF56" i="6"/>
  <c r="AM55" i="6"/>
  <c r="AG55" i="6"/>
  <c r="AH54" i="6"/>
  <c r="AD54" i="6"/>
  <c r="AJ53" i="6"/>
  <c r="AE53" i="6"/>
  <c r="AL52" i="6"/>
  <c r="AK52" i="6"/>
  <c r="AF52" i="6"/>
  <c r="AM51" i="6"/>
  <c r="AG51" i="6"/>
  <c r="AH50" i="6"/>
  <c r="AD50" i="6"/>
  <c r="AJ49" i="6"/>
  <c r="AE49" i="6"/>
  <c r="AL48" i="6"/>
  <c r="AK48" i="6"/>
  <c r="AG48" i="6"/>
  <c r="AH47" i="6"/>
  <c r="AD47" i="6"/>
  <c r="AJ46" i="6"/>
  <c r="AE46" i="6"/>
  <c r="AL45" i="6"/>
  <c r="AK45" i="6"/>
  <c r="AF45" i="6"/>
  <c r="AM44" i="6"/>
  <c r="AG44" i="6"/>
  <c r="AH43" i="6"/>
  <c r="AD43" i="6"/>
  <c r="AJ42" i="6"/>
  <c r="AE42" i="6"/>
  <c r="AL41" i="6"/>
  <c r="AK41" i="6"/>
  <c r="AF41" i="6"/>
  <c r="AM40" i="6"/>
  <c r="AG40" i="6"/>
  <c r="AH39" i="6"/>
  <c r="AD39" i="6"/>
  <c r="AJ38" i="6"/>
  <c r="AE38" i="6"/>
  <c r="AL37" i="6"/>
  <c r="AK37" i="6"/>
  <c r="AF37" i="6"/>
  <c r="AM36" i="6"/>
  <c r="AG36" i="6"/>
  <c r="AH35" i="6"/>
  <c r="AD35" i="6"/>
  <c r="AJ34" i="6"/>
  <c r="AE34" i="6"/>
  <c r="AL33" i="6"/>
  <c r="AK33" i="6"/>
  <c r="AF33" i="6"/>
  <c r="AM32" i="6"/>
  <c r="AG32" i="6"/>
  <c r="AH31" i="6"/>
  <c r="AD31" i="6"/>
  <c r="AJ30" i="6"/>
  <c r="AE30" i="6"/>
  <c r="AL29" i="6"/>
  <c r="AK29" i="6"/>
  <c r="AF29" i="6"/>
  <c r="AM28" i="6"/>
  <c r="AG28" i="6"/>
  <c r="AH27" i="6"/>
  <c r="AD27" i="6"/>
  <c r="AJ26" i="6"/>
  <c r="AE26" i="6"/>
  <c r="AL25" i="6"/>
  <c r="AK25" i="6"/>
  <c r="AF25" i="6"/>
  <c r="AM24" i="6"/>
  <c r="AG24" i="6"/>
  <c r="AH23" i="6"/>
  <c r="AD23" i="6"/>
  <c r="AJ22" i="6"/>
  <c r="AE22" i="6"/>
  <c r="AL21" i="6"/>
  <c r="AK21" i="6"/>
  <c r="AF21" i="6"/>
  <c r="AM20" i="6"/>
  <c r="AG20" i="6"/>
  <c r="AH19" i="6"/>
  <c r="AD19" i="6"/>
  <c r="AJ18" i="6"/>
  <c r="AE18" i="6"/>
  <c r="AL17" i="6"/>
  <c r="AK17" i="6"/>
  <c r="AF17" i="6"/>
  <c r="AM16" i="6"/>
  <c r="AH16" i="6"/>
  <c r="AD16" i="6"/>
  <c r="AJ15" i="6"/>
  <c r="AE15" i="6"/>
  <c r="AL14" i="6"/>
  <c r="AK14" i="6"/>
  <c r="AG14" i="6"/>
  <c r="AH13" i="6"/>
  <c r="AD13" i="6"/>
  <c r="AM148" i="6"/>
  <c r="AL158" i="6"/>
  <c r="T158" i="6"/>
  <c r="AI158" i="6" s="1"/>
  <c r="AF158" i="6"/>
  <c r="AM157" i="6"/>
  <c r="AG157" i="6"/>
  <c r="AH156" i="6"/>
  <c r="AJ155" i="6"/>
  <c r="AL154" i="6"/>
  <c r="AK154" i="6"/>
  <c r="AF154" i="6"/>
  <c r="AM153" i="6"/>
  <c r="AG153" i="6"/>
  <c r="AH152" i="6"/>
  <c r="AD152" i="6"/>
  <c r="AJ151" i="6"/>
  <c r="AE151" i="6"/>
  <c r="AL150" i="6"/>
  <c r="AK150" i="6"/>
  <c r="AM149" i="6"/>
  <c r="AH160" i="6"/>
  <c r="AJ173" i="6"/>
  <c r="AE173" i="6"/>
  <c r="AL172" i="6"/>
  <c r="AF172" i="6"/>
  <c r="AG171" i="6"/>
  <c r="AH170" i="6"/>
  <c r="AL168" i="6"/>
  <c r="T168" i="6"/>
  <c r="AI168" i="6" s="1"/>
  <c r="AK168" i="6"/>
  <c r="AF168" i="6"/>
  <c r="AG167" i="6"/>
  <c r="AH166" i="6"/>
  <c r="AD166" i="6"/>
  <c r="AJ165" i="6"/>
  <c r="AL164" i="6"/>
  <c r="AK164" i="6"/>
  <c r="AF164" i="6"/>
  <c r="AG163" i="6"/>
  <c r="AH162" i="6"/>
  <c r="AD162" i="6"/>
  <c r="AJ161" i="6"/>
  <c r="AE161" i="6"/>
  <c r="AK175" i="6"/>
  <c r="AL175" i="6"/>
  <c r="AF201" i="6"/>
  <c r="AH199" i="6"/>
  <c r="AD199" i="6"/>
  <c r="AJ198" i="6"/>
  <c r="AK197" i="6"/>
  <c r="AF197" i="6"/>
  <c r="AH195" i="6"/>
  <c r="AD195" i="6"/>
  <c r="AJ194" i="6"/>
  <c r="AK193" i="6"/>
  <c r="AF193" i="6"/>
  <c r="AH191" i="6"/>
  <c r="AD191" i="6"/>
  <c r="AJ190" i="6"/>
  <c r="AK189" i="6"/>
  <c r="AF189" i="6"/>
  <c r="AH187" i="6"/>
  <c r="AD187" i="6"/>
  <c r="AJ186" i="6"/>
  <c r="AK185" i="6"/>
  <c r="AF185" i="6"/>
  <c r="AE183" i="6"/>
  <c r="AL182" i="6"/>
  <c r="AK182" i="6"/>
  <c r="AF182" i="6"/>
  <c r="AG181" i="6"/>
  <c r="AH180" i="6"/>
  <c r="AD180" i="6"/>
  <c r="AE179" i="6"/>
  <c r="AL178" i="6"/>
  <c r="AK178" i="6"/>
  <c r="AF178" i="6"/>
  <c r="AG177" i="6"/>
  <c r="AH176" i="6"/>
  <c r="AD176" i="6"/>
  <c r="T104" i="6"/>
  <c r="AI104" i="6" s="1"/>
  <c r="T96" i="6"/>
  <c r="AI96" i="6" s="1"/>
  <c r="T88" i="6"/>
  <c r="AI88" i="6" s="1"/>
  <c r="T73" i="6"/>
  <c r="AI73" i="6" s="1"/>
  <c r="T65" i="6"/>
  <c r="AI65" i="6" s="1"/>
  <c r="T60" i="6"/>
  <c r="AI60" i="6" s="1"/>
  <c r="T52" i="6"/>
  <c r="AI52" i="6" s="1"/>
  <c r="T46" i="6"/>
  <c r="AI46" i="6" s="1"/>
  <c r="T38" i="6"/>
  <c r="AI38" i="6" s="1"/>
  <c r="T34" i="6"/>
  <c r="AI34" i="6" s="1"/>
  <c r="T30" i="6"/>
  <c r="AI30" i="6" s="1"/>
  <c r="T26" i="6"/>
  <c r="AI26" i="6" s="1"/>
  <c r="T173" i="6"/>
  <c r="T169" i="6"/>
  <c r="AI169" i="6" s="1"/>
  <c r="T205" i="6"/>
  <c r="AI205" i="6" s="1"/>
  <c r="T201" i="6"/>
  <c r="AI201" i="6" s="1"/>
  <c r="T197" i="6"/>
  <c r="AI197" i="6" s="1"/>
  <c r="T193" i="6"/>
  <c r="T189" i="6"/>
  <c r="AI189" i="6" s="1"/>
  <c r="T185" i="6"/>
  <c r="AI185" i="6" s="1"/>
  <c r="K174" i="6"/>
  <c r="AR31" i="6"/>
  <c r="T130" i="6"/>
  <c r="AI130" i="6" s="1"/>
  <c r="T126" i="6"/>
  <c r="T33" i="6"/>
  <c r="AI33" i="6" s="1"/>
  <c r="T28" i="6"/>
  <c r="AI28" i="6" s="1"/>
  <c r="T154" i="6"/>
  <c r="T150" i="6"/>
  <c r="AI150" i="6" s="1"/>
  <c r="T128" i="6"/>
  <c r="T120" i="6"/>
  <c r="AI120" i="6" s="1"/>
  <c r="T116" i="6"/>
  <c r="T106" i="6"/>
  <c r="AI106" i="6" s="1"/>
  <c r="T32" i="6"/>
  <c r="AI32" i="6" s="1"/>
  <c r="T152" i="6"/>
  <c r="AI152" i="6" s="1"/>
  <c r="T163" i="6"/>
  <c r="AI163" i="6" s="1"/>
  <c r="T199" i="6"/>
  <c r="AI199" i="6" s="1"/>
  <c r="T198" i="6"/>
  <c r="AI198" i="6" s="1"/>
  <c r="T194" i="6"/>
  <c r="AI194" i="6" s="1"/>
  <c r="T190" i="6"/>
  <c r="AI190" i="6" s="1"/>
  <c r="T186" i="6"/>
  <c r="AI186" i="6" s="1"/>
  <c r="AR83" i="6"/>
  <c r="E159" i="6"/>
  <c r="AR159" i="6" s="1"/>
  <c r="F174" i="6"/>
  <c r="S159" i="6"/>
  <c r="T172" i="6"/>
  <c r="AI172" i="6" s="1"/>
  <c r="U174" i="6"/>
  <c r="U159" i="6"/>
  <c r="AJ159" i="6" s="1"/>
  <c r="AR160" i="6"/>
  <c r="T64" i="6"/>
  <c r="AI64" i="6" s="1"/>
  <c r="S147" i="6"/>
  <c r="O147" i="6"/>
  <c r="AR111" i="6"/>
  <c r="AR47" i="6"/>
  <c r="AR200" i="6"/>
  <c r="AR27" i="6"/>
  <c r="C102" i="6"/>
  <c r="T90" i="6"/>
  <c r="AI90" i="6" s="1"/>
  <c r="T40" i="6"/>
  <c r="AI40" i="6" s="1"/>
  <c r="N205" i="6"/>
  <c r="AR91" i="6"/>
  <c r="AR67" i="6"/>
  <c r="C164" i="6"/>
  <c r="AP154" i="6" s="1"/>
  <c r="AR35" i="6"/>
  <c r="R11" i="6"/>
  <c r="Z147" i="6"/>
  <c r="T170" i="6"/>
  <c r="C206" i="6"/>
  <c r="AP194" i="6" s="1"/>
  <c r="T134" i="6"/>
  <c r="T122" i="6"/>
  <c r="T118" i="6"/>
  <c r="T114" i="6"/>
  <c r="AI114" i="6" s="1"/>
  <c r="T89" i="6"/>
  <c r="AI89" i="6" s="1"/>
  <c r="T86" i="6"/>
  <c r="AI86" i="6" s="1"/>
  <c r="T82" i="6"/>
  <c r="AI82" i="6" s="1"/>
  <c r="T57" i="6"/>
  <c r="AI57" i="6" s="1"/>
  <c r="T54" i="6"/>
  <c r="AI54" i="6" s="1"/>
  <c r="T50" i="6"/>
  <c r="AI50" i="6" s="1"/>
  <c r="T25" i="6"/>
  <c r="AI25" i="6" s="1"/>
  <c r="T22" i="6"/>
  <c r="AI22" i="6" s="1"/>
  <c r="T18" i="6"/>
  <c r="AI18" i="6" s="1"/>
  <c r="T156" i="6"/>
  <c r="T181" i="6"/>
  <c r="AI181" i="6" s="1"/>
  <c r="T177" i="6"/>
  <c r="AI177" i="6" s="1"/>
  <c r="C143" i="6"/>
  <c r="AP125" i="6" s="1"/>
  <c r="C140" i="6"/>
  <c r="AP122" i="6" s="1"/>
  <c r="C126" i="6"/>
  <c r="L11" i="6"/>
  <c r="C158" i="6"/>
  <c r="AP148" i="6" s="1"/>
  <c r="C154" i="6"/>
  <c r="AP136" i="6" s="1"/>
  <c r="L147" i="6"/>
  <c r="C150" i="6"/>
  <c r="AP132" i="6" s="1"/>
  <c r="C160" i="6"/>
  <c r="C173" i="6"/>
  <c r="AP163" i="6" s="1"/>
  <c r="C172" i="6"/>
  <c r="AP162" i="6" s="1"/>
  <c r="C166" i="6"/>
  <c r="AP156" i="6" s="1"/>
  <c r="C198" i="6"/>
  <c r="C197" i="6"/>
  <c r="AP187" i="6" s="1"/>
  <c r="C196" i="6"/>
  <c r="AP186" i="6" s="1"/>
  <c r="C195" i="6"/>
  <c r="AP185" i="6" s="1"/>
  <c r="C193" i="6"/>
  <c r="AP183" i="6" s="1"/>
  <c r="C192" i="6"/>
  <c r="AP182" i="6" s="1"/>
  <c r="C191" i="6"/>
  <c r="AP181" i="6" s="1"/>
  <c r="C190" i="6"/>
  <c r="AP180" i="6" s="1"/>
  <c r="C188" i="6"/>
  <c r="AP178" i="6" s="1"/>
  <c r="C187" i="6"/>
  <c r="AP177" i="6" s="1"/>
  <c r="C185" i="6"/>
  <c r="AP175" i="6" s="1"/>
  <c r="C184" i="6"/>
  <c r="AP174" i="6" s="1"/>
  <c r="C182" i="6"/>
  <c r="AP172" i="6" s="1"/>
  <c r="C181" i="6"/>
  <c r="AP171" i="6" s="1"/>
  <c r="C180" i="6"/>
  <c r="AP170" i="6" s="1"/>
  <c r="C178" i="6"/>
  <c r="AP168" i="6" s="1"/>
  <c r="C176" i="6"/>
  <c r="T78" i="6"/>
  <c r="AI78" i="6" s="1"/>
  <c r="T49" i="6"/>
  <c r="AI49" i="6" s="1"/>
  <c r="T42" i="6"/>
  <c r="AI42" i="6" s="1"/>
  <c r="T179" i="6"/>
  <c r="AI179" i="6" s="1"/>
  <c r="T143" i="6"/>
  <c r="AI143" i="6" s="1"/>
  <c r="T142" i="6"/>
  <c r="T108" i="6"/>
  <c r="AI108" i="6" s="1"/>
  <c r="T76" i="6"/>
  <c r="AI76" i="6" s="1"/>
  <c r="T44" i="6"/>
  <c r="AI44" i="6" s="1"/>
  <c r="T153" i="6"/>
  <c r="T203" i="6"/>
  <c r="AI203" i="6" s="1"/>
  <c r="T182" i="6"/>
  <c r="AI182" i="6" s="1"/>
  <c r="T178" i="6"/>
  <c r="AI178" i="6" s="1"/>
  <c r="C167" i="6"/>
  <c r="AP157" i="6" s="1"/>
  <c r="C199" i="6"/>
  <c r="AP189" i="6" s="1"/>
  <c r="C189" i="6"/>
  <c r="AP179" i="6" s="1"/>
  <c r="C186" i="6"/>
  <c r="AP176" i="6" s="1"/>
  <c r="C179" i="6"/>
  <c r="AP169" i="6" s="1"/>
  <c r="AR29" i="6"/>
  <c r="AR41" i="6"/>
  <c r="C72" i="6"/>
  <c r="AR97" i="6"/>
  <c r="C204" i="6"/>
  <c r="AP193" i="6" s="1"/>
  <c r="AR204" i="6"/>
  <c r="T166" i="6"/>
  <c r="AI166" i="6" s="1"/>
  <c r="S174" i="6"/>
  <c r="AR73" i="6"/>
  <c r="AR85" i="6"/>
  <c r="AR101" i="6"/>
  <c r="C144" i="6"/>
  <c r="AP126" i="6" s="1"/>
  <c r="C136" i="6"/>
  <c r="AP118" i="6" s="1"/>
  <c r="C128" i="6"/>
  <c r="C124" i="6"/>
  <c r="C120" i="6"/>
  <c r="C116" i="6"/>
  <c r="C208" i="6"/>
  <c r="AP195" i="6" s="1"/>
  <c r="D159" i="6"/>
  <c r="C194" i="6"/>
  <c r="AP184" i="6" s="1"/>
  <c r="C183" i="6"/>
  <c r="AP173" i="6" s="1"/>
  <c r="C177" i="6"/>
  <c r="AP167" i="6" s="1"/>
  <c r="H159" i="6"/>
  <c r="C135" i="6"/>
  <c r="AP117" i="6" s="1"/>
  <c r="C131" i="6"/>
  <c r="AP113" i="6" s="1"/>
  <c r="C156" i="6"/>
  <c r="AP138" i="6" s="1"/>
  <c r="M147" i="6"/>
  <c r="C152" i="6"/>
  <c r="AP134" i="6" s="1"/>
  <c r="G147" i="6"/>
  <c r="AG147" i="6" s="1"/>
  <c r="C169" i="6"/>
  <c r="AP159" i="6" s="1"/>
  <c r="C168" i="6"/>
  <c r="AP158" i="6" s="1"/>
  <c r="C162" i="6"/>
  <c r="AP152" i="6" s="1"/>
  <c r="H174" i="6"/>
  <c r="AP188" i="6"/>
  <c r="AP166" i="6"/>
  <c r="C200" i="6"/>
  <c r="AP190" i="6" s="1"/>
  <c r="C207" i="6"/>
  <c r="C202" i="6"/>
  <c r="AP191" i="6" s="1"/>
  <c r="T145" i="6"/>
  <c r="T137" i="6"/>
  <c r="C115" i="6"/>
  <c r="C104" i="6"/>
  <c r="C97" i="6"/>
  <c r="C84" i="6"/>
  <c r="C61" i="6"/>
  <c r="C59" i="6"/>
  <c r="C30" i="6"/>
  <c r="C29" i="6"/>
  <c r="C28" i="6"/>
  <c r="C17" i="6"/>
  <c r="J11" i="6"/>
  <c r="C15" i="6"/>
  <c r="G11" i="6"/>
  <c r="C157" i="6"/>
  <c r="AP147" i="6" s="1"/>
  <c r="C153" i="6"/>
  <c r="AP135" i="6" s="1"/>
  <c r="H147" i="6"/>
  <c r="C149" i="6"/>
  <c r="AP131" i="6" s="1"/>
  <c r="C171" i="6"/>
  <c r="AP161" i="6" s="1"/>
  <c r="C170" i="6"/>
  <c r="AP160" i="6" s="1"/>
  <c r="C165" i="6"/>
  <c r="AP155" i="6" s="1"/>
  <c r="C161" i="6"/>
  <c r="AP151" i="6" s="1"/>
  <c r="C201" i="6"/>
  <c r="C87" i="6"/>
  <c r="C73" i="6"/>
  <c r="C37" i="6"/>
  <c r="C35" i="6"/>
  <c r="C33" i="6"/>
  <c r="C31" i="6"/>
  <c r="C25" i="6"/>
  <c r="C23" i="6"/>
  <c r="C21" i="6"/>
  <c r="C19" i="6"/>
  <c r="K11" i="6"/>
  <c r="C205" i="6"/>
  <c r="Q174" i="6"/>
  <c r="N207" i="6"/>
  <c r="T95" i="6"/>
  <c r="T171" i="6"/>
  <c r="T165" i="6"/>
  <c r="AI165" i="6" s="1"/>
  <c r="T208" i="6"/>
  <c r="AI208" i="6" s="1"/>
  <c r="N201" i="6"/>
  <c r="T192" i="6"/>
  <c r="T184" i="6"/>
  <c r="AI184" i="6" s="1"/>
  <c r="X174" i="6"/>
  <c r="Z174" i="6"/>
  <c r="AL174" i="6" s="1"/>
  <c r="T176" i="6"/>
  <c r="AI176" i="6" s="1"/>
  <c r="AB11" i="6"/>
  <c r="AB10" i="6" s="1"/>
  <c r="AB9" i="6" s="1"/>
  <c r="Z11" i="6"/>
  <c r="Q11" i="6"/>
  <c r="AA11" i="6"/>
  <c r="T155" i="6"/>
  <c r="AI155" i="6" s="1"/>
  <c r="T167" i="6"/>
  <c r="AI167" i="6" s="1"/>
  <c r="T148" i="6"/>
  <c r="T157" i="6"/>
  <c r="T149" i="6"/>
  <c r="T160" i="6"/>
  <c r="AI160" i="6" s="1"/>
  <c r="X159" i="6"/>
  <c r="Z159" i="6"/>
  <c r="AL159" i="6" s="1"/>
  <c r="T175" i="6"/>
  <c r="AI175" i="6" s="1"/>
  <c r="Y174" i="6"/>
  <c r="T204" i="6"/>
  <c r="T196" i="6"/>
  <c r="T188" i="6"/>
  <c r="T180" i="6"/>
  <c r="AI180" i="6" s="1"/>
  <c r="P174" i="6"/>
  <c r="V174" i="6"/>
  <c r="R174" i="6"/>
  <c r="T206" i="6"/>
  <c r="AI206" i="6" s="1"/>
  <c r="T202" i="6"/>
  <c r="AI202" i="6" s="1"/>
  <c r="T200" i="6"/>
  <c r="AI200" i="6" s="1"/>
  <c r="V159" i="6"/>
  <c r="P159" i="6"/>
  <c r="Y159" i="6"/>
  <c r="T161" i="6"/>
  <c r="AI161" i="6" s="1"/>
  <c r="Q159" i="6"/>
  <c r="Q147" i="6"/>
  <c r="V147" i="6"/>
  <c r="U147" i="6"/>
  <c r="T139" i="6"/>
  <c r="T131" i="6"/>
  <c r="T123" i="6"/>
  <c r="T115" i="6"/>
  <c r="T107" i="6"/>
  <c r="AI107" i="6" s="1"/>
  <c r="T99" i="6"/>
  <c r="T91" i="6"/>
  <c r="AI91" i="6" s="1"/>
  <c r="T83" i="6"/>
  <c r="AI83" i="6" s="1"/>
  <c r="T75" i="6"/>
  <c r="AI75" i="6" s="1"/>
  <c r="T67" i="6"/>
  <c r="AI67" i="6" s="1"/>
  <c r="T59" i="6"/>
  <c r="AI59" i="6" s="1"/>
  <c r="T51" i="6"/>
  <c r="AI51" i="6" s="1"/>
  <c r="T43" i="6"/>
  <c r="AI43" i="6" s="1"/>
  <c r="T35" i="6"/>
  <c r="AI35" i="6" s="1"/>
  <c r="T27" i="6"/>
  <c r="AI27" i="6" s="1"/>
  <c r="T19" i="6"/>
  <c r="AI19" i="6" s="1"/>
  <c r="U11" i="6"/>
  <c r="V11" i="6"/>
  <c r="T141" i="6"/>
  <c r="T133" i="6"/>
  <c r="T125" i="6"/>
  <c r="T117" i="6"/>
  <c r="T109" i="6"/>
  <c r="AI109" i="6" s="1"/>
  <c r="T101" i="6"/>
  <c r="AI101" i="6" s="1"/>
  <c r="T93" i="6"/>
  <c r="T85" i="6"/>
  <c r="AI85" i="6" s="1"/>
  <c r="T77" i="6"/>
  <c r="AI77" i="6" s="1"/>
  <c r="T69" i="6"/>
  <c r="AI69" i="6" s="1"/>
  <c r="T61" i="6"/>
  <c r="T53" i="6"/>
  <c r="AI53" i="6" s="1"/>
  <c r="T45" i="6"/>
  <c r="AI45" i="6" s="1"/>
  <c r="T37" i="6"/>
  <c r="AI37" i="6" s="1"/>
  <c r="T29" i="6"/>
  <c r="AI29" i="6" s="1"/>
  <c r="T21" i="6"/>
  <c r="AI21" i="6" s="1"/>
  <c r="T13" i="6"/>
  <c r="AI13" i="6" s="1"/>
  <c r="S11" i="6"/>
  <c r="T135" i="6"/>
  <c r="T127" i="6"/>
  <c r="T119" i="6"/>
  <c r="T111" i="6"/>
  <c r="AI111" i="6" s="1"/>
  <c r="T103" i="6"/>
  <c r="AI103" i="6" s="1"/>
  <c r="T87" i="6"/>
  <c r="T79" i="6"/>
  <c r="AI79" i="6" s="1"/>
  <c r="T71" i="6"/>
  <c r="AI71" i="6" s="1"/>
  <c r="T63" i="6"/>
  <c r="AI63" i="6" s="1"/>
  <c r="T55" i="6"/>
  <c r="AI55" i="6" s="1"/>
  <c r="T47" i="6"/>
  <c r="AI47" i="6" s="1"/>
  <c r="T39" i="6"/>
  <c r="AI39" i="6" s="1"/>
  <c r="T31" i="6"/>
  <c r="T23" i="6"/>
  <c r="AI23" i="6" s="1"/>
  <c r="T15" i="6"/>
  <c r="AI15" i="6" s="1"/>
  <c r="C203" i="6"/>
  <c r="AP192" i="6" s="1"/>
  <c r="AR202" i="6"/>
  <c r="AR206" i="6"/>
  <c r="E174" i="6"/>
  <c r="AR174" i="6" s="1"/>
  <c r="J174" i="6"/>
  <c r="D174" i="6"/>
  <c r="C175" i="6"/>
  <c r="K159" i="6"/>
  <c r="F159" i="6"/>
  <c r="C151" i="6"/>
  <c r="AP133" i="6" s="1"/>
  <c r="C155" i="6"/>
  <c r="AP137" i="6" s="1"/>
  <c r="J147" i="6"/>
  <c r="F147" i="6"/>
  <c r="K147" i="6"/>
  <c r="E147" i="6"/>
  <c r="AR147" i="6" s="1"/>
  <c r="I10" i="6"/>
  <c r="I9" i="6" s="1"/>
  <c r="C148" i="6"/>
  <c r="C112" i="6"/>
  <c r="AR107" i="6"/>
  <c r="AR99" i="6"/>
  <c r="AR95" i="6"/>
  <c r="C92" i="6"/>
  <c r="C88" i="6"/>
  <c r="C68" i="6"/>
  <c r="C108" i="6"/>
  <c r="AR103" i="6"/>
  <c r="AR79" i="6"/>
  <c r="C76" i="6"/>
  <c r="AR75" i="6"/>
  <c r="C56" i="6"/>
  <c r="C40" i="6"/>
  <c r="E11" i="6"/>
  <c r="C80" i="6"/>
  <c r="C90" i="6"/>
  <c r="C142" i="6"/>
  <c r="AP124" i="6" s="1"/>
  <c r="AR142" i="6"/>
  <c r="C139" i="6"/>
  <c r="AP121" i="6" s="1"/>
  <c r="C138" i="6"/>
  <c r="AP120" i="6" s="1"/>
  <c r="C133" i="6"/>
  <c r="AP115" i="6" s="1"/>
  <c r="C129" i="6"/>
  <c r="C125" i="6"/>
  <c r="AR114" i="6"/>
  <c r="C114" i="6"/>
  <c r="F11" i="6"/>
  <c r="C22" i="6"/>
  <c r="C26" i="6"/>
  <c r="C27" i="6"/>
  <c r="C32" i="6"/>
  <c r="C34" i="6"/>
  <c r="C36" i="6"/>
  <c r="C38" i="6"/>
  <c r="AR39" i="6"/>
  <c r="AR55" i="6"/>
  <c r="C63" i="6"/>
  <c r="C66" i="6"/>
  <c r="C69" i="6"/>
  <c r="C91" i="6"/>
  <c r="C96" i="6"/>
  <c r="C122" i="6"/>
  <c r="C132" i="6"/>
  <c r="AP114" i="6" s="1"/>
  <c r="C64" i="6"/>
  <c r="AR63" i="6"/>
  <c r="C60" i="6"/>
  <c r="AR59" i="6"/>
  <c r="C52" i="6"/>
  <c r="C48" i="6"/>
  <c r="C44" i="6"/>
  <c r="C13" i="6"/>
  <c r="C16" i="6"/>
  <c r="AR51" i="6"/>
  <c r="C146" i="6"/>
  <c r="AP128" i="6" s="1"/>
  <c r="C145" i="6"/>
  <c r="AP127" i="6" s="1"/>
  <c r="C141" i="6"/>
  <c r="AP123" i="6" s="1"/>
  <c r="C137" i="6"/>
  <c r="AP119" i="6" s="1"/>
  <c r="AR134" i="6"/>
  <c r="C134" i="6"/>
  <c r="AP116" i="6" s="1"/>
  <c r="AR130" i="6"/>
  <c r="C130" i="6"/>
  <c r="C127" i="6"/>
  <c r="C123" i="6"/>
  <c r="C121" i="6"/>
  <c r="C119" i="6"/>
  <c r="AR118" i="6"/>
  <c r="C118" i="6"/>
  <c r="C117" i="6"/>
  <c r="C113" i="6"/>
  <c r="C111" i="6"/>
  <c r="C109" i="6"/>
  <c r="C107" i="6"/>
  <c r="AR106" i="6"/>
  <c r="C106" i="6"/>
  <c r="C105" i="6"/>
  <c r="C103" i="6"/>
  <c r="C101" i="6"/>
  <c r="C99" i="6"/>
  <c r="C98" i="6"/>
  <c r="AR98" i="6"/>
  <c r="C95" i="6"/>
  <c r="AR94" i="6"/>
  <c r="C94" i="6"/>
  <c r="C93" i="6"/>
  <c r="C89" i="6"/>
  <c r="AR86" i="6"/>
  <c r="C86" i="6"/>
  <c r="C85" i="6"/>
  <c r="C83" i="6"/>
  <c r="C82" i="6"/>
  <c r="C81" i="6"/>
  <c r="C78" i="6"/>
  <c r="C77" i="6"/>
  <c r="C75" i="6"/>
  <c r="C74" i="6"/>
  <c r="AR70" i="6"/>
  <c r="C70" i="6"/>
  <c r="C62" i="6"/>
  <c r="AR62" i="6"/>
  <c r="C58" i="6"/>
  <c r="AR58" i="6"/>
  <c r="C57" i="6"/>
  <c r="C55" i="6"/>
  <c r="C54" i="6"/>
  <c r="C53" i="6"/>
  <c r="C51" i="6"/>
  <c r="C50" i="6"/>
  <c r="C49" i="6"/>
  <c r="C47" i="6"/>
  <c r="C46" i="6"/>
  <c r="C45" i="6"/>
  <c r="C43" i="6"/>
  <c r="C42" i="6"/>
  <c r="C41" i="6"/>
  <c r="C39" i="6"/>
  <c r="M11" i="6"/>
  <c r="C14" i="6"/>
  <c r="AR38" i="6"/>
  <c r="AR43" i="6"/>
  <c r="AR54" i="6"/>
  <c r="C67" i="6"/>
  <c r="C71" i="6"/>
  <c r="C110" i="6"/>
  <c r="H11" i="6"/>
  <c r="C12" i="6"/>
  <c r="AP150" i="6"/>
  <c r="AA10" i="1"/>
  <c r="AA9" i="1" s="1"/>
  <c r="AF159" i="6" l="1"/>
  <c r="AK159" i="6"/>
  <c r="M10" i="6"/>
  <c r="M9" i="6" s="1"/>
  <c r="AK174" i="6"/>
  <c r="AD147" i="6"/>
  <c r="T159" i="6"/>
  <c r="AI159" i="6" s="1"/>
  <c r="J10" i="6"/>
  <c r="J9" i="6" s="1"/>
  <c r="AF11" i="6"/>
  <c r="AK11" i="6"/>
  <c r="AE159" i="6"/>
  <c r="AH159" i="6"/>
  <c r="AD159" i="6"/>
  <c r="AC205" i="6"/>
  <c r="AH174" i="6"/>
  <c r="L10" i="6"/>
  <c r="L9" i="6" s="1"/>
  <c r="AJ174" i="6"/>
  <c r="AC201" i="6"/>
  <c r="AE147" i="6"/>
  <c r="AI119" i="6"/>
  <c r="U10" i="6"/>
  <c r="AJ11" i="6"/>
  <c r="AK147" i="6"/>
  <c r="AH147" i="6"/>
  <c r="AI87" i="6"/>
  <c r="AI127" i="6"/>
  <c r="AI141" i="6"/>
  <c r="AI115" i="6"/>
  <c r="AF147" i="6"/>
  <c r="R10" i="6"/>
  <c r="AG174" i="6"/>
  <c r="AI188" i="6"/>
  <c r="AI204" i="6"/>
  <c r="AL11" i="6"/>
  <c r="AC207" i="6"/>
  <c r="AI137" i="6"/>
  <c r="AI156" i="6"/>
  <c r="AI122" i="6"/>
  <c r="AL147" i="6"/>
  <c r="AI139" i="6"/>
  <c r="AI149" i="6"/>
  <c r="AI148" i="6"/>
  <c r="AI153" i="6"/>
  <c r="AI142" i="6"/>
  <c r="AI118" i="6"/>
  <c r="AI154" i="6"/>
  <c r="AI31" i="6"/>
  <c r="AI135" i="6"/>
  <c r="AI117" i="6"/>
  <c r="AI123" i="6"/>
  <c r="AF174" i="6"/>
  <c r="N145" i="6"/>
  <c r="AC145" i="6" s="1"/>
  <c r="AI145" i="6"/>
  <c r="AI134" i="6"/>
  <c r="AG11" i="6"/>
  <c r="AI116" i="6"/>
  <c r="N146" i="6"/>
  <c r="AC146" i="6" s="1"/>
  <c r="AI193" i="6"/>
  <c r="AI16" i="6"/>
  <c r="AM147" i="6"/>
  <c r="AI133" i="6"/>
  <c r="AI95" i="6"/>
  <c r="AI170" i="6"/>
  <c r="AI128" i="6"/>
  <c r="C159" i="6"/>
  <c r="AP149" i="6" s="1"/>
  <c r="H10" i="6"/>
  <c r="H9" i="6" s="1"/>
  <c r="Z10" i="6"/>
  <c r="AH11" i="6"/>
  <c r="AI61" i="6"/>
  <c r="AI93" i="6"/>
  <c r="AI125" i="6"/>
  <c r="AI99" i="6"/>
  <c r="AI131" i="6"/>
  <c r="AJ147" i="6"/>
  <c r="AE174" i="6"/>
  <c r="AI196" i="6"/>
  <c r="AI157" i="6"/>
  <c r="AA10" i="6"/>
  <c r="AM11" i="6"/>
  <c r="T174" i="6"/>
  <c r="AI174" i="6" s="1"/>
  <c r="AI192" i="6"/>
  <c r="AI171" i="6"/>
  <c r="AI126" i="6"/>
  <c r="N173" i="6"/>
  <c r="AC173" i="6" s="1"/>
  <c r="AI173" i="6"/>
  <c r="AI62" i="6"/>
  <c r="AI56" i="6"/>
  <c r="G10" i="6"/>
  <c r="G9" i="6" s="1"/>
  <c r="E10" i="6"/>
  <c r="E9" i="6" s="1"/>
  <c r="K10" i="6"/>
  <c r="K9" i="6" s="1"/>
  <c r="AR11" i="6"/>
  <c r="T147" i="6"/>
  <c r="AI147" i="6" s="1"/>
  <c r="Q10" i="6"/>
  <c r="S10" i="6"/>
  <c r="V10" i="6"/>
  <c r="F10" i="6"/>
  <c r="F9" i="6" s="1"/>
  <c r="T11" i="6"/>
  <c r="AP165" i="6"/>
  <c r="C174" i="6"/>
  <c r="AP164" i="6" s="1"/>
  <c r="C147" i="6"/>
  <c r="AP129" i="6" s="1"/>
  <c r="AP130" i="6"/>
  <c r="R9" i="6" l="1"/>
  <c r="AG9" i="6" s="1"/>
  <c r="AG10" i="6"/>
  <c r="Q9" i="6"/>
  <c r="AF9" i="6" s="1"/>
  <c r="AF10" i="6"/>
  <c r="AA9" i="6"/>
  <c r="AM9" i="6" s="1"/>
  <c r="AM10" i="6"/>
  <c r="U9" i="6"/>
  <c r="AJ9" i="6" s="1"/>
  <c r="AJ10" i="6"/>
  <c r="Z9" i="6"/>
  <c r="AL9" i="6" s="1"/>
  <c r="AL10" i="6"/>
  <c r="V9" i="6"/>
  <c r="AK9" i="6" s="1"/>
  <c r="AK10" i="6"/>
  <c r="T10" i="6"/>
  <c r="AI11" i="6"/>
  <c r="S9" i="6"/>
  <c r="AH9" i="6" s="1"/>
  <c r="AH10" i="6"/>
  <c r="AP11" i="6"/>
  <c r="T9" i="6" l="1"/>
  <c r="AI9" i="6" s="1"/>
  <c r="AI10" i="6"/>
  <c r="Q174" i="1"/>
  <c r="R174" i="1"/>
  <c r="G11" i="1"/>
  <c r="G10" i="1" s="1"/>
  <c r="G9" i="1" s="1"/>
  <c r="Q11" i="1"/>
  <c r="R11" i="1"/>
  <c r="V4" i="1"/>
  <c r="W4" i="1" s="1"/>
  <c r="Z4" i="1" s="1"/>
  <c r="O4" i="1"/>
  <c r="AH166" i="4"/>
  <c r="AG166" i="4"/>
  <c r="AE166" i="4"/>
  <c r="AC166" i="4"/>
  <c r="AB166" i="4"/>
  <c r="AA166" i="4"/>
  <c r="R166" i="4"/>
  <c r="C166" i="4"/>
  <c r="AH164" i="4"/>
  <c r="AG164" i="4"/>
  <c r="AE164" i="4"/>
  <c r="AC164" i="4"/>
  <c r="AB164" i="4"/>
  <c r="W164" i="4"/>
  <c r="AI164" i="4" s="1"/>
  <c r="R164" i="4"/>
  <c r="AH163" i="4"/>
  <c r="AG163" i="4"/>
  <c r="AE163" i="4"/>
  <c r="AC163" i="4"/>
  <c r="AB163" i="4"/>
  <c r="AA163" i="4"/>
  <c r="W163" i="4"/>
  <c r="AI163" i="4" s="1"/>
  <c r="R163" i="4"/>
  <c r="AH162" i="4"/>
  <c r="AG162" i="4"/>
  <c r="AE162" i="4"/>
  <c r="AC162" i="4"/>
  <c r="AB162" i="4"/>
  <c r="W162" i="4"/>
  <c r="AI162" i="4" s="1"/>
  <c r="R162" i="4"/>
  <c r="AH161" i="4"/>
  <c r="AG161" i="4"/>
  <c r="AE161" i="4"/>
  <c r="AC161" i="4"/>
  <c r="AB161" i="4"/>
  <c r="W161" i="4"/>
  <c r="AI161" i="4" s="1"/>
  <c r="R161" i="4"/>
  <c r="AH159" i="4"/>
  <c r="AG159" i="4"/>
  <c r="AE159" i="4"/>
  <c r="AC159" i="4"/>
  <c r="AB159" i="4"/>
  <c r="W159" i="4"/>
  <c r="AI159" i="4" s="1"/>
  <c r="R159" i="4"/>
  <c r="AH157" i="4"/>
  <c r="AG157" i="4"/>
  <c r="AE157" i="4"/>
  <c r="AC157" i="4"/>
  <c r="R157" i="4"/>
  <c r="AH149" i="4"/>
  <c r="AG149" i="4"/>
  <c r="AE149" i="4"/>
  <c r="AC149" i="4"/>
  <c r="R149" i="4"/>
  <c r="R148" i="4" s="1"/>
  <c r="AH148" i="4"/>
  <c r="AG148" i="4"/>
  <c r="AE148" i="4"/>
  <c r="AC148" i="4"/>
  <c r="R147" i="4"/>
  <c r="R146" i="4"/>
  <c r="R145" i="4"/>
  <c r="R144" i="4"/>
  <c r="R143" i="4"/>
  <c r="R142" i="4"/>
  <c r="R141" i="4"/>
  <c r="R140" i="4"/>
  <c r="R139" i="4"/>
  <c r="R138" i="4"/>
  <c r="T1" i="4"/>
  <c r="S1" i="4"/>
  <c r="Q1" i="4"/>
  <c r="P1" i="4"/>
  <c r="AH58" i="4"/>
  <c r="AG58" i="4"/>
  <c r="AE58" i="4"/>
  <c r="AC58" i="4"/>
  <c r="AF58" i="4"/>
  <c r="AH57" i="4"/>
  <c r="AG57" i="4"/>
  <c r="AE57" i="4"/>
  <c r="AC57" i="4"/>
  <c r="AH56" i="4"/>
  <c r="AG56" i="4"/>
  <c r="AE56" i="4"/>
  <c r="AC56" i="4"/>
  <c r="AH55" i="4"/>
  <c r="AG55" i="4"/>
  <c r="AE55" i="4"/>
  <c r="AC55" i="4"/>
  <c r="AH54" i="4"/>
  <c r="AG54" i="4"/>
  <c r="AE54" i="4"/>
  <c r="AC54" i="4"/>
  <c r="AH53" i="4"/>
  <c r="AG53" i="4"/>
  <c r="AE53" i="4"/>
  <c r="AC53" i="4"/>
  <c r="AH52" i="4"/>
  <c r="AG52" i="4"/>
  <c r="AE52" i="4"/>
  <c r="AC52" i="4"/>
  <c r="AH51" i="4"/>
  <c r="AG51" i="4"/>
  <c r="AE51" i="4"/>
  <c r="AC51" i="4"/>
  <c r="AH50" i="4"/>
  <c r="AG50" i="4"/>
  <c r="AE50" i="4"/>
  <c r="AC50" i="4"/>
  <c r="AB50" i="4"/>
  <c r="AH49" i="4"/>
  <c r="AG49" i="4"/>
  <c r="AE49" i="4"/>
  <c r="AC49" i="4"/>
  <c r="AA49" i="4"/>
  <c r="AH48" i="4"/>
  <c r="AG48" i="4"/>
  <c r="AE48" i="4"/>
  <c r="AC48" i="4"/>
  <c r="AF48" i="4"/>
  <c r="AH47" i="4"/>
  <c r="AG47" i="4"/>
  <c r="AE47" i="4"/>
  <c r="AC47" i="4"/>
  <c r="AA47" i="4"/>
  <c r="AF47" i="4"/>
  <c r="AH46" i="4"/>
  <c r="AG46" i="4"/>
  <c r="AE46" i="4"/>
  <c r="AC46" i="4"/>
  <c r="AA46" i="4"/>
  <c r="AF46" i="4"/>
  <c r="AH45" i="4"/>
  <c r="AG45" i="4"/>
  <c r="AE45" i="4"/>
  <c r="AC45" i="4"/>
  <c r="AA45" i="4"/>
  <c r="AH44" i="4"/>
  <c r="AG44" i="4"/>
  <c r="AE44" i="4"/>
  <c r="AC44" i="4"/>
  <c r="AA44" i="4"/>
  <c r="AF44" i="4"/>
  <c r="AH43" i="4"/>
  <c r="AG43" i="4"/>
  <c r="AE43" i="4"/>
  <c r="AC43" i="4"/>
  <c r="AH42" i="4"/>
  <c r="AG42" i="4"/>
  <c r="AE42" i="4"/>
  <c r="AC42" i="4"/>
  <c r="AA42" i="4"/>
  <c r="AH41" i="4"/>
  <c r="AG41" i="4"/>
  <c r="AE41" i="4"/>
  <c r="AC41" i="4"/>
  <c r="AA41" i="4"/>
  <c r="AH40" i="4"/>
  <c r="AG40" i="4"/>
  <c r="AE40" i="4"/>
  <c r="AC40" i="4"/>
  <c r="AH38" i="4"/>
  <c r="AG38" i="4"/>
  <c r="AE38" i="4"/>
  <c r="AC38" i="4"/>
  <c r="AA38" i="4"/>
  <c r="AF38" i="4"/>
  <c r="AH37" i="4"/>
  <c r="AG37" i="4"/>
  <c r="AE37" i="4"/>
  <c r="AC37" i="4"/>
  <c r="AA37" i="4"/>
  <c r="AH36" i="4"/>
  <c r="AG36" i="4"/>
  <c r="AE36" i="4"/>
  <c r="AC36" i="4"/>
  <c r="AA36" i="4"/>
  <c r="AH35" i="4"/>
  <c r="AG35" i="4"/>
  <c r="AE35" i="4"/>
  <c r="AC35" i="4"/>
  <c r="AH33" i="4"/>
  <c r="AG33" i="4"/>
  <c r="AE33" i="4"/>
  <c r="AC33" i="4"/>
  <c r="AB33" i="4"/>
  <c r="AH32" i="4"/>
  <c r="AG32" i="4"/>
  <c r="AE32" i="4"/>
  <c r="AC32" i="4"/>
  <c r="AB32" i="4"/>
  <c r="AH31" i="4"/>
  <c r="AG31" i="4"/>
  <c r="AE31" i="4"/>
  <c r="AC31" i="4"/>
  <c r="AB31" i="4"/>
  <c r="AA31" i="4"/>
  <c r="AH30" i="4"/>
  <c r="AG30" i="4"/>
  <c r="AE30" i="4"/>
  <c r="AC30" i="4"/>
  <c r="AB30" i="4"/>
  <c r="AA30" i="4"/>
  <c r="AH29" i="4"/>
  <c r="AG29" i="4"/>
  <c r="AE29" i="4"/>
  <c r="AC29" i="4"/>
  <c r="AB29" i="4"/>
  <c r="AA29" i="4"/>
  <c r="AH28" i="4"/>
  <c r="AG28" i="4"/>
  <c r="AE28" i="4"/>
  <c r="AC28" i="4"/>
  <c r="AB28" i="4"/>
  <c r="AA28" i="4"/>
  <c r="AH27" i="4"/>
  <c r="AG27" i="4"/>
  <c r="AE27" i="4"/>
  <c r="AC27" i="4"/>
  <c r="AB27" i="4"/>
  <c r="AA27" i="4"/>
  <c r="AH26" i="4"/>
  <c r="AG26" i="4"/>
  <c r="AE26" i="4"/>
  <c r="AC26" i="4"/>
  <c r="AB26" i="4"/>
  <c r="AA26" i="4"/>
  <c r="AH25" i="4"/>
  <c r="AG25" i="4"/>
  <c r="AE25" i="4"/>
  <c r="AC25" i="4"/>
  <c r="AB25" i="4"/>
  <c r="AA25" i="4"/>
  <c r="AH24" i="4"/>
  <c r="AG24" i="4"/>
  <c r="AE24" i="4"/>
  <c r="AC24" i="4"/>
  <c r="AB24" i="4"/>
  <c r="AA24" i="4"/>
  <c r="AH23" i="4"/>
  <c r="AG23" i="4"/>
  <c r="AE23" i="4"/>
  <c r="AC23" i="4"/>
  <c r="AB23" i="4"/>
  <c r="AA23" i="4"/>
  <c r="AH22" i="4"/>
  <c r="AG22" i="4"/>
  <c r="AE22" i="4"/>
  <c r="AC22" i="4"/>
  <c r="AB22" i="4"/>
  <c r="AA22" i="4"/>
  <c r="AH21" i="4"/>
  <c r="AG21" i="4"/>
  <c r="AE21" i="4"/>
  <c r="AC21" i="4"/>
  <c r="AB21" i="4"/>
  <c r="AA21" i="4"/>
  <c r="AH20" i="4"/>
  <c r="AG20" i="4"/>
  <c r="AE20" i="4"/>
  <c r="AC20" i="4"/>
  <c r="AB20" i="4"/>
  <c r="AA20" i="4"/>
  <c r="AH19" i="4"/>
  <c r="AG19" i="4"/>
  <c r="AE19" i="4"/>
  <c r="AC19" i="4"/>
  <c r="AB19" i="4"/>
  <c r="AA19" i="4"/>
  <c r="AH18" i="4"/>
  <c r="AG18" i="4"/>
  <c r="AE18" i="4"/>
  <c r="AC18" i="4"/>
  <c r="AB18" i="4"/>
  <c r="AA18" i="4"/>
  <c r="AH17" i="4"/>
  <c r="AG17" i="4"/>
  <c r="AE17" i="4"/>
  <c r="AC17" i="4"/>
  <c r="AB17" i="4"/>
  <c r="AH16" i="4"/>
  <c r="AG16" i="4"/>
  <c r="AE16" i="4"/>
  <c r="AC16" i="4"/>
  <c r="AB16" i="4"/>
  <c r="AA16" i="4"/>
  <c r="AH14" i="4"/>
  <c r="AG14" i="4"/>
  <c r="AE14" i="4"/>
  <c r="AC14" i="4"/>
  <c r="AB14" i="4"/>
  <c r="AA14" i="4"/>
  <c r="AH13" i="4"/>
  <c r="AG13" i="4"/>
  <c r="AE13" i="4"/>
  <c r="AC13" i="4"/>
  <c r="AB13" i="4"/>
  <c r="AA13" i="4"/>
  <c r="AH12" i="4"/>
  <c r="AG12" i="4"/>
  <c r="AE12" i="4"/>
  <c r="AC12" i="4"/>
  <c r="AB12" i="4"/>
  <c r="AA12" i="4"/>
  <c r="AH11" i="4"/>
  <c r="AG11" i="4"/>
  <c r="AE11" i="4"/>
  <c r="AC11" i="4"/>
  <c r="AA11" i="4"/>
  <c r="M163" i="4" l="1"/>
  <c r="M164" i="4"/>
  <c r="M161" i="4"/>
  <c r="M162" i="4"/>
  <c r="R136" i="4"/>
  <c r="R156" i="4"/>
  <c r="J1" i="4"/>
  <c r="C156" i="4"/>
  <c r="AF157" i="4"/>
  <c r="AF159" i="4"/>
  <c r="Z24" i="4"/>
  <c r="Z29" i="4"/>
  <c r="AC9" i="4"/>
  <c r="Z14" i="4"/>
  <c r="AC156" i="4"/>
  <c r="Z17" i="4"/>
  <c r="Z27" i="4"/>
  <c r="Z30" i="4"/>
  <c r="Z21" i="4"/>
  <c r="AF21" i="4"/>
  <c r="AF11" i="4"/>
  <c r="Z12" i="4"/>
  <c r="Z18" i="4"/>
  <c r="Z20" i="4"/>
  <c r="Z22" i="4"/>
  <c r="Z26" i="4"/>
  <c r="Z28" i="4"/>
  <c r="Z31" i="4"/>
  <c r="AA9" i="4"/>
  <c r="M159" i="4"/>
  <c r="AF161" i="4"/>
  <c r="Z13" i="4"/>
  <c r="Z16" i="4"/>
  <c r="Z23" i="4"/>
  <c r="AF42" i="4"/>
  <c r="R10" i="1"/>
  <c r="R9" i="1" s="1"/>
  <c r="AF12" i="4"/>
  <c r="AF20" i="4"/>
  <c r="AF25" i="4"/>
  <c r="AF27" i="4"/>
  <c r="AF30" i="4"/>
  <c r="AF33" i="4"/>
  <c r="AF35" i="4"/>
  <c r="AF13" i="4"/>
  <c r="AF17" i="4"/>
  <c r="AF18" i="4"/>
  <c r="AF22" i="4"/>
  <c r="AF23" i="4"/>
  <c r="AF24" i="4"/>
  <c r="AF29" i="4"/>
  <c r="AF32" i="4"/>
  <c r="AF36" i="4"/>
  <c r="AF43" i="4"/>
  <c r="AF49" i="4"/>
  <c r="AE9" i="4"/>
  <c r="AE156" i="4"/>
  <c r="AF14" i="4"/>
  <c r="AF16" i="4"/>
  <c r="AF19" i="4"/>
  <c r="AF40" i="4"/>
  <c r="AF51" i="4"/>
  <c r="AF53" i="4"/>
  <c r="AF55" i="4"/>
  <c r="AF57" i="4"/>
  <c r="AG156" i="4"/>
  <c r="AF162" i="4"/>
  <c r="AF166" i="4"/>
  <c r="AA17" i="4"/>
  <c r="AF26" i="4"/>
  <c r="AF28" i="4"/>
  <c r="AF31" i="4"/>
  <c r="AF45" i="4"/>
  <c r="AF50" i="4"/>
  <c r="AB9" i="4"/>
  <c r="AF149" i="4"/>
  <c r="AH156" i="4"/>
  <c r="AF163" i="4"/>
  <c r="AF164" i="4"/>
  <c r="W166" i="4"/>
  <c r="AF37" i="4"/>
  <c r="AA43" i="4"/>
  <c r="AF52" i="4"/>
  <c r="AF54" i="4"/>
  <c r="AF41" i="4"/>
  <c r="AF56" i="4"/>
  <c r="C136" i="4"/>
  <c r="AF148" i="4"/>
  <c r="AL11" i="1"/>
  <c r="E11" i="1"/>
  <c r="AM106" i="1"/>
  <c r="AM107" i="1"/>
  <c r="AM108" i="1"/>
  <c r="AM109" i="1"/>
  <c r="AM110" i="1"/>
  <c r="AM111" i="1"/>
  <c r="AM112" i="1"/>
  <c r="F11" i="1"/>
  <c r="H11" i="1"/>
  <c r="I11" i="1"/>
  <c r="J11" i="1"/>
  <c r="K11" i="1"/>
  <c r="S11" i="1"/>
  <c r="U11" i="1"/>
  <c r="V11" i="1"/>
  <c r="Z11" i="1"/>
  <c r="AM91" i="1"/>
  <c r="AM92" i="1"/>
  <c r="AM93" i="1"/>
  <c r="AM94" i="1"/>
  <c r="AM95" i="1"/>
  <c r="AM96" i="1"/>
  <c r="AM97" i="1"/>
  <c r="AM98" i="1"/>
  <c r="AM99" i="1"/>
  <c r="AM100" i="1"/>
  <c r="AM101" i="1"/>
  <c r="AM102" i="1"/>
  <c r="AM103" i="1"/>
  <c r="AM104" i="1"/>
  <c r="AM105"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90"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12" i="1"/>
  <c r="AM148" i="1"/>
  <c r="AM149" i="1"/>
  <c r="AM150" i="1"/>
  <c r="AM151" i="1"/>
  <c r="AM152" i="1"/>
  <c r="AM153" i="1"/>
  <c r="AM154" i="1"/>
  <c r="AM155" i="1"/>
  <c r="AM156" i="1"/>
  <c r="AM157" i="1"/>
  <c r="AM158" i="1"/>
  <c r="AM160" i="1"/>
  <c r="AM161" i="1"/>
  <c r="AM162" i="1"/>
  <c r="AM163" i="1"/>
  <c r="AM164" i="1"/>
  <c r="AM165" i="1"/>
  <c r="AM166" i="1"/>
  <c r="AM167" i="1"/>
  <c r="AM168" i="1"/>
  <c r="AM169" i="1"/>
  <c r="AM170" i="1"/>
  <c r="AM171" i="1"/>
  <c r="AM172" i="1"/>
  <c r="AM173"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2" i="1"/>
  <c r="AM203" i="1"/>
  <c r="AM204" i="1"/>
  <c r="AM206" i="1"/>
  <c r="AM208" i="1"/>
  <c r="AM209" i="1"/>
  <c r="AN209" i="1"/>
  <c r="AN208" i="1"/>
  <c r="AN206" i="1"/>
  <c r="AN204" i="1"/>
  <c r="AN203" i="1"/>
  <c r="AN202" i="1"/>
  <c r="AN200" i="1"/>
  <c r="AN199" i="1"/>
  <c r="AK189" i="1"/>
  <c r="AN198" i="1"/>
  <c r="AK188" i="1"/>
  <c r="AN197" i="1"/>
  <c r="AK187" i="1"/>
  <c r="AN196" i="1"/>
  <c r="AK186" i="1"/>
  <c r="AN195" i="1"/>
  <c r="AK185" i="1"/>
  <c r="AN194" i="1"/>
  <c r="AK184" i="1"/>
  <c r="AN193" i="1"/>
  <c r="AK183" i="1"/>
  <c r="AN192" i="1"/>
  <c r="AK182" i="1"/>
  <c r="AN191" i="1"/>
  <c r="AK181" i="1"/>
  <c r="AN190" i="1"/>
  <c r="AK180" i="1"/>
  <c r="AN189" i="1"/>
  <c r="AK179" i="1"/>
  <c r="AN188" i="1"/>
  <c r="AK178" i="1"/>
  <c r="AN187" i="1"/>
  <c r="AK177" i="1"/>
  <c r="AN186" i="1"/>
  <c r="AK176" i="1"/>
  <c r="AN185" i="1"/>
  <c r="AK175" i="1"/>
  <c r="AN184" i="1"/>
  <c r="AK174" i="1"/>
  <c r="AN183" i="1"/>
  <c r="AK173" i="1"/>
  <c r="AN182" i="1"/>
  <c r="AK172" i="1"/>
  <c r="AN181" i="1"/>
  <c r="AK171" i="1"/>
  <c r="AN180" i="1"/>
  <c r="AK170" i="1"/>
  <c r="AN179" i="1"/>
  <c r="AK169" i="1"/>
  <c r="AN178" i="1"/>
  <c r="AK168" i="1"/>
  <c r="AN177" i="1"/>
  <c r="AN176" i="1"/>
  <c r="AN175" i="1"/>
  <c r="AN174" i="1"/>
  <c r="AN173" i="1"/>
  <c r="AK163" i="1"/>
  <c r="AN172" i="1"/>
  <c r="AN171" i="1"/>
  <c r="AN170" i="1"/>
  <c r="AN169" i="1"/>
  <c r="AN168" i="1"/>
  <c r="AN167" i="1"/>
  <c r="AN166" i="1"/>
  <c r="AN165" i="1"/>
  <c r="AN164" i="1"/>
  <c r="AN163" i="1"/>
  <c r="AN162" i="1"/>
  <c r="AN161" i="1"/>
  <c r="AN160" i="1"/>
  <c r="AN159" i="1"/>
  <c r="AN158" i="1"/>
  <c r="AN157" i="1"/>
  <c r="AN156" i="1"/>
  <c r="AN155" i="1"/>
  <c r="AN154" i="1"/>
  <c r="AN153" i="1"/>
  <c r="AN152" i="1"/>
  <c r="AN151" i="1"/>
  <c r="AN150" i="1"/>
  <c r="AN149" i="1"/>
  <c r="AN148" i="1"/>
  <c r="AN147" i="1"/>
  <c r="AN146" i="1"/>
  <c r="AN145" i="1"/>
  <c r="AN144" i="1"/>
  <c r="AN143" i="1"/>
  <c r="AN142" i="1"/>
  <c r="AN141" i="1"/>
  <c r="AN140" i="1"/>
  <c r="AN139" i="1"/>
  <c r="AN138" i="1"/>
  <c r="AN137" i="1"/>
  <c r="AN136" i="1"/>
  <c r="AN135" i="1"/>
  <c r="AN134" i="1"/>
  <c r="AN133" i="1"/>
  <c r="AN132" i="1"/>
  <c r="AN131" i="1"/>
  <c r="AN130" i="1"/>
  <c r="AN129" i="1"/>
  <c r="AN128" i="1"/>
  <c r="AN127" i="1"/>
  <c r="AN99" i="1"/>
  <c r="AN98" i="1"/>
  <c r="AN97" i="1"/>
  <c r="AN95" i="1"/>
  <c r="AN94" i="1"/>
  <c r="AN93" i="1"/>
  <c r="AN92" i="1"/>
  <c r="AN90" i="1"/>
  <c r="R9" i="4" l="1"/>
  <c r="AI166" i="4"/>
  <c r="W9" i="4"/>
  <c r="W167" i="4" s="1"/>
  <c r="AF156" i="4"/>
  <c r="Z19" i="4"/>
  <c r="Z25" i="4"/>
  <c r="M166" i="4"/>
  <c r="Z163" i="4"/>
  <c r="AH9" i="4"/>
  <c r="AG9" i="4"/>
  <c r="AI9" i="4" l="1"/>
  <c r="W1" i="4"/>
  <c r="R1" i="4"/>
  <c r="Z166" i="4"/>
  <c r="AF9" i="4"/>
  <c r="H19" i="2"/>
  <c r="H18" i="2"/>
  <c r="H17" i="2"/>
  <c r="H16" i="2"/>
  <c r="H15" i="2"/>
  <c r="H14" i="2"/>
  <c r="H13" i="2"/>
  <c r="H12" i="2"/>
  <c r="H11" i="2"/>
  <c r="H10" i="2"/>
  <c r="H9" i="2"/>
  <c r="H20" i="2" l="1"/>
  <c r="AK128" i="1" l="1"/>
  <c r="W140" i="1"/>
  <c r="W140" i="6" s="1"/>
  <c r="N140" i="6" s="1"/>
  <c r="AC140" i="6" s="1"/>
  <c r="W141" i="1"/>
  <c r="W141" i="6" s="1"/>
  <c r="N141" i="6" s="1"/>
  <c r="AC141" i="6" s="1"/>
  <c r="W142" i="1"/>
  <c r="W142" i="6" s="1"/>
  <c r="N142" i="6" s="1"/>
  <c r="AC142" i="6" s="1"/>
  <c r="W143" i="1"/>
  <c r="W143" i="6" s="1"/>
  <c r="N143" i="6" s="1"/>
  <c r="AC143" i="6" s="1"/>
  <c r="W144" i="1"/>
  <c r="W144" i="6" s="1"/>
  <c r="N144" i="6" s="1"/>
  <c r="AC144" i="6" s="1"/>
  <c r="T140" i="1"/>
  <c r="T141" i="1"/>
  <c r="T142" i="1"/>
  <c r="T143" i="1"/>
  <c r="N143" i="1" s="1"/>
  <c r="T144" i="1"/>
  <c r="AK123" i="1"/>
  <c r="AK124" i="1"/>
  <c r="AK125" i="1"/>
  <c r="AK126" i="1"/>
  <c r="D174" i="1"/>
  <c r="E174" i="1"/>
  <c r="AM174" i="1" s="1"/>
  <c r="F174" i="1"/>
  <c r="H174" i="1"/>
  <c r="I174" i="1"/>
  <c r="J174" i="1"/>
  <c r="K174" i="1"/>
  <c r="P174" i="1"/>
  <c r="S174" i="1"/>
  <c r="U174" i="1"/>
  <c r="V174" i="1"/>
  <c r="X174" i="1"/>
  <c r="Y174" i="1"/>
  <c r="Z174" i="1"/>
  <c r="D100" i="1"/>
  <c r="D79" i="1"/>
  <c r="D65" i="1"/>
  <c r="D18" i="1"/>
  <c r="AK127" i="1"/>
  <c r="AK122" i="1"/>
  <c r="AK131" i="1"/>
  <c r="AK132" i="1"/>
  <c r="AK133" i="1"/>
  <c r="AK134" i="1"/>
  <c r="AK135" i="1"/>
  <c r="AK136" i="1"/>
  <c r="AK137" i="1"/>
  <c r="AK138" i="1"/>
  <c r="AK147" i="1"/>
  <c r="AK148" i="1"/>
  <c r="AK130" i="1"/>
  <c r="O139" i="1"/>
  <c r="O79" i="1"/>
  <c r="O74" i="1"/>
  <c r="O65" i="1"/>
  <c r="T136" i="1"/>
  <c r="T137" i="1"/>
  <c r="T138" i="1"/>
  <c r="T139" i="1"/>
  <c r="X208" i="1"/>
  <c r="X208" i="6" s="1"/>
  <c r="Y27" i="1"/>
  <c r="Y27" i="6" s="1"/>
  <c r="Y18" i="1"/>
  <c r="Y106" i="1"/>
  <c r="Y106" i="6" s="1"/>
  <c r="D147" i="1"/>
  <c r="E147" i="1"/>
  <c r="AM147" i="1" s="1"/>
  <c r="O147" i="1"/>
  <c r="P147" i="1"/>
  <c r="Q147" i="1"/>
  <c r="S147" i="1"/>
  <c r="U147" i="1"/>
  <c r="V147" i="1"/>
  <c r="Y147" i="1"/>
  <c r="Z147" i="1"/>
  <c r="AK113" i="1"/>
  <c r="AK114" i="1"/>
  <c r="AK115" i="1"/>
  <c r="AK116" i="1"/>
  <c r="AK117" i="1"/>
  <c r="AK118" i="1"/>
  <c r="AK119" i="1"/>
  <c r="AK120" i="1"/>
  <c r="AK121" i="1"/>
  <c r="D159" i="1"/>
  <c r="E159" i="1"/>
  <c r="AM159" i="1" s="1"/>
  <c r="F159" i="1"/>
  <c r="H159" i="1"/>
  <c r="I159" i="1"/>
  <c r="J159" i="1"/>
  <c r="K159" i="1"/>
  <c r="O159" i="1"/>
  <c r="P159" i="1"/>
  <c r="Q159" i="1"/>
  <c r="S159" i="1"/>
  <c r="U159" i="1"/>
  <c r="V159" i="1"/>
  <c r="X159" i="1"/>
  <c r="Y159" i="1"/>
  <c r="Z159" i="1"/>
  <c r="X158" i="1"/>
  <c r="X158" i="6" s="1"/>
  <c r="X147" i="6" s="1"/>
  <c r="X118" i="1"/>
  <c r="X118" i="6" s="1"/>
  <c r="X11" i="6" s="1"/>
  <c r="W136" i="1"/>
  <c r="W136" i="6" s="1"/>
  <c r="N136" i="6" s="1"/>
  <c r="AC136" i="6" s="1"/>
  <c r="W137" i="1"/>
  <c r="W137" i="6" s="1"/>
  <c r="N137" i="6" s="1"/>
  <c r="AC137" i="6" s="1"/>
  <c r="W138" i="1"/>
  <c r="W138" i="6" s="1"/>
  <c r="N138" i="6" s="1"/>
  <c r="AC138" i="6" s="1"/>
  <c r="W139" i="1"/>
  <c r="W139" i="6" s="1"/>
  <c r="N142" i="1" l="1"/>
  <c r="X10" i="6"/>
  <c r="X9" i="6" s="1"/>
  <c r="N136" i="1"/>
  <c r="N144" i="1"/>
  <c r="N140" i="1"/>
  <c r="C79" i="1"/>
  <c r="D79" i="6"/>
  <c r="C79" i="6" s="1"/>
  <c r="D100" i="6"/>
  <c r="C100" i="1"/>
  <c r="Y18" i="6"/>
  <c r="Y11" i="6" s="1"/>
  <c r="Y10" i="6" s="1"/>
  <c r="Y9" i="6" s="1"/>
  <c r="AP9" i="6" s="1"/>
  <c r="N138" i="1"/>
  <c r="C18" i="1"/>
  <c r="D18" i="6"/>
  <c r="N137" i="1"/>
  <c r="O79" i="6"/>
  <c r="D65" i="6"/>
  <c r="C65" i="6" s="1"/>
  <c r="C65" i="1"/>
  <c r="N141" i="1"/>
  <c r="O139" i="6"/>
  <c r="N139" i="1"/>
  <c r="O65" i="6"/>
  <c r="O74" i="6"/>
  <c r="Q10" i="1"/>
  <c r="Q9" i="1" s="1"/>
  <c r="X11" i="1"/>
  <c r="Y11" i="1"/>
  <c r="Y10" i="1" s="1"/>
  <c r="Y9" i="1" s="1"/>
  <c r="O11" i="1"/>
  <c r="X147" i="1"/>
  <c r="D11" i="1"/>
  <c r="D10" i="1" s="1"/>
  <c r="D9" i="1" s="1"/>
  <c r="F4" i="1" s="1"/>
  <c r="V10" i="1"/>
  <c r="V9" i="1" s="1"/>
  <c r="I10" i="1"/>
  <c r="I9" i="1" s="1"/>
  <c r="U10" i="1"/>
  <c r="U9" i="1" s="1"/>
  <c r="K10" i="1"/>
  <c r="K9" i="1" s="1"/>
  <c r="F10" i="1"/>
  <c r="F9" i="1" s="1"/>
  <c r="J10" i="1"/>
  <c r="J9" i="1" s="1"/>
  <c r="S10" i="1"/>
  <c r="S9" i="1" s="1"/>
  <c r="Z10" i="1"/>
  <c r="Z9" i="1" s="1"/>
  <c r="H10" i="1"/>
  <c r="H9" i="1" s="1"/>
  <c r="E10" i="1"/>
  <c r="E9" i="1" s="1"/>
  <c r="AK129" i="1"/>
  <c r="AK11" i="1" s="1"/>
  <c r="D11" i="6" l="1"/>
  <c r="D10" i="6" s="1"/>
  <c r="D9" i="6" s="1"/>
  <c r="AD18" i="6"/>
  <c r="C18" i="6"/>
  <c r="AD74" i="6"/>
  <c r="AD139" i="6"/>
  <c r="N139" i="6"/>
  <c r="AC139" i="6" s="1"/>
  <c r="AD65" i="6"/>
  <c r="O11" i="6"/>
  <c r="AD79" i="6"/>
  <c r="C100" i="6"/>
  <c r="AD100" i="6"/>
  <c r="X10" i="1"/>
  <c r="X9" i="1" s="1"/>
  <c r="O177" i="1"/>
  <c r="T178" i="1"/>
  <c r="W178" i="1"/>
  <c r="W178" i="6" s="1"/>
  <c r="N178" i="6" s="1"/>
  <c r="AC178" i="6" s="1"/>
  <c r="T179" i="1"/>
  <c r="W179" i="1"/>
  <c r="W179" i="6" s="1"/>
  <c r="N179" i="6" s="1"/>
  <c r="AC179" i="6" s="1"/>
  <c r="T180" i="1"/>
  <c r="W180" i="1"/>
  <c r="W180" i="6" s="1"/>
  <c r="N180" i="6" s="1"/>
  <c r="AC180" i="6" s="1"/>
  <c r="T181" i="1"/>
  <c r="W181" i="1"/>
  <c r="W181" i="6" s="1"/>
  <c r="N181" i="6" s="1"/>
  <c r="AC181" i="6" s="1"/>
  <c r="T182" i="1"/>
  <c r="W182" i="1"/>
  <c r="W182" i="6" s="1"/>
  <c r="N182" i="6" s="1"/>
  <c r="AC182" i="6" s="1"/>
  <c r="T183" i="1"/>
  <c r="W183" i="1"/>
  <c r="W183" i="6" s="1"/>
  <c r="N183" i="6" s="1"/>
  <c r="AC183" i="6" s="1"/>
  <c r="T184" i="1"/>
  <c r="W184" i="1"/>
  <c r="W184" i="6" s="1"/>
  <c r="N184" i="6" s="1"/>
  <c r="AC184" i="6" s="1"/>
  <c r="T185" i="1"/>
  <c r="W185" i="1"/>
  <c r="W185" i="6" s="1"/>
  <c r="N185" i="6" s="1"/>
  <c r="AC185" i="6" s="1"/>
  <c r="T186" i="1"/>
  <c r="W186" i="1"/>
  <c r="W186" i="6" s="1"/>
  <c r="N186" i="6" s="1"/>
  <c r="AC186" i="6" s="1"/>
  <c r="T187" i="1"/>
  <c r="W187" i="1"/>
  <c r="W187" i="6" s="1"/>
  <c r="N187" i="6" s="1"/>
  <c r="AC187" i="6" s="1"/>
  <c r="T188" i="1"/>
  <c r="W188" i="1"/>
  <c r="W188" i="6" s="1"/>
  <c r="N188" i="6" s="1"/>
  <c r="AC188" i="6" s="1"/>
  <c r="T189" i="1"/>
  <c r="W189" i="1"/>
  <c r="W189" i="6" s="1"/>
  <c r="N189" i="6" s="1"/>
  <c r="AC189" i="6" s="1"/>
  <c r="T190" i="1"/>
  <c r="W190" i="1"/>
  <c r="W190" i="6" s="1"/>
  <c r="N190" i="6" s="1"/>
  <c r="AC190" i="6" s="1"/>
  <c r="T191" i="1"/>
  <c r="W191" i="1"/>
  <c r="W191" i="6" s="1"/>
  <c r="N191" i="6" s="1"/>
  <c r="AC191" i="6" s="1"/>
  <c r="T192" i="1"/>
  <c r="W192" i="1"/>
  <c r="W192" i="6" s="1"/>
  <c r="N192" i="6" s="1"/>
  <c r="AC192" i="6" s="1"/>
  <c r="T193" i="1"/>
  <c r="W193" i="1"/>
  <c r="W193" i="6" s="1"/>
  <c r="N193" i="6" s="1"/>
  <c r="AC193" i="6" s="1"/>
  <c r="T194" i="1"/>
  <c r="W194" i="1"/>
  <c r="W194" i="6" s="1"/>
  <c r="N194" i="6" s="1"/>
  <c r="AC194" i="6" s="1"/>
  <c r="T195" i="1"/>
  <c r="W195" i="1"/>
  <c r="W195" i="6" s="1"/>
  <c r="N195" i="6" s="1"/>
  <c r="AC195" i="6" s="1"/>
  <c r="T196" i="1"/>
  <c r="W196" i="1"/>
  <c r="W196" i="6" s="1"/>
  <c r="N196" i="6" s="1"/>
  <c r="AC196" i="6" s="1"/>
  <c r="T197" i="1"/>
  <c r="W197" i="1"/>
  <c r="W197" i="6" s="1"/>
  <c r="N197" i="6" s="1"/>
  <c r="AC197" i="6" s="1"/>
  <c r="T198" i="1"/>
  <c r="W198" i="1"/>
  <c r="W198" i="6" s="1"/>
  <c r="N198" i="6" s="1"/>
  <c r="AC198" i="6" s="1"/>
  <c r="T199" i="1"/>
  <c r="W199" i="1"/>
  <c r="W199" i="6" s="1"/>
  <c r="N199" i="6" s="1"/>
  <c r="AC199" i="6" s="1"/>
  <c r="T150" i="1"/>
  <c r="W150" i="1"/>
  <c r="W150" i="6" s="1"/>
  <c r="N150" i="6" s="1"/>
  <c r="AC150" i="6" s="1"/>
  <c r="T151" i="1"/>
  <c r="W151" i="1"/>
  <c r="W151" i="6" s="1"/>
  <c r="N151" i="6" s="1"/>
  <c r="AC151" i="6" s="1"/>
  <c r="T152" i="1"/>
  <c r="W152" i="1"/>
  <c r="W152" i="6" s="1"/>
  <c r="N152" i="6" s="1"/>
  <c r="AC152" i="6" s="1"/>
  <c r="T153" i="1"/>
  <c r="W153" i="1"/>
  <c r="W153" i="6" s="1"/>
  <c r="N153" i="6" s="1"/>
  <c r="AC153" i="6" s="1"/>
  <c r="T154" i="1"/>
  <c r="W154" i="1"/>
  <c r="W154" i="6" s="1"/>
  <c r="N154" i="6" s="1"/>
  <c r="AC154" i="6" s="1"/>
  <c r="T155" i="1"/>
  <c r="W155" i="1"/>
  <c r="W155" i="6" s="1"/>
  <c r="N155" i="6" s="1"/>
  <c r="AC155" i="6" s="1"/>
  <c r="T156" i="1"/>
  <c r="W156" i="1"/>
  <c r="W156" i="6" s="1"/>
  <c r="N156" i="6" s="1"/>
  <c r="AC156" i="6" s="1"/>
  <c r="T157" i="1"/>
  <c r="W157" i="1"/>
  <c r="W157" i="6" s="1"/>
  <c r="N157" i="6" s="1"/>
  <c r="AC157" i="6" s="1"/>
  <c r="T158" i="1"/>
  <c r="W158" i="1"/>
  <c r="W158" i="6" s="1"/>
  <c r="N158" i="6" s="1"/>
  <c r="AC158" i="6" s="1"/>
  <c r="T130" i="1"/>
  <c r="W130" i="1"/>
  <c r="W130" i="6" s="1"/>
  <c r="N130" i="6" s="1"/>
  <c r="AC130" i="6" s="1"/>
  <c r="T131" i="1"/>
  <c r="W131" i="1"/>
  <c r="W131" i="6" s="1"/>
  <c r="N131" i="6" s="1"/>
  <c r="AC131" i="6" s="1"/>
  <c r="T132" i="1"/>
  <c r="W132" i="1"/>
  <c r="W132" i="6" s="1"/>
  <c r="N132" i="6" s="1"/>
  <c r="AC132" i="6" s="1"/>
  <c r="T133" i="1"/>
  <c r="W133" i="1"/>
  <c r="W133" i="6" s="1"/>
  <c r="N133" i="6" s="1"/>
  <c r="AC133" i="6" s="1"/>
  <c r="T134" i="1"/>
  <c r="W134" i="1"/>
  <c r="W134" i="6" s="1"/>
  <c r="N134" i="6" s="1"/>
  <c r="AC134" i="6" s="1"/>
  <c r="T135" i="1"/>
  <c r="W135" i="1"/>
  <c r="W135" i="6" s="1"/>
  <c r="N135" i="6" s="1"/>
  <c r="AC135" i="6" s="1"/>
  <c r="T148" i="1"/>
  <c r="W148" i="1"/>
  <c r="W148" i="6" s="1"/>
  <c r="T149" i="1"/>
  <c r="W149" i="1"/>
  <c r="W149" i="6" s="1"/>
  <c r="N149" i="6" s="1"/>
  <c r="AC149" i="6" s="1"/>
  <c r="W119" i="1"/>
  <c r="W119" i="6" s="1"/>
  <c r="N119" i="6" s="1"/>
  <c r="AC119" i="6" s="1"/>
  <c r="W120" i="1"/>
  <c r="W120" i="6" s="1"/>
  <c r="N120" i="6" s="1"/>
  <c r="AC120" i="6" s="1"/>
  <c r="W121" i="1"/>
  <c r="W121" i="6" s="1"/>
  <c r="N121" i="6" s="1"/>
  <c r="AC121" i="6" s="1"/>
  <c r="W122" i="1"/>
  <c r="W122" i="6" s="1"/>
  <c r="N122" i="6" s="1"/>
  <c r="AC122" i="6" s="1"/>
  <c r="W123" i="1"/>
  <c r="W123" i="6" s="1"/>
  <c r="N123" i="6" s="1"/>
  <c r="AC123" i="6" s="1"/>
  <c r="W124" i="1"/>
  <c r="W124" i="6" s="1"/>
  <c r="N124" i="6" s="1"/>
  <c r="AC124" i="6" s="1"/>
  <c r="W125" i="1"/>
  <c r="W125" i="6" s="1"/>
  <c r="N125" i="6" s="1"/>
  <c r="AC125" i="6" s="1"/>
  <c r="W126" i="1"/>
  <c r="W126" i="6" s="1"/>
  <c r="N126" i="6" s="1"/>
  <c r="AC126" i="6" s="1"/>
  <c r="W127" i="1"/>
  <c r="W127" i="6" s="1"/>
  <c r="N127" i="6" s="1"/>
  <c r="AC127" i="6" s="1"/>
  <c r="W128" i="1"/>
  <c r="W128" i="6" s="1"/>
  <c r="N128" i="6" s="1"/>
  <c r="AC128" i="6" s="1"/>
  <c r="W129" i="1"/>
  <c r="W129" i="6" s="1"/>
  <c r="N129" i="6" s="1"/>
  <c r="AC129" i="6" s="1"/>
  <c r="T112" i="1"/>
  <c r="T113" i="1"/>
  <c r="T114" i="1"/>
  <c r="T115" i="1"/>
  <c r="T116" i="1"/>
  <c r="N116" i="1" s="1"/>
  <c r="T117" i="1"/>
  <c r="T118" i="1"/>
  <c r="T119" i="1"/>
  <c r="T120" i="1"/>
  <c r="T121" i="1"/>
  <c r="T122" i="1"/>
  <c r="T123" i="1"/>
  <c r="T124" i="1"/>
  <c r="T125" i="1"/>
  <c r="T126" i="1"/>
  <c r="T127" i="1"/>
  <c r="T128" i="1"/>
  <c r="T129" i="1"/>
  <c r="W115" i="1"/>
  <c r="W115" i="6" s="1"/>
  <c r="N115" i="6" s="1"/>
  <c r="AC115" i="6" s="1"/>
  <c r="W116" i="1"/>
  <c r="W116" i="6" s="1"/>
  <c r="N116" i="6" s="1"/>
  <c r="AC116" i="6" s="1"/>
  <c r="W117" i="1"/>
  <c r="W117" i="6" s="1"/>
  <c r="N117" i="6" s="1"/>
  <c r="AC117" i="6" s="1"/>
  <c r="W118" i="1"/>
  <c r="W118" i="6" s="1"/>
  <c r="N118" i="6" s="1"/>
  <c r="AC118" i="6" s="1"/>
  <c r="W208" i="1"/>
  <c r="W208" i="6" s="1"/>
  <c r="N208" i="6" s="1"/>
  <c r="AC208" i="6" s="1"/>
  <c r="W206" i="1"/>
  <c r="W206" i="6" s="1"/>
  <c r="N206" i="6" s="1"/>
  <c r="AC206" i="6" s="1"/>
  <c r="W204" i="1"/>
  <c r="W204" i="6" s="1"/>
  <c r="N204" i="6" s="1"/>
  <c r="AC204" i="6" s="1"/>
  <c r="W203" i="1"/>
  <c r="W203" i="6" s="1"/>
  <c r="N203" i="6" s="1"/>
  <c r="AC203" i="6" s="1"/>
  <c r="W202" i="1"/>
  <c r="W202" i="6" s="1"/>
  <c r="N202" i="6" s="1"/>
  <c r="AC202" i="6" s="1"/>
  <c r="W200" i="1"/>
  <c r="W200" i="6" s="1"/>
  <c r="N200" i="6" s="1"/>
  <c r="AC200" i="6" s="1"/>
  <c r="W177" i="1"/>
  <c r="W177" i="6" s="1"/>
  <c r="W176" i="1"/>
  <c r="W176" i="6" s="1"/>
  <c r="N176" i="6" s="1"/>
  <c r="AC176" i="6" s="1"/>
  <c r="W175" i="1"/>
  <c r="W175" i="6" s="1"/>
  <c r="W172" i="1"/>
  <c r="W172" i="6" s="1"/>
  <c r="N172" i="6" s="1"/>
  <c r="AC172" i="6" s="1"/>
  <c r="W171" i="1"/>
  <c r="W171" i="6" s="1"/>
  <c r="N171" i="6" s="1"/>
  <c r="AC171" i="6" s="1"/>
  <c r="W170" i="1"/>
  <c r="W170" i="6" s="1"/>
  <c r="N170" i="6" s="1"/>
  <c r="AC170" i="6" s="1"/>
  <c r="W169" i="1"/>
  <c r="W169" i="6" s="1"/>
  <c r="N169" i="6" s="1"/>
  <c r="AC169" i="6" s="1"/>
  <c r="W168" i="1"/>
  <c r="W168" i="6" s="1"/>
  <c r="N168" i="6" s="1"/>
  <c r="AC168" i="6" s="1"/>
  <c r="W167" i="1"/>
  <c r="W167" i="6" s="1"/>
  <c r="N167" i="6" s="1"/>
  <c r="AC167" i="6" s="1"/>
  <c r="W166" i="1"/>
  <c r="W166" i="6" s="1"/>
  <c r="N166" i="6" s="1"/>
  <c r="AC166" i="6" s="1"/>
  <c r="W165" i="1"/>
  <c r="W165" i="6" s="1"/>
  <c r="N165" i="6" s="1"/>
  <c r="AC165" i="6" s="1"/>
  <c r="W164" i="1"/>
  <c r="W164" i="6" s="1"/>
  <c r="N164" i="6" s="1"/>
  <c r="AC164" i="6" s="1"/>
  <c r="W163" i="1"/>
  <c r="W163" i="6" s="1"/>
  <c r="N163" i="6" s="1"/>
  <c r="AC163" i="6" s="1"/>
  <c r="W162" i="1"/>
  <c r="W162" i="6" s="1"/>
  <c r="N162" i="6" s="1"/>
  <c r="AC162" i="6" s="1"/>
  <c r="W161" i="1"/>
  <c r="W161" i="6" s="1"/>
  <c r="N161" i="6" s="1"/>
  <c r="AC161" i="6" s="1"/>
  <c r="W160" i="1"/>
  <c r="W160" i="6" s="1"/>
  <c r="W114" i="1"/>
  <c r="W114" i="6" s="1"/>
  <c r="N114" i="6" s="1"/>
  <c r="AC114" i="6" s="1"/>
  <c r="W113" i="1"/>
  <c r="W113" i="6" s="1"/>
  <c r="N113" i="6" s="1"/>
  <c r="AC113" i="6" s="1"/>
  <c r="W112" i="1"/>
  <c r="W112" i="6" s="1"/>
  <c r="N112" i="6" s="1"/>
  <c r="AC112" i="6" s="1"/>
  <c r="W111" i="1"/>
  <c r="W111" i="6" s="1"/>
  <c r="N111" i="6" s="1"/>
  <c r="AC111" i="6" s="1"/>
  <c r="W110" i="1"/>
  <c r="W110" i="6" s="1"/>
  <c r="N110" i="6" s="1"/>
  <c r="AC110" i="6" s="1"/>
  <c r="W109" i="1"/>
  <c r="W109" i="6" s="1"/>
  <c r="N109" i="6" s="1"/>
  <c r="AC109" i="6" s="1"/>
  <c r="W108" i="1"/>
  <c r="W108" i="6" s="1"/>
  <c r="N108" i="6" s="1"/>
  <c r="AC108" i="6" s="1"/>
  <c r="W107" i="1"/>
  <c r="W107" i="6" s="1"/>
  <c r="N107" i="6" s="1"/>
  <c r="AC107" i="6" s="1"/>
  <c r="W106" i="1"/>
  <c r="W106" i="6" s="1"/>
  <c r="N106" i="6" s="1"/>
  <c r="AC106" i="6" s="1"/>
  <c r="W105" i="1"/>
  <c r="W105" i="6" s="1"/>
  <c r="N105" i="6" s="1"/>
  <c r="AC105" i="6" s="1"/>
  <c r="W104" i="1"/>
  <c r="W104" i="6" s="1"/>
  <c r="N104" i="6" s="1"/>
  <c r="AC104" i="6" s="1"/>
  <c r="W103" i="1"/>
  <c r="W103" i="6" s="1"/>
  <c r="N103" i="6" s="1"/>
  <c r="AC103" i="6" s="1"/>
  <c r="W102" i="1"/>
  <c r="W102" i="6" s="1"/>
  <c r="N102" i="6" s="1"/>
  <c r="AC102" i="6" s="1"/>
  <c r="W101" i="1"/>
  <c r="W101" i="6" s="1"/>
  <c r="N101" i="6" s="1"/>
  <c r="AC101" i="6" s="1"/>
  <c r="W100" i="1"/>
  <c r="W100" i="6" s="1"/>
  <c r="N100" i="6" s="1"/>
  <c r="AC100" i="6" s="1"/>
  <c r="W99" i="1"/>
  <c r="W99" i="6" s="1"/>
  <c r="N99" i="6" s="1"/>
  <c r="AC99" i="6" s="1"/>
  <c r="W98" i="1"/>
  <c r="W98" i="6" s="1"/>
  <c r="N98" i="6" s="1"/>
  <c r="AC98" i="6" s="1"/>
  <c r="W97" i="1"/>
  <c r="W97" i="6" s="1"/>
  <c r="N97" i="6" s="1"/>
  <c r="AC97" i="6" s="1"/>
  <c r="W96" i="1"/>
  <c r="W96" i="6" s="1"/>
  <c r="N96" i="6" s="1"/>
  <c r="AC96" i="6" s="1"/>
  <c r="W95" i="1"/>
  <c r="W95" i="6" s="1"/>
  <c r="N95" i="6" s="1"/>
  <c r="AC95" i="6" s="1"/>
  <c r="W94" i="1"/>
  <c r="W94" i="6" s="1"/>
  <c r="N94" i="6" s="1"/>
  <c r="AC94" i="6" s="1"/>
  <c r="W93" i="1"/>
  <c r="W93" i="6" s="1"/>
  <c r="N93" i="6" s="1"/>
  <c r="AC93" i="6" s="1"/>
  <c r="W92" i="1"/>
  <c r="W92" i="6" s="1"/>
  <c r="N92" i="6" s="1"/>
  <c r="AC92" i="6" s="1"/>
  <c r="W91" i="1"/>
  <c r="W91" i="6" s="1"/>
  <c r="N91" i="6" s="1"/>
  <c r="AC91" i="6" s="1"/>
  <c r="W90" i="1"/>
  <c r="W90" i="6" s="1"/>
  <c r="N90" i="6" s="1"/>
  <c r="AC90" i="6" s="1"/>
  <c r="W89" i="1"/>
  <c r="W89" i="6" s="1"/>
  <c r="N89" i="6" s="1"/>
  <c r="AC89" i="6" s="1"/>
  <c r="W88" i="1"/>
  <c r="W88" i="6" s="1"/>
  <c r="N88" i="6" s="1"/>
  <c r="AC88" i="6" s="1"/>
  <c r="W87" i="1"/>
  <c r="W87" i="6" s="1"/>
  <c r="N87" i="6" s="1"/>
  <c r="AC87" i="6" s="1"/>
  <c r="W86" i="1"/>
  <c r="W86" i="6" s="1"/>
  <c r="N86" i="6" s="1"/>
  <c r="AC86" i="6" s="1"/>
  <c r="W85" i="1"/>
  <c r="W85" i="6" s="1"/>
  <c r="N85" i="6" s="1"/>
  <c r="AC85" i="6" s="1"/>
  <c r="W84" i="1"/>
  <c r="W84" i="6" s="1"/>
  <c r="N84" i="6" s="1"/>
  <c r="AC84" i="6" s="1"/>
  <c r="W83" i="1"/>
  <c r="W83" i="6" s="1"/>
  <c r="N83" i="6" s="1"/>
  <c r="AC83" i="6" s="1"/>
  <c r="W82" i="1"/>
  <c r="W82" i="6" s="1"/>
  <c r="N82" i="6" s="1"/>
  <c r="AC82" i="6" s="1"/>
  <c r="W81" i="1"/>
  <c r="W81" i="6" s="1"/>
  <c r="N81" i="6" s="1"/>
  <c r="AC81" i="6" s="1"/>
  <c r="W80" i="1"/>
  <c r="W80" i="6" s="1"/>
  <c r="N80" i="6" s="1"/>
  <c r="AC80" i="6" s="1"/>
  <c r="W79" i="1"/>
  <c r="W79" i="6" s="1"/>
  <c r="W78" i="1"/>
  <c r="W78" i="6" s="1"/>
  <c r="N78" i="6" s="1"/>
  <c r="AC78" i="6" s="1"/>
  <c r="W77" i="1"/>
  <c r="W77" i="6" s="1"/>
  <c r="W76" i="1"/>
  <c r="W76" i="6" s="1"/>
  <c r="N76" i="6" s="1"/>
  <c r="AC76" i="6" s="1"/>
  <c r="W75" i="1"/>
  <c r="W75" i="6" s="1"/>
  <c r="N75" i="6" s="1"/>
  <c r="AC75" i="6" s="1"/>
  <c r="W74" i="1"/>
  <c r="W74" i="6" s="1"/>
  <c r="N74" i="6" s="1"/>
  <c r="AC74" i="6" s="1"/>
  <c r="W73" i="1"/>
  <c r="W73" i="6" s="1"/>
  <c r="N73" i="6" s="1"/>
  <c r="AC73" i="6" s="1"/>
  <c r="W72" i="1"/>
  <c r="W72" i="6" s="1"/>
  <c r="W71" i="1"/>
  <c r="W71" i="6" s="1"/>
  <c r="N71" i="6" s="1"/>
  <c r="AC71" i="6" s="1"/>
  <c r="W70" i="1"/>
  <c r="W70" i="6" s="1"/>
  <c r="N70" i="6" s="1"/>
  <c r="AC70" i="6" s="1"/>
  <c r="W69" i="1"/>
  <c r="W69" i="6" s="1"/>
  <c r="W68" i="1"/>
  <c r="W68" i="6" s="1"/>
  <c r="N68" i="6" s="1"/>
  <c r="AC68" i="6" s="1"/>
  <c r="W67" i="1"/>
  <c r="W67" i="6" s="1"/>
  <c r="N67" i="6" s="1"/>
  <c r="AC67" i="6" s="1"/>
  <c r="W66" i="1"/>
  <c r="W66" i="6" s="1"/>
  <c r="N66" i="6" s="1"/>
  <c r="AC66" i="6" s="1"/>
  <c r="W65" i="1"/>
  <c r="W65" i="6" s="1"/>
  <c r="N65" i="6" s="1"/>
  <c r="AC65" i="6" s="1"/>
  <c r="W64" i="1"/>
  <c r="W64" i="6" s="1"/>
  <c r="N64" i="6" s="1"/>
  <c r="AC64" i="6" s="1"/>
  <c r="W63" i="1"/>
  <c r="W63" i="6" s="1"/>
  <c r="N63" i="6" s="1"/>
  <c r="AC63" i="6" s="1"/>
  <c r="W62" i="1"/>
  <c r="W62" i="6" s="1"/>
  <c r="N62" i="6" s="1"/>
  <c r="AC62" i="6" s="1"/>
  <c r="W61" i="1"/>
  <c r="W61" i="6" s="1"/>
  <c r="N61" i="6" s="1"/>
  <c r="AC61" i="6" s="1"/>
  <c r="W60" i="1"/>
  <c r="W60" i="6" s="1"/>
  <c r="N60" i="6" s="1"/>
  <c r="AC60" i="6" s="1"/>
  <c r="W59" i="1"/>
  <c r="W59" i="6" s="1"/>
  <c r="N59" i="6" s="1"/>
  <c r="AC59" i="6" s="1"/>
  <c r="W58" i="1"/>
  <c r="W58" i="6" s="1"/>
  <c r="N58" i="6" s="1"/>
  <c r="AC58" i="6" s="1"/>
  <c r="W57" i="1"/>
  <c r="W57" i="6" s="1"/>
  <c r="N57" i="6" s="1"/>
  <c r="AC57" i="6" s="1"/>
  <c r="W56" i="1"/>
  <c r="W56" i="6" s="1"/>
  <c r="N56" i="6" s="1"/>
  <c r="AC56" i="6" s="1"/>
  <c r="W55" i="1"/>
  <c r="W55" i="6" s="1"/>
  <c r="N55" i="6" s="1"/>
  <c r="AC55" i="6" s="1"/>
  <c r="W54" i="1"/>
  <c r="W54" i="6" s="1"/>
  <c r="N54" i="6" s="1"/>
  <c r="AC54" i="6" s="1"/>
  <c r="W53" i="1"/>
  <c r="W53" i="6" s="1"/>
  <c r="N53" i="6" s="1"/>
  <c r="AC53" i="6" s="1"/>
  <c r="W52" i="1"/>
  <c r="W52" i="6" s="1"/>
  <c r="N52" i="6" s="1"/>
  <c r="AC52" i="6" s="1"/>
  <c r="W51" i="1"/>
  <c r="W51" i="6" s="1"/>
  <c r="N51" i="6" s="1"/>
  <c r="AC51" i="6" s="1"/>
  <c r="W50" i="1"/>
  <c r="W50" i="6" s="1"/>
  <c r="N50" i="6" s="1"/>
  <c r="AC50" i="6" s="1"/>
  <c r="W49" i="1"/>
  <c r="W49" i="6" s="1"/>
  <c r="N49" i="6" s="1"/>
  <c r="AC49" i="6" s="1"/>
  <c r="W48" i="1"/>
  <c r="W48" i="6" s="1"/>
  <c r="N48" i="6" s="1"/>
  <c r="AC48" i="6" s="1"/>
  <c r="W47" i="1"/>
  <c r="W47" i="6" s="1"/>
  <c r="N47" i="6" s="1"/>
  <c r="AC47" i="6" s="1"/>
  <c r="W46" i="1"/>
  <c r="W46" i="6" s="1"/>
  <c r="N46" i="6" s="1"/>
  <c r="AC46" i="6" s="1"/>
  <c r="W45" i="1"/>
  <c r="W45" i="6" s="1"/>
  <c r="N45" i="6" s="1"/>
  <c r="AC45" i="6" s="1"/>
  <c r="W44" i="1"/>
  <c r="W44" i="6" s="1"/>
  <c r="N44" i="6" s="1"/>
  <c r="AC44" i="6" s="1"/>
  <c r="W43" i="1"/>
  <c r="W43" i="6" s="1"/>
  <c r="N43" i="6" s="1"/>
  <c r="AC43" i="6" s="1"/>
  <c r="W42" i="1"/>
  <c r="W42" i="6" s="1"/>
  <c r="N42" i="6" s="1"/>
  <c r="AC42" i="6" s="1"/>
  <c r="W41" i="1"/>
  <c r="W41" i="6" s="1"/>
  <c r="N41" i="6" s="1"/>
  <c r="AC41" i="6" s="1"/>
  <c r="W40" i="1"/>
  <c r="W40" i="6" s="1"/>
  <c r="N40" i="6" s="1"/>
  <c r="AC40" i="6" s="1"/>
  <c r="W39" i="1"/>
  <c r="W39" i="6" s="1"/>
  <c r="N39" i="6" s="1"/>
  <c r="AC39" i="6" s="1"/>
  <c r="W38" i="1"/>
  <c r="W38" i="6" s="1"/>
  <c r="N38" i="6" s="1"/>
  <c r="AC38" i="6" s="1"/>
  <c r="W37" i="1"/>
  <c r="W37" i="6" s="1"/>
  <c r="N37" i="6" s="1"/>
  <c r="AC37" i="6" s="1"/>
  <c r="W36" i="1"/>
  <c r="W36" i="6" s="1"/>
  <c r="N36" i="6" s="1"/>
  <c r="AC36" i="6" s="1"/>
  <c r="W35" i="1"/>
  <c r="W35" i="6" s="1"/>
  <c r="N35" i="6" s="1"/>
  <c r="AC35" i="6" s="1"/>
  <c r="W34" i="1"/>
  <c r="W34" i="6" s="1"/>
  <c r="N34" i="6" s="1"/>
  <c r="AC34" i="6" s="1"/>
  <c r="W33" i="1"/>
  <c r="W33" i="6" s="1"/>
  <c r="N33" i="6" s="1"/>
  <c r="AC33" i="6" s="1"/>
  <c r="W32" i="1"/>
  <c r="W32" i="6" s="1"/>
  <c r="N32" i="6" s="1"/>
  <c r="AC32" i="6" s="1"/>
  <c r="W31" i="1"/>
  <c r="W31" i="6" s="1"/>
  <c r="N31" i="6" s="1"/>
  <c r="AC31" i="6" s="1"/>
  <c r="W30" i="1"/>
  <c r="W30" i="6" s="1"/>
  <c r="N30" i="6" s="1"/>
  <c r="AC30" i="6" s="1"/>
  <c r="W29" i="1"/>
  <c r="W29" i="6" s="1"/>
  <c r="N29" i="6" s="1"/>
  <c r="AC29" i="6" s="1"/>
  <c r="W28" i="1"/>
  <c r="W28" i="6" s="1"/>
  <c r="N28" i="6" s="1"/>
  <c r="AC28" i="6" s="1"/>
  <c r="W27" i="1"/>
  <c r="W27" i="6" s="1"/>
  <c r="N27" i="6" s="1"/>
  <c r="AC27" i="6" s="1"/>
  <c r="W26" i="1"/>
  <c r="W26" i="6" s="1"/>
  <c r="N26" i="6" s="1"/>
  <c r="AC26" i="6" s="1"/>
  <c r="W25" i="1"/>
  <c r="W25" i="6" s="1"/>
  <c r="N25" i="6" s="1"/>
  <c r="AC25" i="6" s="1"/>
  <c r="W24" i="1"/>
  <c r="W24" i="6" s="1"/>
  <c r="N24" i="6" s="1"/>
  <c r="AC24" i="6" s="1"/>
  <c r="W23" i="1"/>
  <c r="W23" i="6" s="1"/>
  <c r="N23" i="6" s="1"/>
  <c r="AC23" i="6" s="1"/>
  <c r="W22" i="1"/>
  <c r="W22" i="6" s="1"/>
  <c r="N22" i="6" s="1"/>
  <c r="AC22" i="6" s="1"/>
  <c r="W21" i="1"/>
  <c r="W21" i="6" s="1"/>
  <c r="N21" i="6" s="1"/>
  <c r="AC21" i="6" s="1"/>
  <c r="W20" i="1"/>
  <c r="W20" i="6" s="1"/>
  <c r="N20" i="6" s="1"/>
  <c r="AC20" i="6" s="1"/>
  <c r="W19" i="1"/>
  <c r="W19" i="6" s="1"/>
  <c r="N19" i="6" s="1"/>
  <c r="AC19" i="6" s="1"/>
  <c r="W18" i="1"/>
  <c r="W18" i="6" s="1"/>
  <c r="N18" i="6" s="1"/>
  <c r="AC18" i="6" s="1"/>
  <c r="W17" i="1"/>
  <c r="W17" i="6" s="1"/>
  <c r="N17" i="6" s="1"/>
  <c r="AC17" i="6" s="1"/>
  <c r="W16" i="1"/>
  <c r="W16" i="6" s="1"/>
  <c r="N16" i="6" s="1"/>
  <c r="AC16" i="6" s="1"/>
  <c r="W15" i="1"/>
  <c r="W15" i="6" s="1"/>
  <c r="N15" i="6" s="1"/>
  <c r="AC15" i="6" s="1"/>
  <c r="W14" i="1"/>
  <c r="W14" i="6" s="1"/>
  <c r="N14" i="6" s="1"/>
  <c r="AC14" i="6" s="1"/>
  <c r="W13" i="1"/>
  <c r="W13" i="6" s="1"/>
  <c r="N13" i="6" s="1"/>
  <c r="AC13" i="6" s="1"/>
  <c r="W12" i="1"/>
  <c r="W12" i="6" s="1"/>
  <c r="N118" i="1" l="1"/>
  <c r="N129" i="1"/>
  <c r="N125" i="1"/>
  <c r="N121" i="1"/>
  <c r="N128" i="1"/>
  <c r="N124" i="1"/>
  <c r="N120" i="1"/>
  <c r="N112" i="1"/>
  <c r="N160" i="6"/>
  <c r="W159" i="6"/>
  <c r="N127" i="1"/>
  <c r="N123" i="1"/>
  <c r="N119" i="1"/>
  <c r="N115" i="1"/>
  <c r="N149" i="1"/>
  <c r="N135" i="1"/>
  <c r="N133" i="1"/>
  <c r="N131" i="1"/>
  <c r="N158" i="1"/>
  <c r="N156" i="1"/>
  <c r="N154" i="1"/>
  <c r="N152" i="1"/>
  <c r="N150" i="1"/>
  <c r="N198" i="1"/>
  <c r="N196" i="1"/>
  <c r="N194" i="1"/>
  <c r="N192" i="1"/>
  <c r="N190" i="1"/>
  <c r="N188" i="1"/>
  <c r="N186" i="1"/>
  <c r="N184" i="1"/>
  <c r="N182" i="1"/>
  <c r="N180" i="1"/>
  <c r="N178" i="1"/>
  <c r="N126" i="1"/>
  <c r="O177" i="6"/>
  <c r="C11" i="6"/>
  <c r="C10" i="6" s="1"/>
  <c r="C9" i="6" s="1"/>
  <c r="N12" i="6"/>
  <c r="W11" i="6"/>
  <c r="W174" i="6"/>
  <c r="N175" i="6"/>
  <c r="N122" i="1"/>
  <c r="N114" i="1"/>
  <c r="W147" i="6"/>
  <c r="N148" i="6"/>
  <c r="N117" i="1"/>
  <c r="N113" i="1"/>
  <c r="N148" i="1"/>
  <c r="N134" i="1"/>
  <c r="N132" i="1"/>
  <c r="N130" i="1"/>
  <c r="N157" i="1"/>
  <c r="N155" i="1"/>
  <c r="N153" i="1"/>
  <c r="N151" i="1"/>
  <c r="N199" i="1"/>
  <c r="N197" i="1"/>
  <c r="N195" i="1"/>
  <c r="N193" i="1"/>
  <c r="N191" i="1"/>
  <c r="N189" i="1"/>
  <c r="N187" i="1"/>
  <c r="N185" i="1"/>
  <c r="N183" i="1"/>
  <c r="N181" i="1"/>
  <c r="N179" i="1"/>
  <c r="AD11" i="6"/>
  <c r="W11" i="1"/>
  <c r="O174" i="1"/>
  <c r="O10" i="1" s="1"/>
  <c r="O9" i="1" s="1"/>
  <c r="W174" i="1"/>
  <c r="W147" i="1"/>
  <c r="T147" i="1"/>
  <c r="W159" i="1"/>
  <c r="AK9" i="1"/>
  <c r="W10" i="6" l="1"/>
  <c r="W9" i="6" s="1"/>
  <c r="AD177" i="6"/>
  <c r="N177" i="6"/>
  <c r="AC177" i="6" s="1"/>
  <c r="O174" i="6"/>
  <c r="W10" i="1"/>
  <c r="W9" i="1" s="1"/>
  <c r="AC12" i="6"/>
  <c r="AC148" i="6"/>
  <c r="N147" i="6"/>
  <c r="AC147" i="6" s="1"/>
  <c r="AC175" i="6"/>
  <c r="AC160" i="6"/>
  <c r="N159" i="6"/>
  <c r="AC159" i="6" s="1"/>
  <c r="N147" i="1"/>
  <c r="P69" i="1"/>
  <c r="P79" i="1"/>
  <c r="P77" i="1"/>
  <c r="P72" i="1"/>
  <c r="T176" i="1"/>
  <c r="N176" i="1" s="1"/>
  <c r="T177" i="1"/>
  <c r="N177" i="1" s="1"/>
  <c r="T200" i="1"/>
  <c r="N200" i="1" s="1"/>
  <c r="T202" i="1"/>
  <c r="N202" i="1" s="1"/>
  <c r="T203" i="1"/>
  <c r="N203" i="1" s="1"/>
  <c r="T204" i="1"/>
  <c r="N204" i="1" s="1"/>
  <c r="T206" i="1"/>
  <c r="N206" i="1" s="1"/>
  <c r="T208" i="1"/>
  <c r="N208" i="1" s="1"/>
  <c r="T175" i="1"/>
  <c r="N175" i="1" s="1"/>
  <c r="T161" i="1"/>
  <c r="N161" i="1" s="1"/>
  <c r="T162" i="1"/>
  <c r="N162" i="1" s="1"/>
  <c r="T163" i="1"/>
  <c r="N163" i="1" s="1"/>
  <c r="T164" i="1"/>
  <c r="N164" i="1" s="1"/>
  <c r="T165" i="1"/>
  <c r="N165" i="1" s="1"/>
  <c r="T166" i="1"/>
  <c r="N166" i="1" s="1"/>
  <c r="T167" i="1"/>
  <c r="N167" i="1" s="1"/>
  <c r="T168" i="1"/>
  <c r="N168" i="1" s="1"/>
  <c r="T169" i="1"/>
  <c r="N169" i="1" s="1"/>
  <c r="T170" i="1"/>
  <c r="N170" i="1" s="1"/>
  <c r="T171" i="1"/>
  <c r="N171" i="1" s="1"/>
  <c r="T172" i="1"/>
  <c r="N172" i="1" s="1"/>
  <c r="T160" i="1"/>
  <c r="N160" i="1" s="1"/>
  <c r="N174" i="6" l="1"/>
  <c r="AC174" i="6" s="1"/>
  <c r="P69" i="6"/>
  <c r="P79" i="6"/>
  <c r="P72" i="6"/>
  <c r="AD174" i="6"/>
  <c r="O10" i="6"/>
  <c r="P77" i="6"/>
  <c r="P11" i="1"/>
  <c r="P10" i="1" s="1"/>
  <c r="P9" i="1" s="1"/>
  <c r="T174" i="1"/>
  <c r="T159" i="1"/>
  <c r="T13" i="1"/>
  <c r="N13" i="1" s="1"/>
  <c r="T14" i="1"/>
  <c r="N14" i="1" s="1"/>
  <c r="T15" i="1"/>
  <c r="N15" i="1" s="1"/>
  <c r="T16" i="1"/>
  <c r="N16" i="1" s="1"/>
  <c r="T17" i="1"/>
  <c r="N17" i="1" s="1"/>
  <c r="T18" i="1"/>
  <c r="N18" i="1" s="1"/>
  <c r="T19" i="1"/>
  <c r="N19" i="1" s="1"/>
  <c r="T20" i="1"/>
  <c r="N20" i="1" s="1"/>
  <c r="T21" i="1"/>
  <c r="N21" i="1" s="1"/>
  <c r="T22" i="1"/>
  <c r="N22" i="1" s="1"/>
  <c r="T23" i="1"/>
  <c r="N23" i="1" s="1"/>
  <c r="T24" i="1"/>
  <c r="N24" i="1" s="1"/>
  <c r="T25" i="1"/>
  <c r="N25" i="1" s="1"/>
  <c r="T26" i="1"/>
  <c r="N26" i="1" s="1"/>
  <c r="T27" i="1"/>
  <c r="N27" i="1" s="1"/>
  <c r="T28" i="1"/>
  <c r="N28" i="1" s="1"/>
  <c r="T29" i="1"/>
  <c r="N29" i="1" s="1"/>
  <c r="T30" i="1"/>
  <c r="N30" i="1" s="1"/>
  <c r="T31" i="1"/>
  <c r="N31" i="1" s="1"/>
  <c r="T32" i="1"/>
  <c r="N32" i="1" s="1"/>
  <c r="T33" i="1"/>
  <c r="N33" i="1" s="1"/>
  <c r="T34" i="1"/>
  <c r="N34" i="1" s="1"/>
  <c r="T35" i="1"/>
  <c r="N35" i="1" s="1"/>
  <c r="T36" i="1"/>
  <c r="N36" i="1" s="1"/>
  <c r="T37" i="1"/>
  <c r="N37" i="1" s="1"/>
  <c r="T38" i="1"/>
  <c r="N38" i="1" s="1"/>
  <c r="T39" i="1"/>
  <c r="N39" i="1" s="1"/>
  <c r="T40" i="1"/>
  <c r="N40" i="1" s="1"/>
  <c r="T41" i="1"/>
  <c r="N41" i="1" s="1"/>
  <c r="T42" i="1"/>
  <c r="N42" i="1" s="1"/>
  <c r="T43" i="1"/>
  <c r="N43" i="1" s="1"/>
  <c r="T44" i="1"/>
  <c r="N44" i="1" s="1"/>
  <c r="T45" i="1"/>
  <c r="N45" i="1" s="1"/>
  <c r="T46" i="1"/>
  <c r="N46" i="1" s="1"/>
  <c r="T47" i="1"/>
  <c r="N47" i="1" s="1"/>
  <c r="T48" i="1"/>
  <c r="N48" i="1" s="1"/>
  <c r="T49" i="1"/>
  <c r="N49" i="1" s="1"/>
  <c r="T50" i="1"/>
  <c r="N50" i="1" s="1"/>
  <c r="T51" i="1"/>
  <c r="N51" i="1" s="1"/>
  <c r="T52" i="1"/>
  <c r="N52" i="1" s="1"/>
  <c r="T53" i="1"/>
  <c r="N53" i="1" s="1"/>
  <c r="T54" i="1"/>
  <c r="N54" i="1" s="1"/>
  <c r="T55" i="1"/>
  <c r="N55" i="1" s="1"/>
  <c r="T56" i="1"/>
  <c r="N56" i="1" s="1"/>
  <c r="T57" i="1"/>
  <c r="N57" i="1" s="1"/>
  <c r="T58" i="1"/>
  <c r="N58" i="1" s="1"/>
  <c r="T59" i="1"/>
  <c r="N59" i="1" s="1"/>
  <c r="T60" i="1"/>
  <c r="N60" i="1" s="1"/>
  <c r="T61" i="1"/>
  <c r="N61" i="1" s="1"/>
  <c r="T62" i="1"/>
  <c r="N62" i="1" s="1"/>
  <c r="T63" i="1"/>
  <c r="N63" i="1" s="1"/>
  <c r="T64" i="1"/>
  <c r="N64" i="1" s="1"/>
  <c r="T65" i="1"/>
  <c r="N65" i="1" s="1"/>
  <c r="T66" i="1"/>
  <c r="N66" i="1" s="1"/>
  <c r="T67" i="1"/>
  <c r="N67" i="1" s="1"/>
  <c r="T68" i="1"/>
  <c r="N68" i="1" s="1"/>
  <c r="T69" i="1"/>
  <c r="N69" i="1" s="1"/>
  <c r="T70" i="1"/>
  <c r="N70" i="1" s="1"/>
  <c r="T71" i="1"/>
  <c r="N71" i="1" s="1"/>
  <c r="T72" i="1"/>
  <c r="N72" i="1" s="1"/>
  <c r="T73" i="1"/>
  <c r="N73" i="1" s="1"/>
  <c r="T74" i="1"/>
  <c r="N74" i="1" s="1"/>
  <c r="T75" i="1"/>
  <c r="N75" i="1" s="1"/>
  <c r="T76" i="1"/>
  <c r="N76" i="1" s="1"/>
  <c r="T77" i="1"/>
  <c r="N77" i="1" s="1"/>
  <c r="T78" i="1"/>
  <c r="N78" i="1" s="1"/>
  <c r="T79" i="1"/>
  <c r="N79" i="1" s="1"/>
  <c r="T80" i="1"/>
  <c r="N80" i="1" s="1"/>
  <c r="T81" i="1"/>
  <c r="N81" i="1" s="1"/>
  <c r="T82" i="1"/>
  <c r="N82" i="1" s="1"/>
  <c r="T83" i="1"/>
  <c r="N83" i="1" s="1"/>
  <c r="T84" i="1"/>
  <c r="N84" i="1" s="1"/>
  <c r="T85" i="1"/>
  <c r="N85" i="1" s="1"/>
  <c r="T86" i="1"/>
  <c r="N86" i="1" s="1"/>
  <c r="T87" i="1"/>
  <c r="N87" i="1" s="1"/>
  <c r="T88" i="1"/>
  <c r="N88" i="1" s="1"/>
  <c r="T89" i="1"/>
  <c r="N89" i="1" s="1"/>
  <c r="T90" i="1"/>
  <c r="N90" i="1" s="1"/>
  <c r="T91" i="1"/>
  <c r="N91" i="1" s="1"/>
  <c r="T92" i="1"/>
  <c r="N92" i="1" s="1"/>
  <c r="T93" i="1"/>
  <c r="N93" i="1" s="1"/>
  <c r="T94" i="1"/>
  <c r="N94" i="1" s="1"/>
  <c r="T95" i="1"/>
  <c r="N95" i="1" s="1"/>
  <c r="T96" i="1"/>
  <c r="N96" i="1" s="1"/>
  <c r="T97" i="1"/>
  <c r="N97" i="1" s="1"/>
  <c r="T98" i="1"/>
  <c r="N98" i="1" s="1"/>
  <c r="T99" i="1"/>
  <c r="N99" i="1" s="1"/>
  <c r="T100" i="1"/>
  <c r="N100" i="1" s="1"/>
  <c r="T101" i="1"/>
  <c r="N101" i="1" s="1"/>
  <c r="T102" i="1"/>
  <c r="N102" i="1" s="1"/>
  <c r="T103" i="1"/>
  <c r="N103" i="1" s="1"/>
  <c r="T104" i="1"/>
  <c r="N104" i="1" s="1"/>
  <c r="T105" i="1"/>
  <c r="N105" i="1" s="1"/>
  <c r="T106" i="1"/>
  <c r="N106" i="1" s="1"/>
  <c r="T107" i="1"/>
  <c r="N107" i="1" s="1"/>
  <c r="T108" i="1"/>
  <c r="N108" i="1" s="1"/>
  <c r="T109" i="1"/>
  <c r="N109" i="1" s="1"/>
  <c r="T110" i="1"/>
  <c r="N110" i="1" s="1"/>
  <c r="T111" i="1"/>
  <c r="N111" i="1" s="1"/>
  <c r="AH112" i="1"/>
  <c r="AH114" i="1"/>
  <c r="T12" i="1"/>
  <c r="N12" i="1" s="1"/>
  <c r="AD13" i="1"/>
  <c r="AE13" i="1"/>
  <c r="AF13" i="1"/>
  <c r="AG13" i="1"/>
  <c r="AI13" i="1"/>
  <c r="AJ13" i="1"/>
  <c r="AD14" i="1"/>
  <c r="AE14" i="1"/>
  <c r="AF14" i="1"/>
  <c r="AG14" i="1"/>
  <c r="AI14" i="1"/>
  <c r="AJ14" i="1"/>
  <c r="AD15" i="1"/>
  <c r="AE15" i="1"/>
  <c r="AF15" i="1"/>
  <c r="AG15" i="1"/>
  <c r="AI15" i="1"/>
  <c r="AJ15" i="1"/>
  <c r="AD16" i="1"/>
  <c r="AE16" i="1"/>
  <c r="AF16" i="1"/>
  <c r="AG16" i="1"/>
  <c r="AI16" i="1"/>
  <c r="AJ16" i="1"/>
  <c r="AD17" i="1"/>
  <c r="AE17" i="1"/>
  <c r="AF17" i="1"/>
  <c r="AG17" i="1"/>
  <c r="AI17" i="1"/>
  <c r="AJ17" i="1"/>
  <c r="AD18" i="1"/>
  <c r="AE18" i="1"/>
  <c r="AF18" i="1"/>
  <c r="AG18" i="1"/>
  <c r="AI18" i="1"/>
  <c r="AJ18" i="1"/>
  <c r="AD19" i="1"/>
  <c r="AE19" i="1"/>
  <c r="AF19" i="1"/>
  <c r="AG19" i="1"/>
  <c r="AI19" i="1"/>
  <c r="AJ19" i="1"/>
  <c r="AD20" i="1"/>
  <c r="AE20" i="1"/>
  <c r="AF20" i="1"/>
  <c r="AG20" i="1"/>
  <c r="AI20" i="1"/>
  <c r="AJ20" i="1"/>
  <c r="AD21" i="1"/>
  <c r="AE21" i="1"/>
  <c r="AF21" i="1"/>
  <c r="AG21" i="1"/>
  <c r="AI21" i="1"/>
  <c r="AJ21" i="1"/>
  <c r="AD22" i="1"/>
  <c r="AE22" i="1"/>
  <c r="AF22" i="1"/>
  <c r="AG22" i="1"/>
  <c r="AI22" i="1"/>
  <c r="AJ22" i="1"/>
  <c r="AD23" i="1"/>
  <c r="AE23" i="1"/>
  <c r="AF23" i="1"/>
  <c r="AG23" i="1"/>
  <c r="AI23" i="1"/>
  <c r="AJ23" i="1"/>
  <c r="AD24" i="1"/>
  <c r="AE24" i="1"/>
  <c r="AF24" i="1"/>
  <c r="AG24" i="1"/>
  <c r="AI24" i="1"/>
  <c r="AJ24" i="1"/>
  <c r="AD25" i="1"/>
  <c r="AE25" i="1"/>
  <c r="AF25" i="1"/>
  <c r="AG25" i="1"/>
  <c r="AI25" i="1"/>
  <c r="AJ25" i="1"/>
  <c r="AD26" i="1"/>
  <c r="AE26" i="1"/>
  <c r="AF26" i="1"/>
  <c r="AG26" i="1"/>
  <c r="AI26" i="1"/>
  <c r="AJ26" i="1"/>
  <c r="AD27" i="1"/>
  <c r="AE27" i="1"/>
  <c r="AF27" i="1"/>
  <c r="AG27" i="1"/>
  <c r="AI27" i="1"/>
  <c r="AJ27" i="1"/>
  <c r="AD28" i="1"/>
  <c r="AE28" i="1"/>
  <c r="AF28" i="1"/>
  <c r="AG28" i="1"/>
  <c r="AI28" i="1"/>
  <c r="AJ28" i="1"/>
  <c r="AD29" i="1"/>
  <c r="AE29" i="1"/>
  <c r="AF29" i="1"/>
  <c r="AG29" i="1"/>
  <c r="AI29" i="1"/>
  <c r="AJ29" i="1"/>
  <c r="AD30" i="1"/>
  <c r="AE30" i="1"/>
  <c r="AF30" i="1"/>
  <c r="AG30" i="1"/>
  <c r="AI30" i="1"/>
  <c r="AJ30" i="1"/>
  <c r="AD31" i="1"/>
  <c r="AE31" i="1"/>
  <c r="AF31" i="1"/>
  <c r="AG31" i="1"/>
  <c r="AI31" i="1"/>
  <c r="AJ31" i="1"/>
  <c r="AD32" i="1"/>
  <c r="AE32" i="1"/>
  <c r="AF32" i="1"/>
  <c r="AG32" i="1"/>
  <c r="AI32" i="1"/>
  <c r="AJ32" i="1"/>
  <c r="AD33" i="1"/>
  <c r="AE33" i="1"/>
  <c r="AF33" i="1"/>
  <c r="AG33" i="1"/>
  <c r="AI33" i="1"/>
  <c r="AJ33" i="1"/>
  <c r="AD34" i="1"/>
  <c r="AE34" i="1"/>
  <c r="AF34" i="1"/>
  <c r="AG34" i="1"/>
  <c r="AI34" i="1"/>
  <c r="AJ34" i="1"/>
  <c r="AD35" i="1"/>
  <c r="AE35" i="1"/>
  <c r="AF35" i="1"/>
  <c r="AG35" i="1"/>
  <c r="AI35" i="1"/>
  <c r="AJ35" i="1"/>
  <c r="AD36" i="1"/>
  <c r="AE36" i="1"/>
  <c r="AF36" i="1"/>
  <c r="AG36" i="1"/>
  <c r="AI36" i="1"/>
  <c r="AJ36" i="1"/>
  <c r="AD37" i="1"/>
  <c r="AE37" i="1"/>
  <c r="AF37" i="1"/>
  <c r="AG37" i="1"/>
  <c r="AI37" i="1"/>
  <c r="AJ37" i="1"/>
  <c r="AD38" i="1"/>
  <c r="AE38" i="1"/>
  <c r="AF38" i="1"/>
  <c r="AG38" i="1"/>
  <c r="AI38" i="1"/>
  <c r="AJ38" i="1"/>
  <c r="AD39" i="1"/>
  <c r="AE39" i="1"/>
  <c r="AF39" i="1"/>
  <c r="AG39" i="1"/>
  <c r="AI39" i="1"/>
  <c r="AJ39" i="1"/>
  <c r="AD40" i="1"/>
  <c r="AE40" i="1"/>
  <c r="AF40" i="1"/>
  <c r="AG40" i="1"/>
  <c r="AI40" i="1"/>
  <c r="AJ40" i="1"/>
  <c r="AD41" i="1"/>
  <c r="AE41" i="1"/>
  <c r="AF41" i="1"/>
  <c r="AG41" i="1"/>
  <c r="AI41" i="1"/>
  <c r="AJ41" i="1"/>
  <c r="AD42" i="1"/>
  <c r="AE42" i="1"/>
  <c r="AF42" i="1"/>
  <c r="AG42" i="1"/>
  <c r="AI42" i="1"/>
  <c r="AJ42" i="1"/>
  <c r="AD43" i="1"/>
  <c r="AE43" i="1"/>
  <c r="AF43" i="1"/>
  <c r="AG43" i="1"/>
  <c r="AI43" i="1"/>
  <c r="AJ43" i="1"/>
  <c r="AD44" i="1"/>
  <c r="AE44" i="1"/>
  <c r="AF44" i="1"/>
  <c r="AG44" i="1"/>
  <c r="AI44" i="1"/>
  <c r="AJ44" i="1"/>
  <c r="AD45" i="1"/>
  <c r="AE45" i="1"/>
  <c r="AF45" i="1"/>
  <c r="AG45" i="1"/>
  <c r="AI45" i="1"/>
  <c r="AJ45" i="1"/>
  <c r="AD46" i="1"/>
  <c r="AE46" i="1"/>
  <c r="AF46" i="1"/>
  <c r="AG46" i="1"/>
  <c r="AI46" i="1"/>
  <c r="AJ46" i="1"/>
  <c r="AD47" i="1"/>
  <c r="AE47" i="1"/>
  <c r="AF47" i="1"/>
  <c r="AG47" i="1"/>
  <c r="AI47" i="1"/>
  <c r="AJ47" i="1"/>
  <c r="AD48" i="1"/>
  <c r="AE48" i="1"/>
  <c r="AF48" i="1"/>
  <c r="AG48" i="1"/>
  <c r="AI48" i="1"/>
  <c r="AJ48" i="1"/>
  <c r="AD49" i="1"/>
  <c r="AE49" i="1"/>
  <c r="AF49" i="1"/>
  <c r="AG49" i="1"/>
  <c r="AI49" i="1"/>
  <c r="AJ49" i="1"/>
  <c r="AD50" i="1"/>
  <c r="AE50" i="1"/>
  <c r="AF50" i="1"/>
  <c r="AG50" i="1"/>
  <c r="AI50" i="1"/>
  <c r="AJ50" i="1"/>
  <c r="AD51" i="1"/>
  <c r="AE51" i="1"/>
  <c r="AF51" i="1"/>
  <c r="AG51" i="1"/>
  <c r="AI51" i="1"/>
  <c r="AJ51" i="1"/>
  <c r="AD52" i="1"/>
  <c r="AE52" i="1"/>
  <c r="AF52" i="1"/>
  <c r="AG52" i="1"/>
  <c r="AI52" i="1"/>
  <c r="AJ52" i="1"/>
  <c r="AD53" i="1"/>
  <c r="AE53" i="1"/>
  <c r="AF53" i="1"/>
  <c r="AG53" i="1"/>
  <c r="AI53" i="1"/>
  <c r="AJ53" i="1"/>
  <c r="AD54" i="1"/>
  <c r="AE54" i="1"/>
  <c r="AF54" i="1"/>
  <c r="AG54" i="1"/>
  <c r="AI54" i="1"/>
  <c r="AJ54" i="1"/>
  <c r="AD55" i="1"/>
  <c r="AE55" i="1"/>
  <c r="AF55" i="1"/>
  <c r="AG55" i="1"/>
  <c r="AI55" i="1"/>
  <c r="AJ55" i="1"/>
  <c r="AD56" i="1"/>
  <c r="AE56" i="1"/>
  <c r="AF56" i="1"/>
  <c r="AG56" i="1"/>
  <c r="AI56" i="1"/>
  <c r="AJ56" i="1"/>
  <c r="AD57" i="1"/>
  <c r="AE57" i="1"/>
  <c r="AF57" i="1"/>
  <c r="AG57" i="1"/>
  <c r="AI57" i="1"/>
  <c r="AJ57" i="1"/>
  <c r="AD58" i="1"/>
  <c r="AE58" i="1"/>
  <c r="AF58" i="1"/>
  <c r="AG58" i="1"/>
  <c r="AI58" i="1"/>
  <c r="AJ58" i="1"/>
  <c r="AD59" i="1"/>
  <c r="AE59" i="1"/>
  <c r="AF59" i="1"/>
  <c r="AG59" i="1"/>
  <c r="AI59" i="1"/>
  <c r="AJ59" i="1"/>
  <c r="AD60" i="1"/>
  <c r="AE60" i="1"/>
  <c r="AF60" i="1"/>
  <c r="AG60" i="1"/>
  <c r="AI60" i="1"/>
  <c r="AJ60" i="1"/>
  <c r="AD61" i="1"/>
  <c r="AE61" i="1"/>
  <c r="AF61" i="1"/>
  <c r="AG61" i="1"/>
  <c r="AI61" i="1"/>
  <c r="AJ61" i="1"/>
  <c r="AD62" i="1"/>
  <c r="AE62" i="1"/>
  <c r="AF62" i="1"/>
  <c r="AG62" i="1"/>
  <c r="AI62" i="1"/>
  <c r="AJ62" i="1"/>
  <c r="AD63" i="1"/>
  <c r="AE63" i="1"/>
  <c r="AF63" i="1"/>
  <c r="AG63" i="1"/>
  <c r="AI63" i="1"/>
  <c r="AJ63" i="1"/>
  <c r="AD64" i="1"/>
  <c r="AE64" i="1"/>
  <c r="AF64" i="1"/>
  <c r="AG64" i="1"/>
  <c r="AI64" i="1"/>
  <c r="AJ64" i="1"/>
  <c r="AD65" i="1"/>
  <c r="AE65" i="1"/>
  <c r="AF65" i="1"/>
  <c r="AG65" i="1"/>
  <c r="AI65" i="1"/>
  <c r="AJ65" i="1"/>
  <c r="AD66" i="1"/>
  <c r="AE66" i="1"/>
  <c r="AF66" i="1"/>
  <c r="AG66" i="1"/>
  <c r="AI66" i="1"/>
  <c r="AJ66" i="1"/>
  <c r="AD67" i="1"/>
  <c r="AE67" i="1"/>
  <c r="AF67" i="1"/>
  <c r="AG67" i="1"/>
  <c r="AI67" i="1"/>
  <c r="AJ67" i="1"/>
  <c r="AD68" i="1"/>
  <c r="AE68" i="1"/>
  <c r="AF68" i="1"/>
  <c r="AG68" i="1"/>
  <c r="AI68" i="1"/>
  <c r="AJ68" i="1"/>
  <c r="AD69" i="1"/>
  <c r="AE69" i="1"/>
  <c r="AF69" i="1"/>
  <c r="AG69" i="1"/>
  <c r="AI69" i="1"/>
  <c r="AJ69" i="1"/>
  <c r="AD70" i="1"/>
  <c r="AE70" i="1"/>
  <c r="AF70" i="1"/>
  <c r="AG70" i="1"/>
  <c r="AI70" i="1"/>
  <c r="AJ70" i="1"/>
  <c r="AD71" i="1"/>
  <c r="AE71" i="1"/>
  <c r="AF71" i="1"/>
  <c r="AG71" i="1"/>
  <c r="AI71" i="1"/>
  <c r="AJ71" i="1"/>
  <c r="AD72" i="1"/>
  <c r="AE72" i="1"/>
  <c r="AF72" i="1"/>
  <c r="AG72" i="1"/>
  <c r="AI72" i="1"/>
  <c r="AJ72" i="1"/>
  <c r="AD73" i="1"/>
  <c r="AE73" i="1"/>
  <c r="AF73" i="1"/>
  <c r="AG73" i="1"/>
  <c r="AI73" i="1"/>
  <c r="AJ73" i="1"/>
  <c r="AD74" i="1"/>
  <c r="AE74" i="1"/>
  <c r="AF74" i="1"/>
  <c r="AG74" i="1"/>
  <c r="AI74" i="1"/>
  <c r="AJ74" i="1"/>
  <c r="AD75" i="1"/>
  <c r="AE75" i="1"/>
  <c r="AF75" i="1"/>
  <c r="AG75" i="1"/>
  <c r="AI75" i="1"/>
  <c r="AJ75" i="1"/>
  <c r="AD76" i="1"/>
  <c r="AE76" i="1"/>
  <c r="AF76" i="1"/>
  <c r="AG76" i="1"/>
  <c r="AI76" i="1"/>
  <c r="AJ76" i="1"/>
  <c r="AD77" i="1"/>
  <c r="AE77" i="1"/>
  <c r="AF77" i="1"/>
  <c r="AG77" i="1"/>
  <c r="AI77" i="1"/>
  <c r="AJ77" i="1"/>
  <c r="AD78" i="1"/>
  <c r="AE78" i="1"/>
  <c r="AF78" i="1"/>
  <c r="AG78" i="1"/>
  <c r="AI78" i="1"/>
  <c r="AJ78" i="1"/>
  <c r="AD79" i="1"/>
  <c r="AE79" i="1"/>
  <c r="AF79" i="1"/>
  <c r="AG79" i="1"/>
  <c r="AI79" i="1"/>
  <c r="AJ79" i="1"/>
  <c r="AD80" i="1"/>
  <c r="AE80" i="1"/>
  <c r="AF80" i="1"/>
  <c r="AG80" i="1"/>
  <c r="AI80" i="1"/>
  <c r="AJ80" i="1"/>
  <c r="AD81" i="1"/>
  <c r="AE81" i="1"/>
  <c r="AF81" i="1"/>
  <c r="AG81" i="1"/>
  <c r="AI81" i="1"/>
  <c r="AJ81" i="1"/>
  <c r="AD82" i="1"/>
  <c r="AE82" i="1"/>
  <c r="AF82" i="1"/>
  <c r="AG82" i="1"/>
  <c r="AI82" i="1"/>
  <c r="AJ82" i="1"/>
  <c r="AD83" i="1"/>
  <c r="AE83" i="1"/>
  <c r="AF83" i="1"/>
  <c r="AG83" i="1"/>
  <c r="AI83" i="1"/>
  <c r="AJ83" i="1"/>
  <c r="AD84" i="1"/>
  <c r="AE84" i="1"/>
  <c r="AF84" i="1"/>
  <c r="AG84" i="1"/>
  <c r="AI84" i="1"/>
  <c r="AJ84" i="1"/>
  <c r="AD85" i="1"/>
  <c r="AE85" i="1"/>
  <c r="AF85" i="1"/>
  <c r="AG85" i="1"/>
  <c r="AI85" i="1"/>
  <c r="AJ85" i="1"/>
  <c r="AD86" i="1"/>
  <c r="AE86" i="1"/>
  <c r="AF86" i="1"/>
  <c r="AG86" i="1"/>
  <c r="AI86" i="1"/>
  <c r="AJ86" i="1"/>
  <c r="AD87" i="1"/>
  <c r="AE87" i="1"/>
  <c r="AF87" i="1"/>
  <c r="AG87" i="1"/>
  <c r="AI87" i="1"/>
  <c r="AJ87" i="1"/>
  <c r="AD88" i="1"/>
  <c r="AE88" i="1"/>
  <c r="AF88" i="1"/>
  <c r="AG88" i="1"/>
  <c r="AI88" i="1"/>
  <c r="AJ88" i="1"/>
  <c r="AD89" i="1"/>
  <c r="AE89" i="1"/>
  <c r="AF89" i="1"/>
  <c r="AG89" i="1"/>
  <c r="AI89" i="1"/>
  <c r="AJ89" i="1"/>
  <c r="AD90" i="1"/>
  <c r="AE90" i="1"/>
  <c r="AF90" i="1"/>
  <c r="AG90" i="1"/>
  <c r="AI90" i="1"/>
  <c r="AJ90" i="1"/>
  <c r="AD91" i="1"/>
  <c r="AE91" i="1"/>
  <c r="AF91" i="1"/>
  <c r="AG91" i="1"/>
  <c r="AI91" i="1"/>
  <c r="AJ91" i="1"/>
  <c r="AD92" i="1"/>
  <c r="AE92" i="1"/>
  <c r="AF92" i="1"/>
  <c r="AG92" i="1"/>
  <c r="AI92" i="1"/>
  <c r="AJ92" i="1"/>
  <c r="AD93" i="1"/>
  <c r="AE93" i="1"/>
  <c r="AF93" i="1"/>
  <c r="AG93" i="1"/>
  <c r="AI93" i="1"/>
  <c r="AJ93" i="1"/>
  <c r="AD94" i="1"/>
  <c r="AE94" i="1"/>
  <c r="AF94" i="1"/>
  <c r="AG94" i="1"/>
  <c r="AI94" i="1"/>
  <c r="AJ94" i="1"/>
  <c r="AD95" i="1"/>
  <c r="AE95" i="1"/>
  <c r="AF95" i="1"/>
  <c r="AG95" i="1"/>
  <c r="AI95" i="1"/>
  <c r="AJ95" i="1"/>
  <c r="AD96" i="1"/>
  <c r="AE96" i="1"/>
  <c r="AF96" i="1"/>
  <c r="AG96" i="1"/>
  <c r="AI96" i="1"/>
  <c r="AJ96" i="1"/>
  <c r="AD97" i="1"/>
  <c r="AE97" i="1"/>
  <c r="AF97" i="1"/>
  <c r="AG97" i="1"/>
  <c r="AI97" i="1"/>
  <c r="AJ97" i="1"/>
  <c r="AD98" i="1"/>
  <c r="AE98" i="1"/>
  <c r="AF98" i="1"/>
  <c r="AG98" i="1"/>
  <c r="AI98" i="1"/>
  <c r="AJ98" i="1"/>
  <c r="AD99" i="1"/>
  <c r="AE99" i="1"/>
  <c r="AF99" i="1"/>
  <c r="AG99" i="1"/>
  <c r="AI99" i="1"/>
  <c r="AJ99" i="1"/>
  <c r="AD100" i="1"/>
  <c r="AE100" i="1"/>
  <c r="AF100" i="1"/>
  <c r="AG100" i="1"/>
  <c r="AI100" i="1"/>
  <c r="AJ100" i="1"/>
  <c r="AD101" i="1"/>
  <c r="AE101" i="1"/>
  <c r="AF101" i="1"/>
  <c r="AG101" i="1"/>
  <c r="AI101" i="1"/>
  <c r="AJ101" i="1"/>
  <c r="AD102" i="1"/>
  <c r="AE102" i="1"/>
  <c r="AF102" i="1"/>
  <c r="AG102" i="1"/>
  <c r="AI102" i="1"/>
  <c r="AJ102" i="1"/>
  <c r="AD103" i="1"/>
  <c r="AE103" i="1"/>
  <c r="AF103" i="1"/>
  <c r="AG103" i="1"/>
  <c r="AI103" i="1"/>
  <c r="AJ103" i="1"/>
  <c r="AD104" i="1"/>
  <c r="AE104" i="1"/>
  <c r="AF104" i="1"/>
  <c r="AG104" i="1"/>
  <c r="AI104" i="1"/>
  <c r="AJ104" i="1"/>
  <c r="AD105" i="1"/>
  <c r="AE105" i="1"/>
  <c r="AF105" i="1"/>
  <c r="AG105" i="1"/>
  <c r="AI105" i="1"/>
  <c r="AJ105" i="1"/>
  <c r="AD106" i="1"/>
  <c r="AE106" i="1"/>
  <c r="AF106" i="1"/>
  <c r="AG106" i="1"/>
  <c r="AI106" i="1"/>
  <c r="AJ106" i="1"/>
  <c r="AD107" i="1"/>
  <c r="AE107" i="1"/>
  <c r="AF107" i="1"/>
  <c r="AG107" i="1"/>
  <c r="AI107" i="1"/>
  <c r="AJ107" i="1"/>
  <c r="AD108" i="1"/>
  <c r="AE108" i="1"/>
  <c r="AF108" i="1"/>
  <c r="AG108" i="1"/>
  <c r="AI108" i="1"/>
  <c r="AJ108" i="1"/>
  <c r="AD109" i="1"/>
  <c r="AE109" i="1"/>
  <c r="AF109" i="1"/>
  <c r="AG109" i="1"/>
  <c r="AI109" i="1"/>
  <c r="AJ109" i="1"/>
  <c r="AD110" i="1"/>
  <c r="AE110" i="1"/>
  <c r="AF110" i="1"/>
  <c r="AG110" i="1"/>
  <c r="AI110" i="1"/>
  <c r="AJ110" i="1"/>
  <c r="AD111" i="1"/>
  <c r="AE111" i="1"/>
  <c r="AF111" i="1"/>
  <c r="AG111" i="1"/>
  <c r="AI111" i="1"/>
  <c r="AJ111" i="1"/>
  <c r="AD112" i="1"/>
  <c r="AE112" i="1"/>
  <c r="AF112" i="1"/>
  <c r="AG112" i="1"/>
  <c r="AI112" i="1"/>
  <c r="AJ112" i="1"/>
  <c r="AD113" i="1"/>
  <c r="AE113" i="1"/>
  <c r="AF113" i="1"/>
  <c r="AG113" i="1"/>
  <c r="AH113" i="1"/>
  <c r="AI113" i="1"/>
  <c r="AJ113" i="1"/>
  <c r="AD114" i="1"/>
  <c r="AE114" i="1"/>
  <c r="AF114" i="1"/>
  <c r="AG114" i="1"/>
  <c r="AI114" i="1"/>
  <c r="AJ114" i="1"/>
  <c r="AD160" i="1"/>
  <c r="AE160" i="1"/>
  <c r="AF160" i="1"/>
  <c r="AG160" i="1"/>
  <c r="AH160" i="1"/>
  <c r="AI160" i="1"/>
  <c r="AJ160" i="1"/>
  <c r="AD161" i="1"/>
  <c r="AE161" i="1"/>
  <c r="AF161" i="1"/>
  <c r="AG161" i="1"/>
  <c r="AH161" i="1"/>
  <c r="AI161" i="1"/>
  <c r="AJ161" i="1"/>
  <c r="AD162" i="1"/>
  <c r="AE162" i="1"/>
  <c r="AF162" i="1"/>
  <c r="AG162" i="1"/>
  <c r="AH162" i="1"/>
  <c r="AI162" i="1"/>
  <c r="AJ162" i="1"/>
  <c r="AD163" i="1"/>
  <c r="AE163" i="1"/>
  <c r="AF163" i="1"/>
  <c r="AG163" i="1"/>
  <c r="AH163" i="1"/>
  <c r="AI163" i="1"/>
  <c r="AJ163" i="1"/>
  <c r="AD164" i="1"/>
  <c r="AE164" i="1"/>
  <c r="AF164" i="1"/>
  <c r="AG164" i="1"/>
  <c r="AH164" i="1"/>
  <c r="AI164" i="1"/>
  <c r="AJ164" i="1"/>
  <c r="AD165" i="1"/>
  <c r="AE165" i="1"/>
  <c r="AF165" i="1"/>
  <c r="AG165" i="1"/>
  <c r="AH165" i="1"/>
  <c r="AI165" i="1"/>
  <c r="AJ165" i="1"/>
  <c r="AD166" i="1"/>
  <c r="AE166" i="1"/>
  <c r="AF166" i="1"/>
  <c r="AG166" i="1"/>
  <c r="AH166" i="1"/>
  <c r="AI166" i="1"/>
  <c r="AJ166" i="1"/>
  <c r="AD167" i="1"/>
  <c r="AE167" i="1"/>
  <c r="AF167" i="1"/>
  <c r="AG167" i="1"/>
  <c r="AH167" i="1"/>
  <c r="AI167" i="1"/>
  <c r="AJ167" i="1"/>
  <c r="AD168" i="1"/>
  <c r="AE168" i="1"/>
  <c r="AF168" i="1"/>
  <c r="AG168" i="1"/>
  <c r="AH168" i="1"/>
  <c r="AI168" i="1"/>
  <c r="AJ168" i="1"/>
  <c r="AD169" i="1"/>
  <c r="AE169" i="1"/>
  <c r="AF169" i="1"/>
  <c r="AG169" i="1"/>
  <c r="AH169" i="1"/>
  <c r="AI169" i="1"/>
  <c r="AJ169" i="1"/>
  <c r="AD170" i="1"/>
  <c r="AE170" i="1"/>
  <c r="AF170" i="1"/>
  <c r="AG170" i="1"/>
  <c r="AH170" i="1"/>
  <c r="AI170" i="1"/>
  <c r="AJ170" i="1"/>
  <c r="AD171" i="1"/>
  <c r="AE171" i="1"/>
  <c r="AF171" i="1"/>
  <c r="AG171" i="1"/>
  <c r="AH171" i="1"/>
  <c r="AI171" i="1"/>
  <c r="AJ171" i="1"/>
  <c r="AD172" i="1"/>
  <c r="AE172" i="1"/>
  <c r="AF172" i="1"/>
  <c r="AG172" i="1"/>
  <c r="AH172" i="1"/>
  <c r="AI172" i="1"/>
  <c r="AJ172" i="1"/>
  <c r="AD175" i="1"/>
  <c r="AE175" i="1"/>
  <c r="AF175" i="1"/>
  <c r="AG175" i="1"/>
  <c r="AH175" i="1"/>
  <c r="AI175" i="1"/>
  <c r="AJ175" i="1"/>
  <c r="AD176" i="1"/>
  <c r="AE176" i="1"/>
  <c r="AF176" i="1"/>
  <c r="AG176" i="1"/>
  <c r="AH176" i="1"/>
  <c r="AI176" i="1"/>
  <c r="AJ176" i="1"/>
  <c r="AD177" i="1"/>
  <c r="AE177" i="1"/>
  <c r="AF177" i="1"/>
  <c r="AG177" i="1"/>
  <c r="AH177" i="1"/>
  <c r="AI177" i="1"/>
  <c r="AJ177" i="1"/>
  <c r="AD200" i="1"/>
  <c r="AE200" i="1"/>
  <c r="AF200" i="1"/>
  <c r="AG200" i="1"/>
  <c r="AH200" i="1"/>
  <c r="AI200" i="1"/>
  <c r="AJ200" i="1"/>
  <c r="AD202" i="1"/>
  <c r="AE202" i="1"/>
  <c r="AF202" i="1"/>
  <c r="AG202" i="1"/>
  <c r="AH202" i="1"/>
  <c r="AI202" i="1"/>
  <c r="AJ202" i="1"/>
  <c r="AD203" i="1"/>
  <c r="AE203" i="1"/>
  <c r="AF203" i="1"/>
  <c r="AG203" i="1"/>
  <c r="AH203" i="1"/>
  <c r="AI203" i="1"/>
  <c r="AJ203" i="1"/>
  <c r="AD204" i="1"/>
  <c r="AE204" i="1"/>
  <c r="AF204" i="1"/>
  <c r="AG204" i="1"/>
  <c r="AH204" i="1"/>
  <c r="AI204" i="1"/>
  <c r="AJ204" i="1"/>
  <c r="AD206" i="1"/>
  <c r="AE206" i="1"/>
  <c r="AF206" i="1"/>
  <c r="AG206" i="1"/>
  <c r="AH206" i="1"/>
  <c r="AI206" i="1"/>
  <c r="AJ206" i="1"/>
  <c r="AD208" i="1"/>
  <c r="AE208" i="1"/>
  <c r="AF208" i="1"/>
  <c r="AG208" i="1"/>
  <c r="AH208" i="1"/>
  <c r="AI208" i="1"/>
  <c r="AJ208" i="1"/>
  <c r="AD12" i="1"/>
  <c r="AE12" i="1"/>
  <c r="AF12" i="1"/>
  <c r="AF11" i="1" s="1"/>
  <c r="AG12" i="1"/>
  <c r="AG11" i="1" s="1"/>
  <c r="AI12" i="1"/>
  <c r="AI11" i="1" s="1"/>
  <c r="AJ12" i="1"/>
  <c r="AJ11" i="1" s="1"/>
  <c r="AK166" i="1"/>
  <c r="AK167" i="1"/>
  <c r="AK190" i="1"/>
  <c r="AK191" i="1"/>
  <c r="AK192" i="1"/>
  <c r="AK193" i="1"/>
  <c r="AK194" i="1"/>
  <c r="AK195" i="1"/>
  <c r="AK165" i="1"/>
  <c r="AK151" i="1"/>
  <c r="AK152" i="1"/>
  <c r="AK153" i="1"/>
  <c r="AK154" i="1"/>
  <c r="AK155" i="1"/>
  <c r="AK156" i="1"/>
  <c r="AK157" i="1"/>
  <c r="AK158" i="1"/>
  <c r="AK159" i="1"/>
  <c r="AK160" i="1"/>
  <c r="AK161" i="1"/>
  <c r="AK162" i="1"/>
  <c r="AK150" i="1"/>
  <c r="AD11" i="1" l="1"/>
  <c r="AE11" i="1"/>
  <c r="O9" i="6"/>
  <c r="AD9" i="6" s="1"/>
  <c r="AD10" i="6"/>
  <c r="AE79" i="6"/>
  <c r="N79" i="6"/>
  <c r="AC79" i="6" s="1"/>
  <c r="AE77" i="6"/>
  <c r="N77" i="6"/>
  <c r="AC77" i="6" s="1"/>
  <c r="AE72" i="6"/>
  <c r="N72" i="6"/>
  <c r="AC72" i="6" s="1"/>
  <c r="AE69" i="6"/>
  <c r="P11" i="6"/>
  <c r="N69" i="6"/>
  <c r="T11" i="1"/>
  <c r="N174" i="1"/>
  <c r="C11" i="1"/>
  <c r="AC22" i="1"/>
  <c r="AC77" i="1"/>
  <c r="AC65" i="1"/>
  <c r="AC33" i="1"/>
  <c r="AC17" i="1"/>
  <c r="C174" i="1"/>
  <c r="AK164" i="1" s="1"/>
  <c r="AK149" i="1"/>
  <c r="AH22" i="1"/>
  <c r="AH17" i="1"/>
  <c r="AH110" i="1"/>
  <c r="AC110" i="1"/>
  <c r="AH94" i="1"/>
  <c r="AC94" i="1"/>
  <c r="AH86" i="1"/>
  <c r="AC86" i="1"/>
  <c r="AH78" i="1"/>
  <c r="AC78" i="1"/>
  <c r="AH70" i="1"/>
  <c r="AC70" i="1"/>
  <c r="AH58" i="1"/>
  <c r="AC58" i="1"/>
  <c r="AH54" i="1"/>
  <c r="AC54" i="1"/>
  <c r="AH46" i="1"/>
  <c r="AC46" i="1"/>
  <c r="AH34" i="1"/>
  <c r="AC34" i="1"/>
  <c r="AH18" i="1"/>
  <c r="AC18" i="1"/>
  <c r="AH109" i="1"/>
  <c r="AC109" i="1"/>
  <c r="AH105" i="1"/>
  <c r="AC105" i="1"/>
  <c r="AH101" i="1"/>
  <c r="AC101" i="1"/>
  <c r="AH97" i="1"/>
  <c r="AC97" i="1"/>
  <c r="AH93" i="1"/>
  <c r="AC93" i="1"/>
  <c r="AH89" i="1"/>
  <c r="AC89" i="1"/>
  <c r="AH85" i="1"/>
  <c r="AC85" i="1"/>
  <c r="AH81" i="1"/>
  <c r="AC81" i="1"/>
  <c r="AH73" i="1"/>
  <c r="AC73" i="1"/>
  <c r="AH69" i="1"/>
  <c r="AC69" i="1"/>
  <c r="AH61" i="1"/>
  <c r="AC61" i="1"/>
  <c r="AH57" i="1"/>
  <c r="AC57" i="1"/>
  <c r="AH53" i="1"/>
  <c r="AC53" i="1"/>
  <c r="AH49" i="1"/>
  <c r="AC49" i="1"/>
  <c r="AH45" i="1"/>
  <c r="AC45" i="1"/>
  <c r="AH41" i="1"/>
  <c r="AC41" i="1"/>
  <c r="AH37" i="1"/>
  <c r="AC37" i="1"/>
  <c r="AH29" i="1"/>
  <c r="AC29" i="1"/>
  <c r="AH25" i="1"/>
  <c r="AC25" i="1"/>
  <c r="AH21" i="1"/>
  <c r="AC21" i="1"/>
  <c r="AH13" i="1"/>
  <c r="AC13" i="1"/>
  <c r="AH106" i="1"/>
  <c r="AC106" i="1"/>
  <c r="AH102" i="1"/>
  <c r="AC102" i="1"/>
  <c r="AH82" i="1"/>
  <c r="AC82" i="1"/>
  <c r="AH74" i="1"/>
  <c r="AC74" i="1"/>
  <c r="AH66" i="1"/>
  <c r="AC66" i="1"/>
  <c r="AH42" i="1"/>
  <c r="AC42" i="1"/>
  <c r="AH38" i="1"/>
  <c r="AC38" i="1"/>
  <c r="AH30" i="1"/>
  <c r="AC30" i="1"/>
  <c r="AH26" i="1"/>
  <c r="AC26" i="1"/>
  <c r="AH14" i="1"/>
  <c r="AC14" i="1"/>
  <c r="AH90" i="1"/>
  <c r="AH108" i="1"/>
  <c r="AC108" i="1"/>
  <c r="AH104" i="1"/>
  <c r="AC104" i="1"/>
  <c r="AH100" i="1"/>
  <c r="AC100" i="1"/>
  <c r="AH96" i="1"/>
  <c r="AC96" i="1"/>
  <c r="AH92" i="1"/>
  <c r="AC92" i="1"/>
  <c r="AH88" i="1"/>
  <c r="AC88" i="1"/>
  <c r="AH84" i="1"/>
  <c r="AC84" i="1"/>
  <c r="AH80" i="1"/>
  <c r="AC80" i="1"/>
  <c r="AH76" i="1"/>
  <c r="AC76" i="1"/>
  <c r="AH72" i="1"/>
  <c r="AC72" i="1"/>
  <c r="AH68" i="1"/>
  <c r="AC68" i="1"/>
  <c r="AH64" i="1"/>
  <c r="AC64" i="1"/>
  <c r="AH60" i="1"/>
  <c r="AC60" i="1"/>
  <c r="AH56" i="1"/>
  <c r="AC56" i="1"/>
  <c r="AH52" i="1"/>
  <c r="AC52" i="1"/>
  <c r="AH48" i="1"/>
  <c r="AC48" i="1"/>
  <c r="AH44" i="1"/>
  <c r="AC44" i="1"/>
  <c r="AH40" i="1"/>
  <c r="AC40" i="1"/>
  <c r="AH36" i="1"/>
  <c r="AC36" i="1"/>
  <c r="AH32" i="1"/>
  <c r="AC32" i="1"/>
  <c r="AH28" i="1"/>
  <c r="AC28" i="1"/>
  <c r="AH24" i="1"/>
  <c r="AC24" i="1"/>
  <c r="AH20" i="1"/>
  <c r="AC20" i="1"/>
  <c r="AH16" i="1"/>
  <c r="AC16" i="1"/>
  <c r="AH50" i="1"/>
  <c r="AH111" i="1"/>
  <c r="AC111" i="1"/>
  <c r="AH107" i="1"/>
  <c r="AC107" i="1"/>
  <c r="AH103" i="1"/>
  <c r="AC103" i="1"/>
  <c r="AH99" i="1"/>
  <c r="AC99" i="1"/>
  <c r="AH95" i="1"/>
  <c r="AC95" i="1"/>
  <c r="AH91" i="1"/>
  <c r="AC91" i="1"/>
  <c r="AH87" i="1"/>
  <c r="AC87" i="1"/>
  <c r="AH83" i="1"/>
  <c r="AC83" i="1"/>
  <c r="AH79" i="1"/>
  <c r="AC79" i="1"/>
  <c r="AH75" i="1"/>
  <c r="AC75" i="1"/>
  <c r="AH71" i="1"/>
  <c r="AC71" i="1"/>
  <c r="AH67" i="1"/>
  <c r="AC67" i="1"/>
  <c r="AH63" i="1"/>
  <c r="AC63" i="1"/>
  <c r="AH59" i="1"/>
  <c r="AC59" i="1"/>
  <c r="AH55" i="1"/>
  <c r="AC55" i="1"/>
  <c r="AH51" i="1"/>
  <c r="AC51" i="1"/>
  <c r="AH47" i="1"/>
  <c r="AC47" i="1"/>
  <c r="AH43" i="1"/>
  <c r="AC43" i="1"/>
  <c r="AH39" i="1"/>
  <c r="AC39" i="1"/>
  <c r="AH35" i="1"/>
  <c r="AC35" i="1"/>
  <c r="AH31" i="1"/>
  <c r="AC31" i="1"/>
  <c r="AH27" i="1"/>
  <c r="AC27" i="1"/>
  <c r="AH23" i="1"/>
  <c r="AC23" i="1"/>
  <c r="AH19" i="1"/>
  <c r="AC19" i="1"/>
  <c r="AH15" i="1"/>
  <c r="AC15" i="1"/>
  <c r="AH62" i="1"/>
  <c r="N159" i="1"/>
  <c r="AH65" i="1"/>
  <c r="AH12" i="1"/>
  <c r="AH11" i="1" s="1"/>
  <c r="T10" i="1"/>
  <c r="T9" i="1" s="1"/>
  <c r="AH77" i="1"/>
  <c r="AH33" i="1"/>
  <c r="AC208" i="1"/>
  <c r="AC202" i="1"/>
  <c r="AC98" i="1"/>
  <c r="AH98" i="1"/>
  <c r="AC114" i="1"/>
  <c r="AH174" i="1"/>
  <c r="AE174" i="1"/>
  <c r="AI174" i="1"/>
  <c r="AE159" i="1"/>
  <c r="AE9" i="1" s="1"/>
  <c r="AJ159" i="1"/>
  <c r="AD159" i="1"/>
  <c r="AD9" i="1" s="1"/>
  <c r="AI159" i="1"/>
  <c r="AF159" i="1"/>
  <c r="AF9" i="1" s="1"/>
  <c r="AC113" i="1"/>
  <c r="AC172" i="1"/>
  <c r="AC168" i="1"/>
  <c r="AC164" i="1"/>
  <c r="AC175" i="1"/>
  <c r="AC206" i="1"/>
  <c r="AC200" i="1"/>
  <c r="AD174" i="1"/>
  <c r="AH159" i="1"/>
  <c r="AF174" i="1"/>
  <c r="AJ174" i="1"/>
  <c r="AC90" i="1"/>
  <c r="AC62" i="1"/>
  <c r="AC171" i="1"/>
  <c r="AC167" i="1"/>
  <c r="AC163" i="1"/>
  <c r="AC177" i="1"/>
  <c r="AC204" i="1"/>
  <c r="AG174" i="1"/>
  <c r="AC50" i="1"/>
  <c r="AC170" i="1"/>
  <c r="AC166" i="1"/>
  <c r="AC162" i="1"/>
  <c r="AC176" i="1"/>
  <c r="AC203" i="1"/>
  <c r="AC160" i="1"/>
  <c r="AC169" i="1"/>
  <c r="AC165" i="1"/>
  <c r="AC161" i="1"/>
  <c r="AC112" i="1"/>
  <c r="AC69" i="6" l="1"/>
  <c r="N11" i="6"/>
  <c r="AE11" i="6"/>
  <c r="P10" i="6"/>
  <c r="N11" i="1"/>
  <c r="N10" i="1" s="1"/>
  <c r="N9" i="1" s="1"/>
  <c r="P4" i="1" s="1"/>
  <c r="C10" i="1"/>
  <c r="C9" i="1" s="1"/>
  <c r="E4" i="1" s="1"/>
  <c r="H4" i="1" s="1"/>
  <c r="AC12" i="1"/>
  <c r="AC11" i="1" s="1"/>
  <c r="AJ9" i="1"/>
  <c r="AI9" i="1"/>
  <c r="AC174" i="1"/>
  <c r="AC159" i="1"/>
  <c r="AC9" i="1" s="1"/>
  <c r="AG159" i="1"/>
  <c r="AG9" i="1" s="1"/>
  <c r="AH9" i="1"/>
  <c r="P9" i="6" l="1"/>
  <c r="AE9" i="6" s="1"/>
  <c r="AE10" i="6"/>
  <c r="N10" i="6"/>
  <c r="AC11" i="6"/>
  <c r="AN104" i="1"/>
  <c r="AN121" i="1"/>
  <c r="AN67" i="1"/>
  <c r="AN83" i="1"/>
  <c r="AN122" i="1"/>
  <c r="AN114" i="1"/>
  <c r="AN106" i="1"/>
  <c r="AN86" i="1"/>
  <c r="AN78" i="1"/>
  <c r="AN70" i="1"/>
  <c r="AN62" i="1"/>
  <c r="AN51" i="1"/>
  <c r="AN43" i="1"/>
  <c r="AN35" i="1"/>
  <c r="AN105" i="1"/>
  <c r="AN117" i="1"/>
  <c r="AN64" i="1"/>
  <c r="AN80" i="1"/>
  <c r="AN85" i="1"/>
  <c r="AN77" i="1"/>
  <c r="AN69" i="1"/>
  <c r="AN116" i="1"/>
  <c r="AN108" i="1"/>
  <c r="AN100" i="1"/>
  <c r="AN84" i="1"/>
  <c r="AN76" i="1"/>
  <c r="AN68" i="1"/>
  <c r="AN123" i="1"/>
  <c r="AN124" i="1"/>
  <c r="AN58" i="1"/>
  <c r="AN54" i="1"/>
  <c r="AN50" i="1"/>
  <c r="AN46" i="1"/>
  <c r="AN42" i="1"/>
  <c r="AN38" i="1"/>
  <c r="AN34" i="1"/>
  <c r="AN87" i="1"/>
  <c r="AN79" i="1"/>
  <c r="AN71" i="1"/>
  <c r="AN63" i="1"/>
  <c r="AN53" i="1"/>
  <c r="AN45" i="1"/>
  <c r="AN37" i="1"/>
  <c r="AN103" i="1"/>
  <c r="AN111" i="1"/>
  <c r="AN119" i="1"/>
  <c r="AN115" i="1"/>
  <c r="AN107" i="1"/>
  <c r="AN109" i="1"/>
  <c r="AN125" i="1"/>
  <c r="AN126" i="1"/>
  <c r="AN118" i="1"/>
  <c r="AN110" i="1"/>
  <c r="AN102" i="1"/>
  <c r="AN82" i="1"/>
  <c r="AN74" i="1"/>
  <c r="AN66" i="1"/>
  <c r="AN57" i="1"/>
  <c r="AN49" i="1"/>
  <c r="AN41" i="1"/>
  <c r="AN33" i="1"/>
  <c r="AN55" i="1"/>
  <c r="AN47" i="1"/>
  <c r="AN39" i="1"/>
  <c r="AN31" i="1"/>
  <c r="AN101" i="1"/>
  <c r="AN113" i="1"/>
  <c r="AN89" i="1"/>
  <c r="AN81" i="1"/>
  <c r="AN73" i="1"/>
  <c r="AN65" i="1"/>
  <c r="AN91" i="1"/>
  <c r="AN120" i="1"/>
  <c r="AN56" i="1"/>
  <c r="AN52" i="1"/>
  <c r="AN48" i="1"/>
  <c r="AN44" i="1"/>
  <c r="AN40" i="1"/>
  <c r="AN36" i="1"/>
  <c r="AN32" i="1"/>
  <c r="AN112" i="1"/>
  <c r="AN75" i="1"/>
  <c r="AN61" i="1"/>
  <c r="AN72" i="1"/>
  <c r="AN88" i="1"/>
  <c r="AN96" i="1"/>
  <c r="AM11" i="1"/>
  <c r="AM146" i="1"/>
  <c r="N9" i="6" l="1"/>
  <c r="AC9" i="6" s="1"/>
  <c r="AC10" i="6"/>
  <c r="AB11" i="4" l="1"/>
  <c r="C10" i="4"/>
  <c r="Z11" i="4" l="1"/>
  <c r="N99" i="8" l="1"/>
  <c r="AA99" i="8" s="1"/>
  <c r="N83" i="8"/>
  <c r="AA83" i="8" s="1"/>
  <c r="N81" i="8"/>
  <c r="AA81" i="8" s="1"/>
  <c r="N124" i="8"/>
  <c r="N102" i="8"/>
  <c r="AA102" i="8" s="1"/>
  <c r="N117" i="8"/>
  <c r="N119" i="8"/>
  <c r="N97" i="8"/>
  <c r="AA97" i="8" s="1"/>
  <c r="N98" i="8"/>
  <c r="AA98" i="8" s="1"/>
  <c r="N86" i="8"/>
  <c r="AA86" i="8" s="1"/>
  <c r="N126" i="8"/>
  <c r="N68" i="8"/>
  <c r="AA68" i="8" s="1"/>
  <c r="N127" i="8"/>
  <c r="N146" i="8" l="1"/>
  <c r="N135" i="8"/>
  <c r="N139" i="8"/>
  <c r="N107" i="8"/>
  <c r="AA107" i="8" s="1"/>
  <c r="Z51" i="4"/>
  <c r="M58" i="8"/>
  <c r="M62" i="8"/>
  <c r="M66" i="8"/>
  <c r="M71" i="8"/>
  <c r="M77" i="8"/>
  <c r="M82" i="8"/>
  <c r="M89" i="8"/>
  <c r="M93" i="8"/>
  <c r="M100" i="8"/>
  <c r="M106" i="8"/>
  <c r="Z106" i="8" s="1"/>
  <c r="M116" i="8"/>
  <c r="Z116" i="8" s="1"/>
  <c r="M122" i="8"/>
  <c r="Z122" i="8" s="1"/>
  <c r="M72" i="8"/>
  <c r="M118" i="8"/>
  <c r="M75" i="8"/>
  <c r="Z75" i="8" s="1"/>
  <c r="M128" i="8"/>
  <c r="N147" i="8"/>
  <c r="N132" i="8"/>
  <c r="N136" i="8"/>
  <c r="N140" i="8"/>
  <c r="N112" i="8"/>
  <c r="Z52" i="4"/>
  <c r="M59" i="8"/>
  <c r="Z59" i="8" s="1"/>
  <c r="M63" i="8"/>
  <c r="M67" i="8"/>
  <c r="M78" i="8"/>
  <c r="M85" i="8"/>
  <c r="M90" i="8"/>
  <c r="M94" i="8"/>
  <c r="M101" i="8"/>
  <c r="M109" i="8"/>
  <c r="M123" i="8"/>
  <c r="M65" i="8"/>
  <c r="N144" i="8"/>
  <c r="N148" i="8"/>
  <c r="N133" i="8"/>
  <c r="N137" i="8"/>
  <c r="N141" i="8"/>
  <c r="N113" i="8"/>
  <c r="Z53" i="4"/>
  <c r="Z57" i="4"/>
  <c r="M60" i="8"/>
  <c r="Z60" i="8" s="1"/>
  <c r="M64" i="8"/>
  <c r="M69" i="8"/>
  <c r="M74" i="8"/>
  <c r="M79" i="8"/>
  <c r="M87" i="8"/>
  <c r="M91" i="8"/>
  <c r="M95" i="8"/>
  <c r="M104" i="8"/>
  <c r="M110" i="8"/>
  <c r="Z110" i="8" s="1"/>
  <c r="M120" i="8"/>
  <c r="Z120" i="8" s="1"/>
  <c r="M125" i="8"/>
  <c r="Z125" i="8" s="1"/>
  <c r="N145" i="8"/>
  <c r="N134" i="8"/>
  <c r="N138" i="8"/>
  <c r="N76" i="8"/>
  <c r="AA76" i="8" s="1"/>
  <c r="N114" i="8"/>
  <c r="Z54" i="4"/>
  <c r="Z58" i="4"/>
  <c r="M61" i="8"/>
  <c r="M70" i="8"/>
  <c r="M80" i="8"/>
  <c r="M88" i="8"/>
  <c r="M92" i="8"/>
  <c r="M96" i="8"/>
  <c r="M105" i="8"/>
  <c r="M111" i="8"/>
  <c r="Z111" i="8" s="1"/>
  <c r="M121" i="8"/>
  <c r="M129" i="8"/>
  <c r="N129" i="8"/>
  <c r="N116" i="8"/>
  <c r="N106" i="8"/>
  <c r="N92" i="8"/>
  <c r="N67" i="8"/>
  <c r="N45" i="8"/>
  <c r="Z46" i="4"/>
  <c r="AB46" i="4"/>
  <c r="N41" i="8"/>
  <c r="Z42" i="4"/>
  <c r="AB42" i="4"/>
  <c r="N37" i="8"/>
  <c r="Z38" i="4"/>
  <c r="AB38" i="4"/>
  <c r="N51" i="8"/>
  <c r="AB52" i="4"/>
  <c r="N34" i="8"/>
  <c r="AB35" i="4"/>
  <c r="N61" i="8"/>
  <c r="N59" i="8"/>
  <c r="N70" i="8"/>
  <c r="N105" i="8"/>
  <c r="N104" i="8"/>
  <c r="N100" i="8"/>
  <c r="N122" i="8"/>
  <c r="N101" i="8"/>
  <c r="N128" i="8"/>
  <c r="L128" i="8" s="1"/>
  <c r="N96" i="8"/>
  <c r="N125" i="8"/>
  <c r="N91" i="8"/>
  <c r="N121" i="8"/>
  <c r="N111" i="8"/>
  <c r="N75" i="8"/>
  <c r="N78" i="8"/>
  <c r="N66" i="8"/>
  <c r="N44" i="8"/>
  <c r="Z45" i="4"/>
  <c r="AB45" i="4"/>
  <c r="N40" i="8"/>
  <c r="AB41" i="4"/>
  <c r="Z41" i="4"/>
  <c r="N36" i="8"/>
  <c r="Z37" i="4"/>
  <c r="AB37" i="4"/>
  <c r="N56" i="8"/>
  <c r="AB57" i="4"/>
  <c r="N60" i="8"/>
  <c r="N62" i="8"/>
  <c r="N53" i="8"/>
  <c r="AB54" i="4"/>
  <c r="N80" i="8"/>
  <c r="N88" i="8"/>
  <c r="N82" i="8"/>
  <c r="N89" i="8"/>
  <c r="N95" i="8"/>
  <c r="N74" i="8"/>
  <c r="N55" i="8"/>
  <c r="Z56" i="4"/>
  <c r="AB56" i="4"/>
  <c r="N43" i="8"/>
  <c r="AB44" i="4"/>
  <c r="Z44" i="4"/>
  <c r="N39" i="8"/>
  <c r="AA39" i="8" s="1"/>
  <c r="AB40" i="4"/>
  <c r="N35" i="8"/>
  <c r="AB36" i="4"/>
  <c r="Z36" i="4"/>
  <c r="N123" i="8"/>
  <c r="N54" i="8"/>
  <c r="AB55" i="4"/>
  <c r="Z55" i="4"/>
  <c r="N64" i="8"/>
  <c r="N65" i="8"/>
  <c r="N63" i="8"/>
  <c r="N58" i="8"/>
  <c r="N87" i="8"/>
  <c r="N48" i="8"/>
  <c r="Z49" i="4"/>
  <c r="AB49" i="4"/>
  <c r="N120" i="8"/>
  <c r="N72" i="8"/>
  <c r="N110" i="8"/>
  <c r="N90" i="8"/>
  <c r="N118" i="8"/>
  <c r="N109" i="8"/>
  <c r="N94" i="8"/>
  <c r="N69" i="8"/>
  <c r="N46" i="8"/>
  <c r="Z47" i="4"/>
  <c r="AB47" i="4"/>
  <c r="N42" i="8"/>
  <c r="Z43" i="4"/>
  <c r="AB43" i="4"/>
  <c r="N38" i="8"/>
  <c r="N93" i="8"/>
  <c r="N77" i="8"/>
  <c r="N50" i="8"/>
  <c r="AB51" i="4"/>
  <c r="N52" i="8"/>
  <c r="AB53" i="4"/>
  <c r="N71" i="8"/>
  <c r="N57" i="8"/>
  <c r="AB58" i="4"/>
  <c r="N47" i="8"/>
  <c r="AA47" i="8" s="1"/>
  <c r="AB48" i="4"/>
  <c r="N79" i="8"/>
  <c r="N85" i="8"/>
  <c r="L122" i="8" l="1"/>
  <c r="Y122" i="8" s="1"/>
  <c r="L120" i="8"/>
  <c r="Y120" i="8" s="1"/>
  <c r="O10" i="4"/>
  <c r="L123" i="8"/>
  <c r="L116" i="8"/>
  <c r="Y116" i="8" s="1"/>
  <c r="L118" i="8"/>
  <c r="L121" i="8"/>
  <c r="Y121" i="8" s="1"/>
  <c r="L125" i="8"/>
  <c r="Y125" i="8" s="1"/>
  <c r="M53" i="8"/>
  <c r="L53" i="8" s="1"/>
  <c r="Y53" i="8" s="1"/>
  <c r="AA54" i="4"/>
  <c r="M56" i="8"/>
  <c r="Z56" i="8" s="1"/>
  <c r="AA57" i="4"/>
  <c r="M133" i="8"/>
  <c r="M139" i="4"/>
  <c r="M140" i="8"/>
  <c r="M146" i="4"/>
  <c r="M50" i="8"/>
  <c r="AA51" i="4"/>
  <c r="M131" i="8"/>
  <c r="N136" i="4"/>
  <c r="M52" i="8"/>
  <c r="L52" i="8" s="1"/>
  <c r="Y52" i="8" s="1"/>
  <c r="AA53" i="4"/>
  <c r="M136" i="8"/>
  <c r="M142" i="4"/>
  <c r="M139" i="8"/>
  <c r="M145" i="4"/>
  <c r="L129" i="8"/>
  <c r="M138" i="8"/>
  <c r="M144" i="4"/>
  <c r="N131" i="8"/>
  <c r="N130" i="8" s="1"/>
  <c r="O136" i="4"/>
  <c r="M141" i="8"/>
  <c r="M147" i="4"/>
  <c r="M55" i="8"/>
  <c r="Z55" i="8" s="1"/>
  <c r="AA56" i="4"/>
  <c r="M132" i="8"/>
  <c r="M138" i="4"/>
  <c r="M135" i="8"/>
  <c r="M141" i="4"/>
  <c r="O148" i="4"/>
  <c r="AB148" i="4" s="1"/>
  <c r="N143" i="8"/>
  <c r="N142" i="8" s="1"/>
  <c r="AB149" i="4"/>
  <c r="M57" i="8"/>
  <c r="L57" i="8" s="1"/>
  <c r="Y57" i="8" s="1"/>
  <c r="AA58" i="4"/>
  <c r="M134" i="8"/>
  <c r="M140" i="4"/>
  <c r="M137" i="8"/>
  <c r="M143" i="4"/>
  <c r="M51" i="8"/>
  <c r="L51" i="8" s="1"/>
  <c r="Y51" i="8" s="1"/>
  <c r="AA52" i="4"/>
  <c r="M54" i="8"/>
  <c r="AA55" i="4"/>
  <c r="AA65" i="8"/>
  <c r="L65" i="8"/>
  <c r="Y65" i="8" s="1"/>
  <c r="AA89" i="8"/>
  <c r="L89" i="8"/>
  <c r="Y89" i="8" s="1"/>
  <c r="L67" i="8"/>
  <c r="Y67" i="8" s="1"/>
  <c r="AA67" i="8"/>
  <c r="AA94" i="8"/>
  <c r="L94" i="8"/>
  <c r="Y94" i="8" s="1"/>
  <c r="AA110" i="8"/>
  <c r="L110" i="8"/>
  <c r="Y110" i="8" s="1"/>
  <c r="L54" i="8"/>
  <c r="Y54" i="8" s="1"/>
  <c r="AA54" i="8"/>
  <c r="AA53" i="8"/>
  <c r="AA44" i="8"/>
  <c r="L44" i="8"/>
  <c r="Y44" i="8" s="1"/>
  <c r="AA78" i="8"/>
  <c r="L78" i="8"/>
  <c r="Y78" i="8" s="1"/>
  <c r="AA111" i="8"/>
  <c r="L111" i="8"/>
  <c r="Y111" i="8" s="1"/>
  <c r="AA91" i="8"/>
  <c r="L91" i="8"/>
  <c r="Y91" i="8" s="1"/>
  <c r="L96" i="8"/>
  <c r="Y96" i="8" s="1"/>
  <c r="AA96" i="8"/>
  <c r="AA101" i="8"/>
  <c r="L101" i="8"/>
  <c r="Y101" i="8" s="1"/>
  <c r="AA100" i="8"/>
  <c r="L100" i="8"/>
  <c r="Y100" i="8" s="1"/>
  <c r="AA105" i="8"/>
  <c r="L105" i="8"/>
  <c r="Y105" i="8" s="1"/>
  <c r="AA59" i="8"/>
  <c r="L59" i="8"/>
  <c r="Y59" i="8" s="1"/>
  <c r="AA51" i="8"/>
  <c r="AA48" i="8"/>
  <c r="L48" i="8"/>
  <c r="Y48" i="8" s="1"/>
  <c r="AA58" i="8"/>
  <c r="L58" i="8"/>
  <c r="Y58" i="8" s="1"/>
  <c r="AA74" i="8"/>
  <c r="L74" i="8"/>
  <c r="Y74" i="8" s="1"/>
  <c r="AA56" i="8"/>
  <c r="AA37" i="8"/>
  <c r="L37" i="8"/>
  <c r="Y37" i="8" s="1"/>
  <c r="AA106" i="8"/>
  <c r="L106" i="8"/>
  <c r="Y106" i="8" s="1"/>
  <c r="AA93" i="8"/>
  <c r="L93" i="8"/>
  <c r="Y93" i="8" s="1"/>
  <c r="AA60" i="8"/>
  <c r="L60" i="8"/>
  <c r="Y60" i="8" s="1"/>
  <c r="AA85" i="8"/>
  <c r="L85" i="8"/>
  <c r="Y85" i="8" s="1"/>
  <c r="AA42" i="8"/>
  <c r="L42" i="8"/>
  <c r="Y42" i="8" s="1"/>
  <c r="AA87" i="8"/>
  <c r="L87" i="8"/>
  <c r="Y87" i="8" s="1"/>
  <c r="AA63" i="8"/>
  <c r="L63" i="8"/>
  <c r="Y63" i="8" s="1"/>
  <c r="L64" i="8"/>
  <c r="Y64" i="8" s="1"/>
  <c r="AA64" i="8"/>
  <c r="AA35" i="8"/>
  <c r="L35" i="8"/>
  <c r="Y35" i="8" s="1"/>
  <c r="AA55" i="8"/>
  <c r="AA95" i="8"/>
  <c r="L95" i="8"/>
  <c r="Y95" i="8" s="1"/>
  <c r="AA82" i="8"/>
  <c r="L82" i="8"/>
  <c r="Y82" i="8" s="1"/>
  <c r="L80" i="8"/>
  <c r="Y80" i="8" s="1"/>
  <c r="AA80" i="8"/>
  <c r="L40" i="8"/>
  <c r="Y40" i="8" s="1"/>
  <c r="AA40" i="8"/>
  <c r="N10" i="8"/>
  <c r="AA45" i="8"/>
  <c r="L45" i="8"/>
  <c r="Y45" i="8" s="1"/>
  <c r="AA92" i="8"/>
  <c r="L92" i="8"/>
  <c r="Y92" i="8" s="1"/>
  <c r="AA79" i="8"/>
  <c r="L79" i="8"/>
  <c r="Y79" i="8" s="1"/>
  <c r="AA88" i="8"/>
  <c r="L88" i="8"/>
  <c r="Y88" i="8" s="1"/>
  <c r="AA57" i="8"/>
  <c r="AA50" i="8"/>
  <c r="L50" i="8"/>
  <c r="Y50" i="8" s="1"/>
  <c r="AA46" i="8"/>
  <c r="L46" i="8"/>
  <c r="Y46" i="8" s="1"/>
  <c r="AA52" i="8"/>
  <c r="AA71" i="8"/>
  <c r="L71" i="8"/>
  <c r="Y71" i="8" s="1"/>
  <c r="AA77" i="8"/>
  <c r="L77" i="8"/>
  <c r="Y77" i="8" s="1"/>
  <c r="AA38" i="8"/>
  <c r="L38" i="8"/>
  <c r="Y38" i="8" s="1"/>
  <c r="AA69" i="8"/>
  <c r="L69" i="8"/>
  <c r="Y69" i="8" s="1"/>
  <c r="AA109" i="8"/>
  <c r="L109" i="8"/>
  <c r="Y109" i="8" s="1"/>
  <c r="AA90" i="8"/>
  <c r="L90" i="8"/>
  <c r="Y90" i="8" s="1"/>
  <c r="AA72" i="8"/>
  <c r="L72" i="8"/>
  <c r="Y72" i="8" s="1"/>
  <c r="AA43" i="8"/>
  <c r="L43" i="8"/>
  <c r="Y43" i="8" s="1"/>
  <c r="AA62" i="8"/>
  <c r="L62" i="8"/>
  <c r="Y62" i="8" s="1"/>
  <c r="AA36" i="8"/>
  <c r="L36" i="8"/>
  <c r="Y36" i="8" s="1"/>
  <c r="AA66" i="8"/>
  <c r="L66" i="8"/>
  <c r="Y66" i="8" s="1"/>
  <c r="AA75" i="8"/>
  <c r="L75" i="8"/>
  <c r="Y75" i="8" s="1"/>
  <c r="L104" i="8"/>
  <c r="Y104" i="8" s="1"/>
  <c r="AA104" i="8"/>
  <c r="AA70" i="8"/>
  <c r="L70" i="8"/>
  <c r="Y70" i="8" s="1"/>
  <c r="AA61" i="8"/>
  <c r="L61" i="8"/>
  <c r="Y61" i="8" s="1"/>
  <c r="AA41" i="8"/>
  <c r="L41" i="8"/>
  <c r="Y41" i="8" s="1"/>
  <c r="L55" i="8" l="1"/>
  <c r="Y55" i="8" s="1"/>
  <c r="L56" i="8"/>
  <c r="Y56" i="8" s="1"/>
  <c r="Z132" i="8"/>
  <c r="L132" i="8"/>
  <c r="Y132" i="8" s="1"/>
  <c r="Z141" i="8"/>
  <c r="L141" i="8"/>
  <c r="Y141" i="8" s="1"/>
  <c r="Z138" i="8"/>
  <c r="L138" i="8"/>
  <c r="Y138" i="8" s="1"/>
  <c r="M136" i="4"/>
  <c r="Z137" i="8"/>
  <c r="L137" i="8"/>
  <c r="Y137" i="8" s="1"/>
  <c r="Z136" i="8"/>
  <c r="L136" i="8"/>
  <c r="Y136" i="8" s="1"/>
  <c r="Z140" i="8"/>
  <c r="L140" i="8"/>
  <c r="Y140" i="8" s="1"/>
  <c r="Z135" i="8"/>
  <c r="L135" i="8"/>
  <c r="Y135" i="8" s="1"/>
  <c r="Z131" i="8"/>
  <c r="L131" i="8"/>
  <c r="M130" i="8"/>
  <c r="Z130" i="8" s="1"/>
  <c r="Z134" i="8"/>
  <c r="L134" i="8"/>
  <c r="Y134" i="8" s="1"/>
  <c r="Z139" i="8"/>
  <c r="L139" i="8"/>
  <c r="Y139" i="8" s="1"/>
  <c r="Z133" i="8"/>
  <c r="L133" i="8"/>
  <c r="Y133" i="8" s="1"/>
  <c r="N9" i="8"/>
  <c r="AA10" i="8"/>
  <c r="Y131" i="8" l="1"/>
  <c r="L130" i="8"/>
  <c r="Y130" i="8" s="1"/>
  <c r="N148" i="4"/>
  <c r="AA148" i="4" s="1"/>
  <c r="M145" i="8"/>
  <c r="M151" i="4"/>
  <c r="M114" i="8"/>
  <c r="M126" i="8"/>
  <c r="L126" i="8" s="1"/>
  <c r="M33" i="8"/>
  <c r="L33" i="8" s="1"/>
  <c r="Y33" i="8" s="1"/>
  <c r="AA33" i="4"/>
  <c r="Z33" i="4"/>
  <c r="M124" i="8"/>
  <c r="L124" i="8" s="1"/>
  <c r="M32" i="8"/>
  <c r="N10" i="4"/>
  <c r="AA32" i="4"/>
  <c r="M107" i="8"/>
  <c r="L107" i="8" s="1"/>
  <c r="Y107" i="8" s="1"/>
  <c r="M86" i="8"/>
  <c r="L86" i="8" s="1"/>
  <c r="Y86" i="8" s="1"/>
  <c r="M119" i="8"/>
  <c r="M81" i="8"/>
  <c r="L81" i="8" s="1"/>
  <c r="Y81" i="8" s="1"/>
  <c r="M148" i="8"/>
  <c r="M154" i="4"/>
  <c r="M144" i="8"/>
  <c r="M150" i="4"/>
  <c r="M76" i="8"/>
  <c r="L76" i="8" s="1"/>
  <c r="Y76" i="8" s="1"/>
  <c r="M47" i="8"/>
  <c r="Z48" i="4"/>
  <c r="AA48" i="4"/>
  <c r="M49" i="8"/>
  <c r="L49" i="8" s="1"/>
  <c r="Y49" i="8" s="1"/>
  <c r="AA50" i="4"/>
  <c r="Z50" i="4"/>
  <c r="M127" i="8"/>
  <c r="L127" i="8" s="1"/>
  <c r="M68" i="8"/>
  <c r="L68" i="8" s="1"/>
  <c r="Y68" i="8" s="1"/>
  <c r="M98" i="8"/>
  <c r="L98" i="8" s="1"/>
  <c r="Y98" i="8" s="1"/>
  <c r="M117" i="8"/>
  <c r="M83" i="8"/>
  <c r="L83" i="8" s="1"/>
  <c r="Y83" i="8" s="1"/>
  <c r="M147" i="8"/>
  <c r="M153" i="4"/>
  <c r="M150" i="8"/>
  <c r="N156" i="4"/>
  <c r="AA156" i="4" s="1"/>
  <c r="AA157" i="4"/>
  <c r="AA9" i="8"/>
  <c r="N1" i="8"/>
  <c r="M84" i="8"/>
  <c r="L84" i="8" s="1"/>
  <c r="Y84" i="8" s="1"/>
  <c r="M99" i="8"/>
  <c r="L99" i="8" s="1"/>
  <c r="Y99" i="8" s="1"/>
  <c r="M113" i="8"/>
  <c r="M39" i="8"/>
  <c r="L39" i="8" s="1"/>
  <c r="Y39" i="8" s="1"/>
  <c r="AA40" i="4"/>
  <c r="Z40" i="4"/>
  <c r="M34" i="8"/>
  <c r="AA35" i="4"/>
  <c r="Z35" i="4"/>
  <c r="M97" i="8"/>
  <c r="L97" i="8" s="1"/>
  <c r="Y97" i="8" s="1"/>
  <c r="M102" i="8"/>
  <c r="L102" i="8" s="1"/>
  <c r="Y102" i="8" s="1"/>
  <c r="M143" i="8"/>
  <c r="AA149" i="4"/>
  <c r="M149" i="4"/>
  <c r="M146" i="8"/>
  <c r="M152" i="4"/>
  <c r="M112" i="8"/>
  <c r="L112" i="8" s="1"/>
  <c r="Y112" i="8" s="1"/>
  <c r="L146" i="8" l="1"/>
  <c r="Y146" i="8" s="1"/>
  <c r="Z146" i="8"/>
  <c r="Z114" i="8"/>
  <c r="L114" i="8"/>
  <c r="Y114" i="8" s="1"/>
  <c r="M148" i="4"/>
  <c r="Z148" i="4" s="1"/>
  <c r="Z149" i="4"/>
  <c r="Z147" i="8"/>
  <c r="L147" i="8"/>
  <c r="Y147" i="8" s="1"/>
  <c r="Z117" i="8"/>
  <c r="L117" i="8"/>
  <c r="Y117" i="8" s="1"/>
  <c r="Z47" i="8"/>
  <c r="L47" i="8"/>
  <c r="Y47" i="8" s="1"/>
  <c r="Z144" i="8"/>
  <c r="L144" i="8"/>
  <c r="Y144" i="8" s="1"/>
  <c r="Z32" i="4"/>
  <c r="M10" i="4"/>
  <c r="Z34" i="8"/>
  <c r="L34" i="8"/>
  <c r="Y34" i="8" s="1"/>
  <c r="N9" i="4"/>
  <c r="N1" i="4" s="1"/>
  <c r="Z145" i="8"/>
  <c r="L145" i="8"/>
  <c r="Y145" i="8" s="1"/>
  <c r="Z143" i="8"/>
  <c r="M142" i="8"/>
  <c r="Z142" i="8" s="1"/>
  <c r="L143" i="8"/>
  <c r="Z113" i="8"/>
  <c r="L113" i="8"/>
  <c r="Y113" i="8" s="1"/>
  <c r="Z150" i="8"/>
  <c r="M149" i="8"/>
  <c r="Z149" i="8" s="1"/>
  <c r="Z148" i="8"/>
  <c r="L148" i="8"/>
  <c r="Y148" i="8" s="1"/>
  <c r="Z119" i="8"/>
  <c r="L119" i="8"/>
  <c r="Y119" i="8" s="1"/>
  <c r="L32" i="8"/>
  <c r="M10" i="8"/>
  <c r="M9" i="8" l="1"/>
  <c r="Z10" i="8"/>
  <c r="Y32" i="8"/>
  <c r="L10" i="8"/>
  <c r="Y143" i="8"/>
  <c r="L142" i="8"/>
  <c r="Y142" i="8" s="1"/>
  <c r="L9" i="8" l="1"/>
  <c r="Y10" i="8"/>
  <c r="Z9" i="8"/>
  <c r="M1" i="8"/>
  <c r="Y9" i="8" l="1"/>
  <c r="AB157" i="4"/>
  <c r="C9" i="9"/>
  <c r="Z159" i="9"/>
  <c r="AA159" i="4"/>
  <c r="Y150" i="8"/>
  <c r="AI7" i="9"/>
  <c r="AA9" i="9"/>
  <c r="M1" i="4"/>
  <c r="C160" i="4"/>
  <c r="Z157" i="9"/>
  <c r="Z157" i="4"/>
  <c r="AA164" i="4"/>
  <c r="AA161" i="4"/>
  <c r="AA162" i="4"/>
  <c r="C157" i="8"/>
  <c r="Y157" i="8"/>
  <c r="C159" i="9"/>
  <c r="D159" i="9"/>
  <c r="D9" i="9"/>
  <c r="Z160" i="9"/>
  <c r="Z9" i="4"/>
  <c r="C162" i="4"/>
  <c r="Z162" i="4"/>
  <c r="AB9" i="9"/>
  <c r="C158" i="8"/>
  <c r="AI7" i="4"/>
  <c r="D9" i="4"/>
  <c r="D1" i="4"/>
  <c r="AB156" i="4"/>
  <c r="Y160" i="8"/>
  <c r="M4" i="4"/>
  <c r="L4" i="8"/>
  <c r="L1" i="8"/>
  <c r="C160" i="8"/>
  <c r="L149" i="8"/>
  <c r="Y149" i="8"/>
  <c r="Z156" i="9"/>
  <c r="M9" i="4"/>
  <c r="M157" i="4"/>
  <c r="M156" i="4"/>
  <c r="Z156" i="4"/>
  <c r="D164" i="9"/>
  <c r="C164" i="9"/>
  <c r="Z164" i="9"/>
  <c r="L150" i="8"/>
  <c r="N150" i="8"/>
  <c r="N149" i="8"/>
  <c r="C161" i="4"/>
  <c r="Z161" i="4"/>
  <c r="D158" i="8"/>
  <c r="D162" i="4"/>
  <c r="D162" i="9"/>
  <c r="C162" i="9"/>
  <c r="Z159" i="4"/>
  <c r="O156" i="9"/>
  <c r="O9" i="9"/>
  <c r="D157" i="8"/>
  <c r="D161" i="4"/>
  <c r="D161" i="9"/>
  <c r="C161" i="9"/>
  <c r="Z161" i="9"/>
  <c r="O157" i="9"/>
  <c r="M157" i="9"/>
  <c r="M156" i="9"/>
  <c r="M9" i="9"/>
  <c r="Z9" i="9"/>
  <c r="C155" i="8"/>
  <c r="Y155" i="8"/>
  <c r="D160" i="9"/>
  <c r="C160" i="9"/>
  <c r="D160" i="8"/>
  <c r="D164" i="4"/>
  <c r="C164" i="4"/>
  <c r="Z164" i="4"/>
  <c r="D155" i="8"/>
  <c r="D159" i="4"/>
  <c r="C159" i="4"/>
  <c r="C9" i="4"/>
  <c r="C1" i="4"/>
  <c r="D160" i="4"/>
  <c r="D156" i="8"/>
  <c r="C156" i="8"/>
  <c r="Y156" i="8"/>
  <c r="O157" i="4"/>
  <c r="O156" i="4"/>
  <c r="O9" i="4"/>
  <c r="O1" i="4"/>
</calcChain>
</file>

<file path=xl/sharedStrings.xml><?xml version="1.0" encoding="utf-8"?>
<sst xmlns="http://schemas.openxmlformats.org/spreadsheetml/2006/main" count="1918" uniqueCount="659">
  <si>
    <t>Biểu mẫu số 54</t>
  </si>
  <si>
    <t>QUYẾT TOÁN CHI NGÂN SÁCH CẤP TỈNH (HUYỆN, XÃ) CHO TỪNG CƠ QUAN, TỔ CHỨC THEO LĨNH VỰC NĂM...</t>
  </si>
  <si>
    <t>(Dùng cho ngân sách các cấp chính quyền địa phương)</t>
  </si>
  <si>
    <t>Đơn vị: Triệu đồng</t>
  </si>
  <si>
    <t>STT</t>
  </si>
  <si>
    <t>Tên đơn vị</t>
  </si>
  <si>
    <t>Quyết toán</t>
  </si>
  <si>
    <t>So sánh (%)</t>
  </si>
  <si>
    <t>Tổng số</t>
  </si>
  <si>
    <t>Chi trả nợ lãi do chính quyền địa phương vay (2)</t>
  </si>
  <si>
    <t>Chi bổ sung quỹ dự trữ tài chính (2)</t>
  </si>
  <si>
    <t>Chi chương trình MTQG</t>
  </si>
  <si>
    <t>Chi chuyển nguồn sang ngân sách năm sau</t>
  </si>
  <si>
    <t>Chi đầu tư phát triển</t>
  </si>
  <si>
    <t>Chi thường xuyên</t>
  </si>
  <si>
    <t>A</t>
  </si>
  <si>
    <t>B</t>
  </si>
  <si>
    <t>TỔNG SỐ</t>
  </si>
  <si>
    <t>I</t>
  </si>
  <si>
    <t>II</t>
  </si>
  <si>
    <t>CHI TRẢ NỢ LÃI CÁC KHOẢN DO CHÍNH QUYỀN ĐỊA PHƯƠNG VAY (2)</t>
  </si>
  <si>
    <t>III</t>
  </si>
  <si>
    <t>CHI BỔ SUNG QUỸ DỰ TRỮ TÀI CHÍNH (2)</t>
  </si>
  <si>
    <t>IV</t>
  </si>
  <si>
    <t>CHI DỰ PHÒNG NGÂN SÁCH</t>
  </si>
  <si>
    <t>V</t>
  </si>
  <si>
    <t>CHI TẠO NGUỒN, ĐIỀU CHỈNH TIỀN LƯƠNG</t>
  </si>
  <si>
    <t>VI</t>
  </si>
  <si>
    <t>VII</t>
  </si>
  <si>
    <t>CHI CHUYỂN NGUỒN SANG NGÂN SÁCH NĂM SAU</t>
  </si>
  <si>
    <t>(2) Theo quy định tại Điều 7, Điều 11 Luật NSNN, ngân sách huyện, xã không có nhiệm vụ chi trả lãi vay, chi bổ sung quỹ dự trữ tài chính.</t>
  </si>
  <si>
    <t>(3) Ngân sách xã không có nhiệm vụ chi bổ sung có mục tiêu cho ngân sách cấp dưới.</t>
  </si>
  <si>
    <r>
      <t xml:space="preserve">Chi đầu tư phát triển </t>
    </r>
    <r>
      <rPr>
        <sz val="8"/>
        <rFont val="Times New Roman"/>
        <family val="1"/>
      </rPr>
      <t>(Không kể chương trình MTQG)</t>
    </r>
  </si>
  <si>
    <r>
      <t xml:space="preserve">Chi thường xuyên </t>
    </r>
    <r>
      <rPr>
        <sz val="8"/>
        <rFont val="Times New Roman"/>
        <family val="1"/>
      </rPr>
      <t>(Không kể chương trình MTQG)</t>
    </r>
  </si>
  <si>
    <r>
      <t xml:space="preserve">Ghi chú: </t>
    </r>
    <r>
      <rPr>
        <i/>
        <sz val="10"/>
        <rFont val="Times New Roman"/>
        <family val="1"/>
      </rPr>
      <t>(1) Dự toán chi ngân sách địa phương chi tiết theo các chỉ tiêu tương ứng phần quyết toán chi ngân sách địa phương.</t>
    </r>
  </si>
  <si>
    <t>Sở, Ban, ngành</t>
  </si>
  <si>
    <t>Ban Bảo vệ - Chăm sóc Sức khỏe cán bộ</t>
  </si>
  <si>
    <t>Ban Đại diện hội người cao tuổi tỉnh Đồng Nai</t>
  </si>
  <si>
    <t>Ban Dân tộc tỉnh Đồng Nai</t>
  </si>
  <si>
    <t>Ban Liên lạc Chiến sỹ cách mạng bị địch bắt tù đày tỉnh Đồng Nai</t>
  </si>
  <si>
    <t>Ban Quản lý các Khu Công nghiệp Đồng Nai</t>
  </si>
  <si>
    <t>Ban Quản lý dự án cạnh tranh ngành chăn nuôi và an toàn thực phẩm</t>
  </si>
  <si>
    <t>Ban Quản lý dự án đầu tư xây dựng tỉnh Đồng Nai</t>
  </si>
  <si>
    <t>Ban Quản lý Khu Công nghệ cao sinh học tỉnh Đồng Nai</t>
  </si>
  <si>
    <t>Bảo hiểm Xã hội tỉnh Đồng Nai</t>
  </si>
  <si>
    <t>Bệnh viện 7B</t>
  </si>
  <si>
    <t>Bệnh viện Tâm thần Trung ương 2</t>
  </si>
  <si>
    <t>Bộ chỉ huy Quân sự tỉnh Đồng Nai</t>
  </si>
  <si>
    <t>Cảnh Sát Phòng cháy và Chữa cháy tỉnh Đồng Nai</t>
  </si>
  <si>
    <t xml:space="preserve">Cao Văn Tân </t>
  </si>
  <si>
    <t>Cơ sở 2 - Trường Đại học Lâm nghiệp</t>
  </si>
  <si>
    <t>Công an tỉnh Đồng Nai</t>
  </si>
  <si>
    <t>Cục Hải Quan Đồng Nai</t>
  </si>
  <si>
    <t>Cục Thi hành án dân sự tỉnh</t>
  </si>
  <si>
    <t>Cục Thống kê Đồng Nai</t>
  </si>
  <si>
    <t>Cục Thuế tỉnh Đồng Nai</t>
  </si>
  <si>
    <t>Đài Khí tượng thủy văn Đồng Nai</t>
  </si>
  <si>
    <t>Đoàn Đại biểu Quốc hội tỉnh Đồng Nai</t>
  </si>
  <si>
    <t>Hội Chữ thập đỏ tỉnh Đồng Nai</t>
  </si>
  <si>
    <t>Hội Cựu chiến binh tỉnh Đồng Nai</t>
  </si>
  <si>
    <t>Hội Cựu Thanh niên xung phong Đồng Nai</t>
  </si>
  <si>
    <t>Hội Hỗ trợ gia đình liệt sĩ tỉnh Đồng Nai</t>
  </si>
  <si>
    <t>Hội Khuyến học tỉnh Đồng Nai</t>
  </si>
  <si>
    <t>Hội Liên hiệp phụ nữ tỉnh Đồng Nai</t>
  </si>
  <si>
    <t>Hội Luật gia Đồng Nai</t>
  </si>
  <si>
    <t>Hội Nạn nhân chất độc Dacam/Dioxin tỉnh Đồng Nai</t>
  </si>
  <si>
    <t>Hội Người mù tỉnh Đồng Nai</t>
  </si>
  <si>
    <t>Hội Nhà báo tỉnh Đồng Nai</t>
  </si>
  <si>
    <t>Hội Nông dân tỉnh Đồng Nai</t>
  </si>
  <si>
    <t>Hội Sinh viên tỉnh Đồng Nai</t>
  </si>
  <si>
    <t>Hội Văn học nghệ thuật Đồng Nai</t>
  </si>
  <si>
    <t>Kho bạc Nhà nước tỉnh Đồng Nai</t>
  </si>
  <si>
    <t>Khu Bảo tồn thiên nhiên - Văn hoá Đồng Nai</t>
  </si>
  <si>
    <t>Liên đoàn Lao động tỉnh</t>
  </si>
  <si>
    <t>Liên hiệp các hội khoa học kỹ thuật Đồng Nai</t>
  </si>
  <si>
    <t>Liên hiệp các tổ chức hữu nghị tỉnh Đồng Nai</t>
  </si>
  <si>
    <t>Liên minh hợp tác xã Đồng Nai</t>
  </si>
  <si>
    <t>Lữ đoàn 75</t>
  </si>
  <si>
    <t>Ngân hàng Chính sách Xã hội tỉnh Đồng Nai</t>
  </si>
  <si>
    <t>Ngân hàng Nhà nước Việt Nam - CN Đồng Nai</t>
  </si>
  <si>
    <t>Nguyễn Sỹ Tuyên</t>
  </si>
  <si>
    <t>Nguyễn Văn Hùng</t>
  </si>
  <si>
    <t>Nhà Thiếu nhi Đồng Nai</t>
  </si>
  <si>
    <t>Phân hiệu Trường Đại học Lâm nghiệp tại tỉnh Đồng Nai</t>
  </si>
  <si>
    <t>Quỹ Bảo trì đường bộ tỉnh Đồng Nai</t>
  </si>
  <si>
    <t>Quỹ Bảo vệ môi trường tỉnh Đồng Nai</t>
  </si>
  <si>
    <t>Quỹ Đầu tư phát triển tỉnh Đồng Nai</t>
  </si>
  <si>
    <t>Quỹ Hỗ trợ nông dân tỉnh Đồng Nai</t>
  </si>
  <si>
    <t xml:space="preserve">Sở Công thương </t>
  </si>
  <si>
    <t>Sở Giáo dục và Đào tạo</t>
  </si>
  <si>
    <t>Sở Giao thông Vận tải</t>
  </si>
  <si>
    <t>Sở Kế hoạch và Đầu tư</t>
  </si>
  <si>
    <t>Sở Khoa học và Công nghệ</t>
  </si>
  <si>
    <t>Sở Lao động Thương binh và Xã hội</t>
  </si>
  <si>
    <t>Sở Ngoại vụ Đồng Nai</t>
  </si>
  <si>
    <t>Sở Nội vụ Đồng Nai</t>
  </si>
  <si>
    <t>Sở Nông nghiệp và Phát triển Nông thôn</t>
  </si>
  <si>
    <t>Sở Tài chính Đồng Nai</t>
  </si>
  <si>
    <t>Sở Tài nguyên và Môi trường Đồng Nai</t>
  </si>
  <si>
    <t>Sở Thông tin và Truyền thông</t>
  </si>
  <si>
    <t>Sở Tư pháp tỉnh Đồng Nai</t>
  </si>
  <si>
    <t>Sở Văn hóa Thể thao và Du lịch</t>
  </si>
  <si>
    <t>Sở Xây dựng Đồng Nai</t>
  </si>
  <si>
    <t>Sở Y tế Đồng Nai</t>
  </si>
  <si>
    <t>Sư đoàn 341</t>
  </si>
  <si>
    <t>Sư đoàn 367</t>
  </si>
  <si>
    <t>Sư đoàn bộ binh 302 - QK7</t>
  </si>
  <si>
    <t>Thanh tra tỉnh Đồng Nai</t>
  </si>
  <si>
    <t>Tỉnh đoàn Đồng Nai</t>
  </si>
  <si>
    <t>Tòa án nhân dân huyện Xuân Lộc</t>
  </si>
  <si>
    <t>Tòa án nhân dân tỉnh Đồng Nai</t>
  </si>
  <si>
    <t>Trại giam Xuân Lộc</t>
  </si>
  <si>
    <t>Trung đoàn 935</t>
  </si>
  <si>
    <t>Trung tâm ứng dụng công nghệ sinh học Đồng Nai</t>
  </si>
  <si>
    <t>Trường Cao đẳng Mỹ thuật Trang trí Đồng Nai</t>
  </si>
  <si>
    <t>Trường Cao đẳng nghề Cơ giới và Thủy lợi</t>
  </si>
  <si>
    <t>Trường Cao đẳng nghề công nghệ cao Đồng Nai</t>
  </si>
  <si>
    <t>Trường Cao đẳng nghề Đồng Nai</t>
  </si>
  <si>
    <t>Trường Cao đẳng nghề Lilama 2</t>
  </si>
  <si>
    <t>Trường Cao đẳng nghề số 8</t>
  </si>
  <si>
    <t>Trường Cao đẳng Thống kê II</t>
  </si>
  <si>
    <t>Trường Cao đẳng Y tế</t>
  </si>
  <si>
    <t>Trường Chính trị Đồng Nai</t>
  </si>
  <si>
    <t>Trường Đại học Công nghệ Đồng Nai</t>
  </si>
  <si>
    <t>Trường Đại học Đồng Nai</t>
  </si>
  <si>
    <t>Trường Đại học Lạc Hồng</t>
  </si>
  <si>
    <t>Trường Giáo dưỡng số 4</t>
  </si>
  <si>
    <t>Trường Trung cấp nghề cơ điện Đông Nam Bộ</t>
  </si>
  <si>
    <t>Ủy ban Mặt trận Tổ quốc tỉnh Đồng Nai</t>
  </si>
  <si>
    <t>Văn phòng Hội đồng nhân dân tỉnh Đồng Nai</t>
  </si>
  <si>
    <t>Văn phòng Tỉnh ủy</t>
  </si>
  <si>
    <t>Văn phòng Ủy ban nhân dân tỉnh Đồng Nai</t>
  </si>
  <si>
    <t>Viện Kiểm sát nhân dân huyện Xuân Lộc</t>
  </si>
  <si>
    <t xml:space="preserve">Viện Kiểm sát nhân dân tỉnh Đồng Nai </t>
  </si>
  <si>
    <t>Viện Pháp y tâm thần Trung ương Biên Hòa</t>
  </si>
  <si>
    <t>Vườn Quốc gia Cát Tiên</t>
  </si>
  <si>
    <t>Trường Cao đẳng Công nghệ và Quản trị Sonadezi</t>
  </si>
  <si>
    <t>Doanh nghiệp</t>
  </si>
  <si>
    <t>Công ty Cổ phần Cấp nước Đồng Nai</t>
  </si>
  <si>
    <t>Công ty Cổ phần Đầu tư Phát triển Vận tải Vĩnh Phú</t>
  </si>
  <si>
    <t>Công ty Cổ phần Đồng Phú Bình</t>
  </si>
  <si>
    <t>Công ty Cổ phần Nông Súc sản Đồng Nai</t>
  </si>
  <si>
    <t>Công ty Cổ phần truyền thông Thiên Sơn</t>
  </si>
  <si>
    <t>Công ty TNHH An Khánh Chín</t>
  </si>
  <si>
    <t>Công ty TNHH DVDL Hoàng Hà D.L</t>
  </si>
  <si>
    <t>Công ty TNHHH MTV An Phương Tâm</t>
  </si>
  <si>
    <t>Công ty TNHH MTV Giống Cây Trồng Số Một</t>
  </si>
  <si>
    <t>Công ty TNHH MTV Khai thác công trình thủy lợi Đồng Nai</t>
  </si>
  <si>
    <t>Công ty TNHH MTV Kim Ngọc Xuyến</t>
  </si>
  <si>
    <t>Công ty TNHH Phúc Đồng Tâm</t>
  </si>
  <si>
    <t>Hợp tác xã dịch vụ vận tải Đoàn Kết</t>
  </si>
  <si>
    <t>Ghi chi</t>
  </si>
  <si>
    <t>Hoàn trả các khoản thu năm trước</t>
  </si>
  <si>
    <t>Trung tâm Phát triển quỹ đất tỉnh Đồng Nai</t>
  </si>
  <si>
    <t xml:space="preserve">Dự toán </t>
  </si>
  <si>
    <t xml:space="preserve">Ban Quản Lý Di Tích Và Danh Thắng </t>
  </si>
  <si>
    <t xml:space="preserve">Ban Quản Lý Rừng Phòng Hộ Tân Phú </t>
  </si>
  <si>
    <t xml:space="preserve">Bệnh Viện Đa Khoa Đồng Nai </t>
  </si>
  <si>
    <t xml:space="preserve">Bệnh Viện Đa Khoa Thống Nhất </t>
  </si>
  <si>
    <t xml:space="preserve"> Công An Huyện Vĩnh Cửu</t>
  </si>
  <si>
    <t xml:space="preserve">Chi Cục Chăn Nuôi Và Thú Y Đồng Nai </t>
  </si>
  <si>
    <t xml:space="preserve">Chi Cục Kiểm Lâm Tỉnh Đồng Nai </t>
  </si>
  <si>
    <t xml:space="preserve">Chi Cục Thủy Lợi Tỉnh Đồng Nai </t>
  </si>
  <si>
    <t xml:space="preserve">Chi Cục Văn Thư   Lưu Trữ Tỉnh Đồng Nai </t>
  </si>
  <si>
    <t xml:space="preserve">Cơ Sở Điều Trị Nghiện Ma Túy Tỉnh Đồng Nai </t>
  </si>
  <si>
    <t xml:space="preserve">Đài Phát Thanh Và Truyền Hình Đồng Nai </t>
  </si>
  <si>
    <t xml:space="preserve">Nhà Xuất Bản Đồng Nai </t>
  </si>
  <si>
    <t xml:space="preserve">Thanh Tra Sở Giao Thông Vận Tải </t>
  </si>
  <si>
    <t xml:space="preserve">Trung Tâm Đào Tạo Và Sát Hạch Lái Xe Loại 1 </t>
  </si>
  <si>
    <t xml:space="preserve">Trung Tâm Giáo Dục Thường Xuyên Tỉnh </t>
  </si>
  <si>
    <t xml:space="preserve">Trung Tâm Hội Nghị Và Tổ Chức Sự Kiện Tỉnh Đồng Nai </t>
  </si>
  <si>
    <t xml:space="preserve">Trung Tâm Kiểm Định Và Tư Vấn Xây Dựng Đồng Nai </t>
  </si>
  <si>
    <t xml:space="preserve">Trung Tâm Nước Sạch Và Vệ Sinh Môi Trường Nông Thôn </t>
  </si>
  <si>
    <t xml:space="preserve">Trung Tâm Phát Triển Quỹ Đất </t>
  </si>
  <si>
    <t xml:space="preserve">Trung Tâm Huấn Luyện Và Thi Đấu Thể Dục Thể Thao (Đồng Nai) </t>
  </si>
  <si>
    <t xml:space="preserve">Trung Tâm Văn Hóa Tỉnh Đồng Nai </t>
  </si>
  <si>
    <t xml:space="preserve">Trường Trung Cấp Kinh Tế  Kỹ Thuật Đồng Nai </t>
  </si>
  <si>
    <t>Trường Trung Cấp Nghề Kinh Tế  Kỹ Thuật Số 2</t>
  </si>
  <si>
    <t>UBND HUYỆN</t>
  </si>
  <si>
    <t>Cẩm Mỹ</t>
  </si>
  <si>
    <t xml:space="preserve"> Định Quán </t>
  </si>
  <si>
    <t xml:space="preserve"> Long Thành </t>
  </si>
  <si>
    <t xml:space="preserve"> Nhơn Trạch </t>
  </si>
  <si>
    <t xml:space="preserve"> Trảng Bom </t>
  </si>
  <si>
    <t xml:space="preserve"> Vĩnh Cửu </t>
  </si>
  <si>
    <t xml:space="preserve"> Xuân Lộc </t>
  </si>
  <si>
    <t xml:space="preserve"> Tân Phú </t>
  </si>
  <si>
    <t>Công ty Cổ phần cơ giới và xây lắp số 9</t>
  </si>
  <si>
    <t>Công ty Ajinomoto Việt Nam</t>
  </si>
  <si>
    <t>Công ty Cổ phần Cảng Đồng Nai</t>
  </si>
  <si>
    <t>Công ty Cổ phần Cơ khí Xây dựng Giao thông</t>
  </si>
  <si>
    <t>Công ty Cổ phần Dầu khí khai thác cảng Phước An</t>
  </si>
  <si>
    <t>Công ty Cổ phần Đầu tư Thái Bình</t>
  </si>
  <si>
    <t>Công ty Cổ phần Đầu tư Tín Nghĩa Á Châu</t>
  </si>
  <si>
    <t>Công ty Cổ phần Đầu tư và Phát triển VRG Long Thành</t>
  </si>
  <si>
    <t>Công ty Cổ phần Đầu tư XD và VLXD Sài Gòn</t>
  </si>
  <si>
    <t>Công ty Cổ phần Địa ốc Thảo Điền</t>
  </si>
  <si>
    <t>Công ty Cổ phần Đô thị Amata Biên Hòa</t>
  </si>
  <si>
    <t>Công ty Cổ phần Sonadezi An Bình</t>
  </si>
  <si>
    <t>Công ty Cổ phần Sonadezi Long Thành</t>
  </si>
  <si>
    <t>Công ty Cổ phần Taekwang Vina Industrial</t>
  </si>
  <si>
    <t>Công ty Cổ phần thành phố du lịch sinh thái Sơn Tiên</t>
  </si>
  <si>
    <t>Công ty Cổ phần Thống Nhất</t>
  </si>
  <si>
    <t>Công ty Cổ phần Tổng Công ty may Đồng Nai</t>
  </si>
  <si>
    <t>Công ty Cổ phần Tổng Công ty Tín Nghĩa</t>
  </si>
  <si>
    <t>Công ty TNHH MTV Tổng Công ty 28</t>
  </si>
  <si>
    <t>Công ty TNHH Sản xuất và Thương mại</t>
  </si>
  <si>
    <t>Công ty TNHH Thương mại VIC</t>
  </si>
  <si>
    <t>Tổng Công ty Công nghiệp thực phẩm Đồng Nai</t>
  </si>
  <si>
    <t>Tổng Công ty Đầu tư Phát triển Đô thị và Khu công nghiệp</t>
  </si>
  <si>
    <t>Ban QLDA chuyên ngành NN&amp;PTNT Total</t>
  </si>
  <si>
    <t>Ban Quản trang tỉnh Đồng Nai Total</t>
  </si>
  <si>
    <t>Khu quản lý đường bộ, đường thủy Đồng Nai Total</t>
  </si>
  <si>
    <t>Trung tâm thoát nước Đồng Nai Total</t>
  </si>
  <si>
    <t xml:space="preserve"> Thành Phố Biên Hòa </t>
  </si>
  <si>
    <t xml:space="preserve"> Thị Xã Long Khánh </t>
  </si>
  <si>
    <t>Thống Nhất</t>
  </si>
  <si>
    <t>Cấp Sau Qt Còn Dư Chưa Phân Bổ Cho Dự Án</t>
  </si>
  <si>
    <t>Kết Dư  (Nguồn  Hoàn Trả Tạm Ứng Chuyển Sang Năm 2018)</t>
  </si>
  <si>
    <t>Số Dư Nguồn Cải Cách Tiền Lương Năm 2017 Chuyển Sang Năm 2018</t>
  </si>
  <si>
    <t>CÁC CƠ QUAN TỎ CHỨC</t>
  </si>
  <si>
    <t>1.1</t>
  </si>
  <si>
    <t>1.2</t>
  </si>
  <si>
    <t>1.3</t>
  </si>
  <si>
    <t>1.4</t>
  </si>
  <si>
    <t>Trung tâm xúc tiên du lịch</t>
  </si>
  <si>
    <t>Trung tâm khyến công</t>
  </si>
  <si>
    <t>Trung tâm Xúc tiến thương mại</t>
  </si>
  <si>
    <t>Dự toán chưa phân bổ</t>
  </si>
  <si>
    <t>sa</t>
  </si>
  <si>
    <t>ds</t>
  </si>
  <si>
    <t>TP. Biên Hòa</t>
  </si>
  <si>
    <t>Vỉnh Cửu</t>
  </si>
  <si>
    <t>Trảng Bom</t>
  </si>
  <si>
    <t>Định Quán</t>
  </si>
  <si>
    <t>Tân Phú</t>
  </si>
  <si>
    <t>Long Khánh</t>
  </si>
  <si>
    <t>Xuân Lộc</t>
  </si>
  <si>
    <t>Long Thành</t>
  </si>
  <si>
    <t>Nhơn Trạch</t>
  </si>
  <si>
    <t>Chi nộp ngân sách cấp trên</t>
  </si>
  <si>
    <t>Ban Quản lý dự án cạnh tranh ngành chăn nuôi và an toàn thực phẩm (GTGC)</t>
  </si>
  <si>
    <t>Chi bổ sung ngân sách cấp dưới</t>
  </si>
  <si>
    <t xml:space="preserve">CHI TRẢ NỢ LÃI CÁC KHOẢN DO CHÍNH QUYỀN ĐỊA PHƯƠNG VAY </t>
  </si>
  <si>
    <t xml:space="preserve">CHI BỔ SUNG CÓ MỤC TIÊU CHO NGÂN SÁCH CẤP DƯỚI </t>
  </si>
  <si>
    <t xml:space="preserve">Chi trả nợ lãi do chính quyền địa phương vay </t>
  </si>
  <si>
    <t xml:space="preserve">Chi bổ sung quỹ dự trữ tài chính </t>
  </si>
  <si>
    <t xml:space="preserve">CHI BỔ SUNG QUỸ DỰ TRỮ TÀI CHÍNH </t>
  </si>
  <si>
    <t>Lãi</t>
  </si>
  <si>
    <t>Gốc</t>
  </si>
  <si>
    <t>Chi bổ sung có mục tiêu ngân sách cấp dười</t>
  </si>
  <si>
    <t>Bỗ sung cân đối</t>
  </si>
  <si>
    <t>Bỗ sung có mục tiêu</t>
  </si>
  <si>
    <t>CHI HOÀN TRẢ TẠM ỨNG KBNN TRUNG ƯƠNG CÁC NĂM TRƯỚC</t>
  </si>
  <si>
    <t>VIII</t>
  </si>
  <si>
    <t>IX</t>
  </si>
  <si>
    <t>CHI NỘP NGÂN SÁCH CẤP TRÊN</t>
  </si>
  <si>
    <t xml:space="preserve">CHI BỔ SUNG NGÂN SÁCH CẤP DƯỚI </t>
  </si>
  <si>
    <t>Chi trả nợ chính quyền địa phương</t>
  </si>
  <si>
    <t>7=8+9</t>
  </si>
  <si>
    <t>25=12/1</t>
  </si>
  <si>
    <t>26=13/2</t>
  </si>
  <si>
    <t>27=14/3</t>
  </si>
  <si>
    <t>28=15/4</t>
  </si>
  <si>
    <t>29=16/5</t>
  </si>
  <si>
    <t>30=17/6</t>
  </si>
  <si>
    <t>31=18/7</t>
  </si>
  <si>
    <t>32=19/8</t>
  </si>
  <si>
    <t>33=20/9</t>
  </si>
  <si>
    <t>34=22/10</t>
  </si>
  <si>
    <t>35=23/11</t>
  </si>
  <si>
    <t>Chi đầu tư phát triển (Không kể chương trình MTQG)</t>
  </si>
  <si>
    <t>Chi thường xuyên (Không kể chương trình MTQG)</t>
  </si>
  <si>
    <t>X</t>
  </si>
  <si>
    <t>ỦY BAN NHÂN DÂN 
TỈNH ĐỒNG NAI</t>
  </si>
  <si>
    <t>QUYẾT TOÁN CHI NGÂN SÁCH CẤP TỈNH (HUYỆN, XÃ) CHO TỪNG CƠ QUAN, TỔ CHỨC THEO LĨNH VỰC NĂM 2018</t>
  </si>
  <si>
    <t xml:space="preserve"> Bệnh viện Đa khoa Đồng Nai   </t>
  </si>
  <si>
    <t xml:space="preserve"> Chi cục Chăn nuôi và Thú y   </t>
  </si>
  <si>
    <t xml:space="preserve"> Đài phát thanh và Truyền hình Đồng Nai   </t>
  </si>
  <si>
    <t xml:space="preserve">Ban bảo vệ chăm sóc sức khỏe cán bộ tỉnh  </t>
  </si>
  <si>
    <t xml:space="preserve">Ban đại diện Hội người cao tuổi </t>
  </si>
  <si>
    <t xml:space="preserve">Ban Dân tộc </t>
  </si>
  <si>
    <t xml:space="preserve">Ban QL rừng Long Thành  </t>
  </si>
  <si>
    <t xml:space="preserve">Ban QLDA TP Biên Hòa  </t>
  </si>
  <si>
    <t xml:space="preserve">Ban quản lý các Khu công nghiệp </t>
  </si>
  <si>
    <t xml:space="preserve">Ban Quản lý di tích  </t>
  </si>
  <si>
    <t xml:space="preserve">Ban quản lý dự án cạnh tranh ngành chăn nuôi và ATTP </t>
  </si>
  <si>
    <t xml:space="preserve">Ban quản lý dự án đầu tư xây dựng tỉnh  </t>
  </si>
  <si>
    <t xml:space="preserve">Ban Quản lý Khu công nghệ cao công nghệ sinh học tỉnh Đồng Nai </t>
  </si>
  <si>
    <t xml:space="preserve">Ban Quản lý Khu dự trữ sinh quyển ĐN </t>
  </si>
  <si>
    <t xml:space="preserve">Ban Tôn giáo tỉnh  </t>
  </si>
  <si>
    <t xml:space="preserve">Báo Đồng Nai  </t>
  </si>
  <si>
    <t xml:space="preserve">Bảo hiểm Xã hội tỉnh Đồng Nai </t>
  </si>
  <si>
    <t xml:space="preserve">Bệnh viện 7B </t>
  </si>
  <si>
    <t xml:space="preserve">Bệnh viện Đa khoa Đồng Nai  </t>
  </si>
  <si>
    <t xml:space="preserve">Bệnh viện đa khoa Thống Nhất  </t>
  </si>
  <si>
    <t xml:space="preserve">Bệnh viện Nhi đồng Đồng Nai  </t>
  </si>
  <si>
    <t xml:space="preserve">Bệnh viện quân y 7B  </t>
  </si>
  <si>
    <t xml:space="preserve">Bệnh viện Tâm thần Trung ương 2 </t>
  </si>
  <si>
    <t xml:space="preserve">Bộ chỉ huy quân sự tỉnh  </t>
  </si>
  <si>
    <t xml:space="preserve">Bộ Tư lệnh vùng cảnh sát biển 4 </t>
  </si>
  <si>
    <t xml:space="preserve">Chi cục Kiểm Lâm  </t>
  </si>
  <si>
    <t xml:space="preserve">Chi cục thủy lợi  </t>
  </si>
  <si>
    <t xml:space="preserve">Cơ sở điều trị nghiện ma túy tỉnh Đồng Nai  </t>
  </si>
  <si>
    <t xml:space="preserve">Cơ sở giáo dục Cồn Cát </t>
  </si>
  <si>
    <t xml:space="preserve">Công an tỉnh Đồng Nai  </t>
  </si>
  <si>
    <t xml:space="preserve">Cục Hải quan Đồng Nai </t>
  </si>
  <si>
    <t xml:space="preserve">Cục Thi hành án Dân sự tỉnh  </t>
  </si>
  <si>
    <t xml:space="preserve">Cục Thống kê Đồng Nai </t>
  </si>
  <si>
    <t xml:space="preserve">Cục thuế Đồng Nai </t>
  </si>
  <si>
    <t xml:space="preserve">Đài Khí tượng Thủy văn Đồng Nai </t>
  </si>
  <si>
    <t xml:space="preserve">Đài phát thanh truyền hình Đồng Nai  </t>
  </si>
  <si>
    <t xml:space="preserve">Đảng ủy khối doanh nghiệp  </t>
  </si>
  <si>
    <t xml:space="preserve">Đoàn Đại biểu Quốc hội tỉnh Đồng Nai </t>
  </si>
  <si>
    <t xml:space="preserve">Dự án sân bay Long Thành  </t>
  </si>
  <si>
    <t xml:space="preserve">Hỗ trợ nhà ở cho người có công theo QD 22/qd-ttg </t>
  </si>
  <si>
    <t xml:space="preserve">Hội chất độc Dacam/Dioxin </t>
  </si>
  <si>
    <t xml:space="preserve">Hội chiến sĩ cách mạng bị địch bắt tù đày </t>
  </si>
  <si>
    <t xml:space="preserve">Hội chữ thập đỏ </t>
  </si>
  <si>
    <t xml:space="preserve">Hội Cựu chiến binh </t>
  </si>
  <si>
    <t xml:space="preserve">Hội cựu thanh niên xung phong </t>
  </si>
  <si>
    <t xml:space="preserve">Hội Hỗ trợ gia đình liệt sĩ tỉnh Đồng Nai </t>
  </si>
  <si>
    <t xml:space="preserve">Hội Khuyến học </t>
  </si>
  <si>
    <t xml:space="preserve">Hội liên hiệp phụ nữ tỉnh ĐN  </t>
  </si>
  <si>
    <t xml:space="preserve">Hội Liên minh các HTX và các DNN </t>
  </si>
  <si>
    <t xml:space="preserve">Hội Luật gia tỉnh  </t>
  </si>
  <si>
    <t xml:space="preserve">Hội người mù </t>
  </si>
  <si>
    <t xml:space="preserve">Hội nhà báo </t>
  </si>
  <si>
    <t xml:space="preserve">Hội Nông dân tỉnh  </t>
  </si>
  <si>
    <t xml:space="preserve">Hội sinh viên </t>
  </si>
  <si>
    <t xml:space="preserve">Hội văn học nghệ thuật </t>
  </si>
  <si>
    <t xml:space="preserve">Kho bạc Nhà nước tỉnh Đồng Nai </t>
  </si>
  <si>
    <t xml:space="preserve">Khu bảo tồn thiên nhiên văn hóa Đồng Nai  </t>
  </si>
  <si>
    <t xml:space="preserve">Liên Đoàn lao động tỉnh </t>
  </si>
  <si>
    <t xml:space="preserve">Liên hiệp các tổ chức Hữu nghị </t>
  </si>
  <si>
    <t xml:space="preserve">Liên hiệp hội KH-KT </t>
  </si>
  <si>
    <t xml:space="preserve">Lữ đoàn 75 </t>
  </si>
  <si>
    <t xml:space="preserve">Ngân hàng chính sách xã hội tỉnh Đồng Nai </t>
  </si>
  <si>
    <t xml:space="preserve">Ngân hàng Nhà nước Việt Nam - CN Đồng Nai </t>
  </si>
  <si>
    <t xml:space="preserve">Nguồn vốn dự phòng thanh toán dự án cầu Hóa An  </t>
  </si>
  <si>
    <t xml:space="preserve">Nguyễn Sỹ Tuyên </t>
  </si>
  <si>
    <t xml:space="preserve">Nguyễn Thiên Vương </t>
  </si>
  <si>
    <t xml:space="preserve">Nhà hát Tuổi trẻ </t>
  </si>
  <si>
    <t xml:space="preserve">Nhà Thiếu nhi </t>
  </si>
  <si>
    <t xml:space="preserve">Phân hiệu Trường Đại học Lâm nghiệp tại tỉnh Đồng Nai </t>
  </si>
  <si>
    <t xml:space="preserve">Quỹ Bảo trì đường bộ tỉnh Đồng Nai </t>
  </si>
  <si>
    <t xml:space="preserve">Quỹ Bảo vệ môi trường tỉnh Đồng Nai </t>
  </si>
  <si>
    <t xml:space="preserve">Quỹ Đầu tư Phát triển tỉnh Đồng Nai </t>
  </si>
  <si>
    <t xml:space="preserve">Quỹ Hỗ trợ nông dân tỉnh Đồng Nai </t>
  </si>
  <si>
    <t xml:space="preserve">Quỹ phát triển đất  </t>
  </si>
  <si>
    <t xml:space="preserve">Quỹ phát triển nhà  </t>
  </si>
  <si>
    <t xml:space="preserve">Sở Công thương Đồng Nai  </t>
  </si>
  <si>
    <t xml:space="preserve">Sở Giáo dục và Đào tạo  </t>
  </si>
  <si>
    <t xml:space="preserve">Sở Giao thông vận tãi Đồng Nai </t>
  </si>
  <si>
    <t xml:space="preserve">Sở Kế hoạch và Đầu tư </t>
  </si>
  <si>
    <t xml:space="preserve">Sở Khoa học và Công nghệ  </t>
  </si>
  <si>
    <t xml:space="preserve">Sở Lao động thương binh và xã hội </t>
  </si>
  <si>
    <t xml:space="preserve">Sở ngoại vụ  </t>
  </si>
  <si>
    <t xml:space="preserve">Sở Nội vụ  </t>
  </si>
  <si>
    <t xml:space="preserve">Sở Nông nghiệp và PTNT </t>
  </si>
  <si>
    <t xml:space="preserve">Sở Tài chính </t>
  </si>
  <si>
    <t xml:space="preserve">Sở Tài nguyên và Môi trường </t>
  </si>
  <si>
    <t xml:space="preserve">Sở Thông tin và Truyền thông </t>
  </si>
  <si>
    <t xml:space="preserve">Sở Tư pháp </t>
  </si>
  <si>
    <t xml:space="preserve">Sở Văn hóa thể thao và du lịch </t>
  </si>
  <si>
    <t xml:space="preserve">Sở Xây dựng </t>
  </si>
  <si>
    <t xml:space="preserve">Sở Y tế  </t>
  </si>
  <si>
    <t xml:space="preserve">Sư đoàn 309 - Quân đoàn 4 </t>
  </si>
  <si>
    <t xml:space="preserve">Sư đoàn 317 - Bộ Tư lệnh Quân khu 7 </t>
  </si>
  <si>
    <t xml:space="preserve">Thanh tra tỉnh </t>
  </si>
  <si>
    <t xml:space="preserve">Tỉnh Đòan Đồng Nai  </t>
  </si>
  <si>
    <t xml:space="preserve">Tòa án Nhân dân tỉnh Đồng Nai </t>
  </si>
  <si>
    <t xml:space="preserve">Trại giam Xuân Lộc </t>
  </si>
  <si>
    <t xml:space="preserve">Trung tâm bảo trợ huấn nghệ cô nhi Biên Hòa </t>
  </si>
  <si>
    <t xml:space="preserve">Trung tâm Giám định chất lượng xây dựng  </t>
  </si>
  <si>
    <t xml:space="preserve">Trung tâm Huấn luyện và Thi đấu Thể dục Thể thao tỉnh Đồng Nai  </t>
  </si>
  <si>
    <t xml:space="preserve">Trung tâm nước sạch và vệ sinh môi trường nông thôn  </t>
  </si>
  <si>
    <t xml:space="preserve">Trung tâm phát triển quỹ đất thành phố Biên Hòa  </t>
  </si>
  <si>
    <t xml:space="preserve">Trung tâm Phát triển quỹ đất tỉnh Đồng Nai </t>
  </si>
  <si>
    <t xml:space="preserve">Trường Cao đẳng Mỹ thuật Trang trí  Đồng Nai </t>
  </si>
  <si>
    <t xml:space="preserve">Trường Cao đẳng Nghề Cơ giới và Thủy Lợi </t>
  </si>
  <si>
    <t xml:space="preserve">Trường Cao đẳng nghề công nghệ cao Đồng Nai  </t>
  </si>
  <si>
    <t xml:space="preserve">Trường Cao đẳng nghề LILAMA 2 </t>
  </si>
  <si>
    <t xml:space="preserve">Trường Cao đẳng Nghề số 8 </t>
  </si>
  <si>
    <t xml:space="preserve">Trường Cao đẳng Thống kê II </t>
  </si>
  <si>
    <t xml:space="preserve">Trường cao đẳng y tế Đồng Nai </t>
  </si>
  <si>
    <t xml:space="preserve">Trưòng Chính trị </t>
  </si>
  <si>
    <t xml:space="preserve">Trường Đại học Đồng Nai </t>
  </si>
  <si>
    <t xml:space="preserve">Trường Đại học Lạc Hồng </t>
  </si>
  <si>
    <t xml:space="preserve">Trường Giáo dưỡng số  4 </t>
  </si>
  <si>
    <t xml:space="preserve">Trường Tiểu học, THCS và THPT Bùi Thị Xuân  </t>
  </si>
  <si>
    <t xml:space="preserve">Trường Trung cấp Cơ điện Đông Nam Bộ </t>
  </si>
  <si>
    <t xml:space="preserve">Trường trung cấp kinh tế kỹ thuật Đồng Nai </t>
  </si>
  <si>
    <t xml:space="preserve">Trường Trung cấp nghề giao thông vận tải  </t>
  </si>
  <si>
    <t xml:space="preserve">TT Lâm nghiệp Biên Hoà  </t>
  </si>
  <si>
    <t xml:space="preserve">Ủy ban mặt trận Tổ quốc Việt Nam tỉnh   </t>
  </si>
  <si>
    <t xml:space="preserve">Văn phòng Tỉnh ủy </t>
  </si>
  <si>
    <t xml:space="preserve">Văn phòng ủy ban nhân dân </t>
  </si>
  <si>
    <t xml:space="preserve">Viện kiểm sát nhân dân tỉnh Đồng Nai </t>
  </si>
  <si>
    <t xml:space="preserve">Viện Pháp y tâm thần Trung ương Biên Hòa </t>
  </si>
  <si>
    <t xml:space="preserve">VP Đoàn đại biểu QH và Hội đồng nhân dân </t>
  </si>
  <si>
    <t xml:space="preserve">Vũ Xuân Sinh - Ban liên lạc cựu chiến binh Trung đoàn 9 </t>
  </si>
  <si>
    <t xml:space="preserve">Vườn Quốc gia Cát Tiên </t>
  </si>
  <si>
    <t xml:space="preserve">UBND huyện Cẩm Mỹ  </t>
  </si>
  <si>
    <t xml:space="preserve">UBND huyện Định Quán  </t>
  </si>
  <si>
    <t xml:space="preserve">UBND huyện Long Thành  </t>
  </si>
  <si>
    <t xml:space="preserve">UBND huyện Nhơn Trạch  </t>
  </si>
  <si>
    <t xml:space="preserve">UBND huyện Tân Phú  </t>
  </si>
  <si>
    <t xml:space="preserve">UBND huyện Thống Nhất  </t>
  </si>
  <si>
    <t xml:space="preserve">UBND huyện Trảng Bom  </t>
  </si>
  <si>
    <t xml:space="preserve">UBND huyện Vĩnh Cửu  </t>
  </si>
  <si>
    <t xml:space="preserve">UBND huyện Xuân Lộc  </t>
  </si>
  <si>
    <t xml:space="preserve">UBND thành phố Biên Hòa  </t>
  </si>
  <si>
    <t xml:space="preserve">UBND thị xã Long Khánh  </t>
  </si>
  <si>
    <t xml:space="preserve">Chi nhánh Công ty TNHH MTV Tổng công ty Điện lực dầu khí Việt Nam - Cty Điện lực dầu khí Nhơn Trạch  </t>
  </si>
  <si>
    <t xml:space="preserve">Công ty Cổ phần Đồng Phú Bình  </t>
  </si>
  <si>
    <t xml:space="preserve">Công ty CP Đầu tư Thái Bình  </t>
  </si>
  <si>
    <t xml:space="preserve">Công ty CP Đầu tư và Phát triển VRG Long Thành  </t>
  </si>
  <si>
    <t xml:space="preserve">Công ty CP Đầu tư Xây dựng lắp máy Idico  </t>
  </si>
  <si>
    <t xml:space="preserve">Công ty CP địa ốc Thảo Điền  </t>
  </si>
  <si>
    <t xml:space="preserve">Công ty CP Kinh doanh nhà Đồng Nai  </t>
  </si>
  <si>
    <t xml:space="preserve">Công ty CP Phát triển hạ tầng An Hưng Phát  </t>
  </si>
  <si>
    <t xml:space="preserve">Công ty CP Sonadezi Long Bình  </t>
  </si>
  <si>
    <t xml:space="preserve">Công ty CP Thống Nhất  </t>
  </si>
  <si>
    <t xml:space="preserve">Công ty CP Thương mại và Xây dựng Phước Tân  </t>
  </si>
  <si>
    <t xml:space="preserve">Công ty CP Tổng công ty may Đồng Nai  </t>
  </si>
  <si>
    <t xml:space="preserve">Công ty CP Tổng công ty Tín Nghĩa  </t>
  </si>
  <si>
    <t xml:space="preserve">Công ty CP Xây dựng và VLXD Biên Hòa  </t>
  </si>
  <si>
    <t xml:space="preserve">Công ty TNHH Cao Ngàn Điệp  </t>
  </si>
  <si>
    <t xml:space="preserve">Công ty TNHH đào tạo nghề đầu tư phát triển BĐS đo đạc xây dựng Ngân Hà  </t>
  </si>
  <si>
    <t xml:space="preserve">Công ty TNHH Hưng Nghiệp Formosa  </t>
  </si>
  <si>
    <t xml:space="preserve">Công ty TNHH MTV khai thác công trình thủy lợi Đồng Nai  </t>
  </si>
  <si>
    <t xml:space="preserve">Công ty TNHH MTV Thăng Long Hiệp Phước  </t>
  </si>
  <si>
    <t xml:space="preserve">Công ty TNHH MTV thương mại dầu khí Đồng Tháp  </t>
  </si>
  <si>
    <t xml:space="preserve">Công ty TNHH XNK và Thương mại Phú Minh Châu  </t>
  </si>
  <si>
    <t xml:space="preserve">Ghi thu ghi chi tiên đất </t>
  </si>
  <si>
    <t xml:space="preserve">Hoàn trả gốc vốn vay Ngân hàng BIDV năm 2017  </t>
  </si>
  <si>
    <t xml:space="preserve">Hoàn trả lãi vay Ngân hàng </t>
  </si>
  <si>
    <t xml:space="preserve">Hoàn trả tạm ứng kho bạc nhà nước năm 2010  </t>
  </si>
  <si>
    <t xml:space="preserve">Hoàn trả tạm ứng ngân sách trung ương 2010  </t>
  </si>
  <si>
    <t xml:space="preserve">Hoàn trả vốn vay ngân hàng Thương mại cổ phần công thương Việt Nam (phần vốn các dự án thuộc trách nhiệm hoàn trả từ ngân sách tỉnh đã giải ngân trong năm 2016)  </t>
  </si>
  <si>
    <t xml:space="preserve">HTX Dịch vụ vận tải khai khoáng Thăng Long  </t>
  </si>
  <si>
    <t xml:space="preserve">Chi hoàn trả </t>
  </si>
  <si>
    <t xml:space="preserve">Công ty Cổ phần An Thành Biên </t>
  </si>
  <si>
    <t xml:space="preserve">Công ty Cổ phần Đăng kiểm cơ giới Cường Thuận CTI </t>
  </si>
  <si>
    <t xml:space="preserve">Công ty Cổ phần Đầu tư Phát triển Vận tải Vĩnh Phú  </t>
  </si>
  <si>
    <t xml:space="preserve">Công ty TNHH An Khánh Chín </t>
  </si>
  <si>
    <t xml:space="preserve">Công ty TNHH DVDL Hoàng Hà D.L  </t>
  </si>
  <si>
    <t xml:space="preserve">Công ty TNHH Trí Minh Phát </t>
  </si>
  <si>
    <t xml:space="preserve">Hợp tác xã Dịch vụ Vận tải Đoàn Kết </t>
  </si>
  <si>
    <t>Công ty Cổ phần An Thành Biên</t>
  </si>
  <si>
    <t>Cục Thi hành án Dân sự tỉnh</t>
  </si>
  <si>
    <t>Cục thuế tỉnh Đồng Nai</t>
  </si>
  <si>
    <t>Đài Khí tượng Thủy văn Đồng Nai</t>
  </si>
  <si>
    <t>Hợp tác xã Dịch vụ Vận tải Đoàn Kết</t>
  </si>
  <si>
    <t>Liên Đoàn lao động tỉnh</t>
  </si>
  <si>
    <t>Quỹ Đầu tư Phát triển tỉnh Đồng Nai</t>
  </si>
  <si>
    <t>Tòa án Nhân dân tỉnh Đồng Nai</t>
  </si>
  <si>
    <t>Trường Cao đẳng Nghề Cơ giới và Thủy Lợi</t>
  </si>
  <si>
    <t>Trường Cao đẳng Nghề số 8</t>
  </si>
  <si>
    <t>Trường Giáo dưỡng số  4</t>
  </si>
  <si>
    <t xml:space="preserve">UBND huyện Cẩm Mỹ </t>
  </si>
  <si>
    <t xml:space="preserve">UBND huyện Tân Phú </t>
  </si>
  <si>
    <t xml:space="preserve">UBND huyện Thống Nhất </t>
  </si>
  <si>
    <t xml:space="preserve">UBND huyện Trảng Bom </t>
  </si>
  <si>
    <t xml:space="preserve">UBND huyện Vĩnh Cửu </t>
  </si>
  <si>
    <t xml:space="preserve">UBND thành phố Biên Hòa </t>
  </si>
  <si>
    <t>Công ty Cổ phần Sonadezi Long Bình</t>
  </si>
  <si>
    <t>Hội chiến sĩ cách mạng bị địch bắt tù đày</t>
  </si>
  <si>
    <t>Hội Liên minh các HTX và các DNN</t>
  </si>
  <si>
    <t>Sở Lao động thương binh và xã hội</t>
  </si>
  <si>
    <t>Sở Văn hóa thể thao và du lịch</t>
  </si>
  <si>
    <t xml:space="preserve">Chi trả nợ gốc do chính quyền địa phương vay </t>
  </si>
  <si>
    <t>Chi chuyển giao ngân sách cấp dưới</t>
  </si>
  <si>
    <t>CHI TRẢ NỢ GỐC CÁC KHOẢN DO CHÍNH QUYỀN ĐỊA PHƯƠNG VAY (2)</t>
  </si>
  <si>
    <t>Chi trả nợ GỐC do chính quyền địa phương vay (2)</t>
  </si>
  <si>
    <t>Ban Quản lý rừng phòng hộ Tân Phú</t>
  </si>
  <si>
    <t>Ban Tôn giáo tỉnh</t>
  </si>
  <si>
    <t>Báo Đồng Nai</t>
  </si>
  <si>
    <t>Bệnh viện đa khoa Thống Nhất</t>
  </si>
  <si>
    <t>Bệnh viện Da liễu Đồng Nai</t>
  </si>
  <si>
    <t>Bệnh viện Nhi đồng Đồng Nai</t>
  </si>
  <si>
    <t>Chi cục kiểm lâm</t>
  </si>
  <si>
    <t>Công ty TNHH MTV Khai thác công trình thủy lợi</t>
  </si>
  <si>
    <t>Khu bảo tồn thiên nhiên văn hóa Đồng Nai</t>
  </si>
  <si>
    <t>Sở Nội vụ</t>
  </si>
  <si>
    <t>Sở Tài nguyên và Môi trường</t>
  </si>
  <si>
    <t>Sở Y tế</t>
  </si>
  <si>
    <t>Trung tâm Huấn luyện và Thi đấu Thể dục Thể thao tỉnh Đồng Nai</t>
  </si>
  <si>
    <t>Trung tâm phát triển quỹ đất tỉnh</t>
  </si>
  <si>
    <t>Trường đại học Đồng Nai</t>
  </si>
  <si>
    <t>Sở Nông nghiệp và Phát triển nông thôn</t>
  </si>
  <si>
    <t>Chi cục trồng trọt, bảo vệ thực vật và thủy lợi</t>
  </si>
  <si>
    <t>Các đơn vị trực thuộc tỉnh</t>
  </si>
  <si>
    <t>XI</t>
  </si>
  <si>
    <t>XII</t>
  </si>
  <si>
    <t>Hội người cao tuổi</t>
  </si>
  <si>
    <t>Ban quản lý các Khu công nghiệp</t>
  </si>
  <si>
    <t>Ban Quản lý Khu công nghệ cao công nghệ sinh học tỉnh Đồng Nai</t>
  </si>
  <si>
    <t>Ban Quản lý Khu dự trữ sinh quyển ĐN</t>
  </si>
  <si>
    <t>Bộ Tư lệnh Quân khu 7</t>
  </si>
  <si>
    <t>Ban Dân tộc</t>
  </si>
  <si>
    <t>Hội chữ thập đỏ</t>
  </si>
  <si>
    <t>Hội Cựu chiến binh</t>
  </si>
  <si>
    <t>Hội cựu thanh niên xung phong</t>
  </si>
  <si>
    <t>Hội Khuyến học</t>
  </si>
  <si>
    <t>Hội liên hiệp phụ nữ</t>
  </si>
  <si>
    <t>Hội Luật gia</t>
  </si>
  <si>
    <t>Hội người mù</t>
  </si>
  <si>
    <t>Hội nhà báo</t>
  </si>
  <si>
    <t>Hội sinh viên</t>
  </si>
  <si>
    <t>Hội văn học nghệ thuật</t>
  </si>
  <si>
    <t>Liên hiệp các tổ chức Hữu nghị</t>
  </si>
  <si>
    <t>Nhà Xuất bản Đồng Nai</t>
  </si>
  <si>
    <t>Sở Công thương</t>
  </si>
  <si>
    <t xml:space="preserve">Sở Giáo dục và Đào tạo </t>
  </si>
  <si>
    <t>Sở Ngoại vụ</t>
  </si>
  <si>
    <t>Sở Tài chính</t>
  </si>
  <si>
    <t>Sở Tư pháp</t>
  </si>
  <si>
    <t>Sở Xây dựng</t>
  </si>
  <si>
    <t>Thanh tra tỉnh</t>
  </si>
  <si>
    <t>Tỉnh đoàn</t>
  </si>
  <si>
    <t>Công ty TNHH Trí Minh Phát</t>
  </si>
  <si>
    <t>Trường Cao đẳng Kỹ thuật Đồng Nai</t>
  </si>
  <si>
    <t>Trưòng Chính trị</t>
  </si>
  <si>
    <t>Văn phòng ủy ban nhân dân</t>
  </si>
  <si>
    <t>Cục Quản lý thị trường tỉnh Đồng Nai</t>
  </si>
  <si>
    <t>23=10/1</t>
  </si>
  <si>
    <t>25=12/3</t>
  </si>
  <si>
    <t>26=13/4</t>
  </si>
  <si>
    <t>27=18/5</t>
  </si>
  <si>
    <t>Trường Cao đẳng nghề Công nghệ cao</t>
  </si>
  <si>
    <t xml:space="preserve">Đài phát thanh và truyền hình </t>
  </si>
  <si>
    <t>Ủy ban Mặt trận Tổ quốc tỉnh ĐN</t>
  </si>
  <si>
    <t>Hội nông dân</t>
  </si>
  <si>
    <t>Liên hiệp các Hội Khoa học kỹ thuật</t>
  </si>
  <si>
    <t>Hội chất độc Dacam/Dioxin</t>
  </si>
  <si>
    <t>Bộ Chỉ huy quân sự tỉnh'</t>
  </si>
  <si>
    <t>Khu Bảo tồn thiên nhiên văn hóa Đồng Nai</t>
  </si>
  <si>
    <t>BQLDA Đầu tư xây dựng tỉnh Đồng Nai</t>
  </si>
  <si>
    <t>Ban liên lạc truyền thống Sư đoàn 9</t>
  </si>
  <si>
    <t>Ban liên lạc truyền thống Trung đoàn 33</t>
  </si>
  <si>
    <t>Bệnh viện Quân y 7B</t>
  </si>
  <si>
    <t>Cục Hải quan Đồng Nai</t>
  </si>
  <si>
    <t>Ngân hàng Nhà nước Chi nhánh tỉnh Đồng Nai</t>
  </si>
  <si>
    <t>Sở Tài chính thành phố Đà Nẵng</t>
  </si>
  <si>
    <t>Sở Tài chính tỉnh Bến Tre</t>
  </si>
  <si>
    <t>Sở Tài chính tỉnh Quảng Nam</t>
  </si>
  <si>
    <t>Sư đoàn 5</t>
  </si>
  <si>
    <t>Trung đoàn 263</t>
  </si>
  <si>
    <t>Trung tâm công tác xã hội</t>
  </si>
  <si>
    <t>Trung tâm Phát triển Quỹ đất tỉnh Đồng Nai - Chi nhánh Biên Hòa</t>
  </si>
  <si>
    <t>Trường Cao đẳng công nghệ quốc tế Lilama 2</t>
  </si>
  <si>
    <t>Ban quản lý di tích và danh thắng</t>
  </si>
  <si>
    <t xml:space="preserve"> Bệnh viện quân y 7B</t>
  </si>
  <si>
    <t>Chi cục thủy lợi</t>
  </si>
  <si>
    <t>Sở Giao thông vận tải</t>
  </si>
  <si>
    <t>Trung tâm dịch vụ nông nghiệp tỉnh Đồng Nai</t>
  </si>
  <si>
    <t>UBND huyện Định Quán</t>
  </si>
  <si>
    <t>UBND huyện Long Thành</t>
  </si>
  <si>
    <t>UBND huyện Nhơn Trạch</t>
  </si>
  <si>
    <t>UBND huyện Xuân Lộc</t>
  </si>
  <si>
    <t xml:space="preserve">UBND thành phố Long Khánh </t>
  </si>
  <si>
    <t>Dự toán Cấp sau QT còn dư</t>
  </si>
  <si>
    <t>Dự phòng chưa phân bổ</t>
  </si>
  <si>
    <t xml:space="preserve">Trung tâm giáo dục nghề nghiệp - giáo dục thường xuyên Thành phố Biên Hòa </t>
  </si>
  <si>
    <t>Trung tâm giáo dục nghề nghiệp - giáo dục thường xuyên Thành phố Biên Hòa</t>
  </si>
  <si>
    <t>Chi đầu tư phát triển bằng lệnh chi tiền</t>
  </si>
  <si>
    <t>Công ty TNHH xăng dầu Giang Ngân Hà</t>
  </si>
  <si>
    <t>Công ty CP Phát triển hạ tầng An Hưng Phát</t>
  </si>
  <si>
    <t>Công ty CP Max Packaging</t>
  </si>
  <si>
    <t>Công ty CP Cảng Đồng Nai</t>
  </si>
  <si>
    <t>Công ty CP địa ốc Thảo Điền</t>
  </si>
  <si>
    <t>Công ty Cổ phần phát triển nhà Bình Đa</t>
  </si>
  <si>
    <t>Ngân hàng chính sách xã hội tỉnh Đồng Nai</t>
  </si>
  <si>
    <t>VP  Hội đồng nhân dân</t>
  </si>
  <si>
    <t xml:space="preserve">Ban Bảo vệ và chăm sóc sức khỏe cán bộ </t>
  </si>
  <si>
    <t>Chi cục chăn nuôi và thú y</t>
  </si>
  <si>
    <t>Trung tâm đào tạo và sát hạch lái xe loại I Đồng Nai</t>
  </si>
  <si>
    <t xml:space="preserve"> Trung tâm tư vấn - Quy hoạch - Kiểm định </t>
  </si>
  <si>
    <t>1=2+…+7</t>
  </si>
  <si>
    <t>10= 11+…+</t>
  </si>
  <si>
    <t>15= 16 + 17</t>
  </si>
  <si>
    <t>20 = 21+22</t>
  </si>
  <si>
    <t>24 = 11/2</t>
  </si>
  <si>
    <t>29=14/6</t>
  </si>
  <si>
    <t>30=15/7</t>
  </si>
  <si>
    <t>31=16/8</t>
  </si>
  <si>
    <t>32=17/9</t>
  </si>
  <si>
    <t>10=11+..+20</t>
  </si>
  <si>
    <t>15=16+17</t>
  </si>
  <si>
    <t>24 =11/2</t>
  </si>
  <si>
    <t>28=14/6</t>
  </si>
  <si>
    <t>29=15/7</t>
  </si>
  <si>
    <t>30=16/8</t>
  </si>
  <si>
    <t>31=17/9</t>
  </si>
  <si>
    <t>QUYẾT TOÁN CHI NGÂN SÁCH CẤP TỈNH (HUYỆN, XÃ) CHO TỪNG CƠ QUAN, TỔ CHỨC THEO LĨNH VỰC NĂM 2021</t>
  </si>
  <si>
    <t xml:space="preserve"> Bộ Chỉ huy quân sự tỉnh</t>
  </si>
  <si>
    <t xml:space="preserve"> Trung tâm tư vấn - Quy hoạch - Kiểm định</t>
  </si>
  <si>
    <t xml:space="preserve">Ban quản lý đầu tư xây dựng tỉnh
</t>
  </si>
  <si>
    <t>Ban quản lý Nghĩa trang tỉnh</t>
  </si>
  <si>
    <t>Bệnh viện đa khoa Đồng Nai</t>
  </si>
  <si>
    <t>Bội chi</t>
  </si>
  <si>
    <t>Đài phát thanh truyền hình Đồng Nai</t>
  </si>
  <si>
    <t>Dự phòng các sự nghiệp và dự toán chưa phân bổ</t>
  </si>
  <si>
    <t>Lữ đoàn 26</t>
  </si>
  <si>
    <t>Nguyễn Công Phong - Phân xã Đồng Nai</t>
  </si>
  <si>
    <t>Nhà hát Nghệ thuật Đồng Nai</t>
  </si>
  <si>
    <t>Sở Tài chính thành phố Cần Thơ</t>
  </si>
  <si>
    <t>Sở Tài chính tỉnh An Giang</t>
  </si>
  <si>
    <t>Sở Tài chính tỉnh Bạc Liêu</t>
  </si>
  <si>
    <t>Sở Tài chính tỉnh Cà Mau</t>
  </si>
  <si>
    <t>Sở Tài chính tỉnh Kiên Giang</t>
  </si>
  <si>
    <t>Sở Tài chính tỉnh Sóc Trăng</t>
  </si>
  <si>
    <t>Sở Tài chính tỉnh Tiền Giang</t>
  </si>
  <si>
    <t>Sở Tài chính tỉnh Vĩnh Long</t>
  </si>
  <si>
    <t>Thành phố Biên Hòa</t>
  </si>
  <si>
    <t>Tổng công ty Công nghiệp Thực phẩm Đồng Nai - Một thành viên Công ty TNHH</t>
  </si>
  <si>
    <t>TP. Long Khánh</t>
  </si>
  <si>
    <t>Trung tâm Đào tạo và Sát hạch lái xe loại I</t>
  </si>
  <si>
    <t>Trung tâm Phát triển Quỹ đất tỉnh Đồng Nai</t>
  </si>
  <si>
    <t xml:space="preserve">Ủy ban mặt trận Tổ quốc Việt Nam tỉnh </t>
  </si>
  <si>
    <t>VP Đoàn đại biểu QH và Hội đồng nhân dân</t>
  </si>
  <si>
    <t>Huyện Cẩm Mỹ</t>
  </si>
  <si>
    <t>Huyện Định Quán</t>
  </si>
  <si>
    <t>Huyện Long Thành</t>
  </si>
  <si>
    <t>Huyện Nhơn Trạch</t>
  </si>
  <si>
    <t>Huyện Tân Phú</t>
  </si>
  <si>
    <t>Huyện Thống Nhất</t>
  </si>
  <si>
    <t>Huyện Trảng Bom</t>
  </si>
  <si>
    <t>Huyện Vỉnh Cửu</t>
  </si>
  <si>
    <t>Huyện Xuân Lộc</t>
  </si>
  <si>
    <t>Quỹ Khoa học và Công nghệ</t>
  </si>
  <si>
    <t>Quỹ Phát triển đất tỉnh Đồng Nai</t>
  </si>
  <si>
    <t>Quỹ Phát triển nhà ở tỉnh Đồng Nai</t>
  </si>
  <si>
    <t>Khác</t>
  </si>
  <si>
    <t>GHI CHI VIỆN TRỢ</t>
  </si>
  <si>
    <t>XIII</t>
  </si>
  <si>
    <t>VƯỢT THU TIỀN SỬ DỤNG ĐẤT, XỔ SỐ KIẾN THIẾT CÁC KHOẢN THU KHÁC</t>
  </si>
  <si>
    <t>Trung tâm ứng dụng công nghệ sinh học (Đồng Nai)</t>
  </si>
  <si>
    <t>Trung tâm phát triển quỹ đất huyện Long Thành</t>
  </si>
  <si>
    <t>Trung tâm phát triển quỹ đất huyện Xuân Lộc</t>
  </si>
  <si>
    <t xml:space="preserve">Trung Tâm Phát Triển Quỹ Đất Tỉnh Đồng Nai - Chi Nhánh Biên Hòa </t>
  </si>
  <si>
    <t xml:space="preserve">Trung Tâm Thoát Nước Đồng Nai </t>
  </si>
  <si>
    <t>1=2+…+8</t>
  </si>
  <si>
    <t>8=9+10</t>
  </si>
  <si>
    <t>11= 12+…+</t>
  </si>
  <si>
    <t>16= 17 + 18</t>
  </si>
  <si>
    <t>21 = 22+23</t>
  </si>
  <si>
    <t>24=11/1</t>
  </si>
  <si>
    <t>25 = 12/2</t>
  </si>
  <si>
    <t>29=15/6</t>
  </si>
  <si>
    <t>26=13/3</t>
  </si>
  <si>
    <t>27=14/4</t>
  </si>
  <si>
    <t>28=19/5</t>
  </si>
  <si>
    <t>32=18/10</t>
  </si>
  <si>
    <t>ỦY BAN NHÂN DÂN
TỈNH ĐỒNG NAI</t>
  </si>
  <si>
    <t>(Đính kèm Quyết định số          /QĐ-UBND ngày       /12/2022 của UBND tỉnh Đồng Nai)</t>
  </si>
  <si>
    <t>Biểu số 66/CK-NSNN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</si>
</sst>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8" x14ac:knownFonts="1">
    <font>
      <sz val="11"/>
      <color theme="1"/>
      <name val="Calibri"/>
      <family val="2"/>
      <scheme val="minor"/>
    </font>
    <font>
      <b/>
      <sz val="10"/>
      <color rgb="FF000000"/>
      <name val="Times New Roman"/>
      <family val="1"/>
    </font>
    <font>
      <sz val="11"/>
      <color theme="1"/>
      <name val="Times New Roman"/>
      <family val="1"/>
    </font>
    <font>
      <b/>
      <sz val="10"/>
      <name val="Times New Roman"/>
      <family val="1"/>
    </font>
    <font>
      <i/>
      <sz val="10"/>
      <name val="Times New Roman"/>
      <family val="1"/>
    </font>
    <font>
      <b/>
      <sz val="8"/>
      <name val="Times New Roman"/>
      <family val="1"/>
    </font>
    <font>
      <sz val="8"/>
      <name val="Times New Roman"/>
      <family val="1"/>
    </font>
    <font>
      <b/>
      <sz val="8"/>
      <color rgb="FF000000"/>
      <name val="Times New Roman"/>
      <family val="1"/>
    </font>
    <font>
      <sz val="8"/>
      <color rgb="FF000000"/>
      <name val="Times New Roman"/>
      <family val="1"/>
    </font>
    <font>
      <b/>
      <i/>
      <sz val="10"/>
      <name val="Times New Roman"/>
      <family val="1"/>
    </font>
    <font>
      <sz val="11"/>
      <color theme="1"/>
      <name val="Calibri"/>
      <family val="2"/>
      <scheme val="minor"/>
    </font>
    <font>
      <b/>
      <sz val="11"/>
      <color theme="1"/>
      <name val="Times New Roman"/>
      <family val="1"/>
    </font>
    <font>
      <sz val="10"/>
      <color theme="1"/>
      <name val="Times New Roman"/>
      <family val="1"/>
    </font>
    <font>
      <sz val="11"/>
      <name val="Times New Roman"/>
      <family val="1"/>
    </font>
    <font>
      <sz val="9"/>
      <color theme="1"/>
      <name val="Times New Roman"/>
      <family val="1"/>
    </font>
    <font>
      <b/>
      <sz val="9"/>
      <color theme="1"/>
      <name val="Times New Roman"/>
      <family val="1"/>
    </font>
    <font>
      <sz val="11"/>
      <color rgb="FF000000"/>
      <name val="Times New Roman"/>
      <family val="1"/>
    </font>
    <font>
      <b/>
      <sz val="11"/>
      <color rgb="FF000000"/>
      <name val="Times New Roman"/>
      <family val="1"/>
    </font>
    <font>
      <sz val="10"/>
      <color rgb="FF000000"/>
      <name val="Times New Roman"/>
      <family val="1"/>
    </font>
    <font>
      <sz val="10"/>
      <name val="Times New Roman"/>
      <family val="1"/>
    </font>
    <font>
      <b/>
      <sz val="14"/>
      <name val="Times New Roman"/>
      <family val="1"/>
    </font>
    <font>
      <sz val="11"/>
      <color rgb="FFFF0000"/>
      <name val="Calibri"/>
      <family val="2"/>
      <scheme val="minor"/>
    </font>
    <font>
      <b/>
      <sz val="11"/>
      <color theme="1"/>
      <name val="Calibri"/>
      <family val="2"/>
      <scheme val="minor"/>
    </font>
    <font>
      <b/>
      <sz val="10"/>
      <color theme="1"/>
      <name val="Times New Roman"/>
      <family val="1"/>
    </font>
    <font>
      <sz val="8"/>
      <color theme="1"/>
      <name val="Times New Roman"/>
      <family val="1"/>
    </font>
    <font>
      <sz val="8"/>
      <color rgb="FFFF0000"/>
      <name val="Times New Roman"/>
      <family val="1"/>
    </font>
    <font>
      <sz val="10"/>
      <color rgb="FFFF0000"/>
      <name val="Times New Roman"/>
      <family val="1"/>
    </font>
    <font>
      <sz val="7"/>
      <color theme="1"/>
      <name val="Times New Roman"/>
      <family val="1"/>
    </font>
    <font>
      <b/>
      <sz val="9"/>
      <name val="Times New Roman"/>
      <family val="1"/>
    </font>
    <font>
      <sz val="7"/>
      <color rgb="FFFF0000"/>
      <name val="Times New Roman"/>
      <family val="1"/>
    </font>
    <font>
      <sz val="10"/>
      <color rgb="FFFF0000"/>
      <name val="Calibri"/>
      <family val="2"/>
      <scheme val="minor"/>
    </font>
    <font>
      <b/>
      <sz val="10"/>
      <color rgb="FFFF0000"/>
      <name val="Calibri"/>
      <family val="2"/>
      <scheme val="minor"/>
    </font>
    <font>
      <b/>
      <sz val="7"/>
      <name val="Times New Roman"/>
      <family val="1"/>
    </font>
    <font>
      <sz val="11"/>
      <color theme="0"/>
      <name val="Times New Roman"/>
      <family val="1"/>
    </font>
    <font>
      <sz val="8"/>
      <color theme="0"/>
      <name val="Times New Roman"/>
      <family val="1"/>
    </font>
    <font>
      <i/>
      <sz val="10"/>
      <color theme="0"/>
      <name val="Times New Roman"/>
      <family val="1"/>
    </font>
    <font>
      <sz val="10"/>
      <color theme="0"/>
      <name val="Times New Roman"/>
      <family val="1"/>
    </font>
    <font>
      <sz val="9"/>
      <color theme="0"/>
      <name val="Times New Roman"/>
      <family val="1"/>
    </font>
  </fonts>
  <fills count="6">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indexed="64"/>
      </top>
      <bottom style="thin">
        <color theme="0" tint="-0.14996795556505021"/>
      </bottom>
      <diagonal/>
    </border>
    <border>
      <left/>
      <right/>
      <top/>
      <bottom style="thin">
        <color indexed="64"/>
      </bottom>
      <diagonal/>
    </border>
  </borders>
  <cellStyleXfs count="4">
    <xf numFmtId="0" fontId="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cellStyleXfs>
  <cellXfs count="265">
    <xf numFmtId="0" fontId="0" fillId="0" borderId="0" xfId="0"/>
    <xf numFmtId="0" fontId="1" fillId="0" borderId="0" xfId="0" applyFont="1" applyAlignment="1">
      <alignment horizontal="right" vertical="center"/>
    </xf>
    <xf numFmtId="0" fontId="2" fillId="0" borderId="0" xfId="0" applyFont="1"/>
    <xf numFmtId="0" fontId="9"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6" fillId="0" borderId="3" xfId="0" applyFont="1" applyBorder="1" applyAlignment="1">
      <alignment horizontal="center" vertical="center" wrapText="1"/>
    </xf>
    <xf numFmtId="0" fontId="7" fillId="0" borderId="4"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vertical="center" wrapText="1"/>
    </xf>
    <xf numFmtId="0" fontId="5" fillId="0" borderId="2" xfId="0" applyFont="1" applyBorder="1" applyAlignment="1">
      <alignment horizontal="center" vertical="center" wrapText="1"/>
    </xf>
    <xf numFmtId="0" fontId="11" fillId="0" borderId="0" xfId="0" applyFont="1"/>
    <xf numFmtId="43" fontId="2" fillId="0" borderId="0" xfId="1" applyFont="1"/>
    <xf numFmtId="164" fontId="7" fillId="0" borderId="4" xfId="1" applyNumberFormat="1" applyFont="1" applyBorder="1" applyAlignment="1">
      <alignment horizontal="center" vertical="center" wrapText="1"/>
    </xf>
    <xf numFmtId="164" fontId="7" fillId="0" borderId="2" xfId="1" applyNumberFormat="1" applyFont="1" applyBorder="1" applyAlignment="1">
      <alignment horizontal="center" vertical="center" wrapText="1"/>
    </xf>
    <xf numFmtId="164" fontId="8" fillId="0" borderId="2" xfId="1"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164" fontId="8" fillId="0" borderId="3" xfId="1" applyNumberFormat="1" applyFont="1" applyBorder="1" applyAlignment="1">
      <alignment horizontal="center" vertical="center" wrapText="1"/>
    </xf>
    <xf numFmtId="164" fontId="6" fillId="0" borderId="3" xfId="1" applyNumberFormat="1" applyFont="1" applyBorder="1" applyAlignment="1">
      <alignment horizontal="center" vertical="center" wrapText="1"/>
    </xf>
    <xf numFmtId="3" fontId="0" fillId="0" borderId="10" xfId="0" applyNumberFormat="1" applyFill="1" applyBorder="1" applyAlignment="1">
      <alignment horizontal="right" vertical="center" wrapText="1"/>
    </xf>
    <xf numFmtId="164" fontId="2" fillId="0" borderId="0" xfId="0" applyNumberFormat="1" applyFont="1"/>
    <xf numFmtId="3" fontId="0" fillId="0" borderId="0" xfId="0" applyNumberFormat="1" applyFill="1" applyBorder="1" applyAlignment="1">
      <alignment horizontal="right" vertical="center" wrapText="1"/>
    </xf>
    <xf numFmtId="164" fontId="2" fillId="0" borderId="0" xfId="1" applyNumberFormat="1" applyFont="1"/>
    <xf numFmtId="164" fontId="12" fillId="0" borderId="0" xfId="1" applyNumberFormat="1" applyFont="1"/>
    <xf numFmtId="0" fontId="13" fillId="0" borderId="0" xfId="0" applyFont="1"/>
    <xf numFmtId="164" fontId="5" fillId="0" borderId="2" xfId="1" applyNumberFormat="1" applyFont="1" applyBorder="1" applyAlignment="1">
      <alignment horizontal="center" vertical="center" wrapText="1"/>
    </xf>
    <xf numFmtId="0" fontId="7" fillId="0" borderId="4" xfId="0" applyFont="1" applyBorder="1" applyAlignment="1">
      <alignment horizontal="center" vertical="center" wrapText="1"/>
    </xf>
    <xf numFmtId="164" fontId="4" fillId="0" borderId="0" xfId="1" applyNumberFormat="1" applyFont="1" applyAlignment="1">
      <alignment horizontal="right" vertical="center"/>
    </xf>
    <xf numFmtId="164" fontId="0" fillId="0" borderId="0" xfId="1" applyNumberFormat="1" applyFont="1"/>
    <xf numFmtId="0" fontId="14" fillId="0" borderId="0" xfId="0" applyFont="1"/>
    <xf numFmtId="164" fontId="14" fillId="0" borderId="0" xfId="1" applyNumberFormat="1" applyFont="1"/>
    <xf numFmtId="0" fontId="15" fillId="0" borderId="0" xfId="0" applyFont="1"/>
    <xf numFmtId="164" fontId="15" fillId="0" borderId="0" xfId="0" applyNumberFormat="1" applyFont="1"/>
    <xf numFmtId="0" fontId="16" fillId="0" borderId="4" xfId="0" applyFont="1" applyFill="1" applyBorder="1" applyAlignment="1">
      <alignment vertical="center" wrapText="1"/>
    </xf>
    <xf numFmtId="164" fontId="17" fillId="0" borderId="4" xfId="1" applyNumberFormat="1" applyFont="1" applyFill="1" applyBorder="1" applyAlignment="1">
      <alignment horizontal="center" vertical="center" wrapText="1"/>
    </xf>
    <xf numFmtId="164" fontId="14" fillId="0" borderId="0" xfId="0" applyNumberFormat="1" applyFont="1"/>
    <xf numFmtId="164" fontId="11" fillId="0" borderId="0" xfId="0" applyNumberFormat="1" applyFont="1"/>
    <xf numFmtId="0" fontId="18" fillId="0" borderId="4" xfId="0" applyFont="1" applyBorder="1" applyAlignment="1">
      <alignment vertical="center" wrapText="1"/>
    </xf>
    <xf numFmtId="0" fontId="18" fillId="2" borderId="4" xfId="0" applyFont="1" applyFill="1" applyBorder="1" applyAlignment="1">
      <alignment vertical="center" wrapText="1"/>
    </xf>
    <xf numFmtId="164" fontId="18" fillId="0" borderId="4" xfId="3" applyNumberFormat="1" applyFont="1" applyBorder="1" applyAlignment="1">
      <alignment horizontal="center" vertical="center" wrapText="1"/>
    </xf>
    <xf numFmtId="164" fontId="18" fillId="2" borderId="4" xfId="3"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164" fontId="3" fillId="0" borderId="0" xfId="1" applyNumberFormat="1" applyFont="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164" fontId="6" fillId="0" borderId="11" xfId="1" applyNumberFormat="1" applyFont="1" applyBorder="1" applyAlignment="1">
      <alignment horizontal="center" vertical="center" wrapText="1"/>
    </xf>
    <xf numFmtId="164" fontId="8" fillId="0" borderId="11" xfId="1"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Border="1" applyAlignment="1">
      <alignment horizontal="center" vertical="center" wrapText="1"/>
    </xf>
    <xf numFmtId="164" fontId="7" fillId="0" borderId="0" xfId="1"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9" fontId="7" fillId="0" borderId="4" xfId="2" applyFont="1" applyBorder="1" applyAlignment="1">
      <alignment horizontal="center" vertical="center" wrapText="1"/>
    </xf>
    <xf numFmtId="9" fontId="7" fillId="0" borderId="12" xfId="2" applyFont="1" applyBorder="1" applyAlignment="1">
      <alignment horizontal="center" vertical="center" wrapText="1"/>
    </xf>
    <xf numFmtId="9" fontId="7" fillId="0" borderId="9" xfId="2" applyFont="1" applyBorder="1" applyAlignment="1">
      <alignment horizontal="center" vertical="center" wrapText="1"/>
    </xf>
    <xf numFmtId="0" fontId="18" fillId="0" borderId="0" xfId="0" applyFont="1" applyAlignment="1">
      <alignment horizontal="right" vertical="center"/>
    </xf>
    <xf numFmtId="0" fontId="19" fillId="0" borderId="0" xfId="0" applyFont="1" applyAlignment="1">
      <alignment horizontal="center" vertical="center"/>
    </xf>
    <xf numFmtId="164" fontId="19" fillId="0" borderId="0" xfId="1" applyNumberFormat="1" applyFont="1" applyAlignment="1">
      <alignment horizontal="center" vertical="center"/>
    </xf>
    <xf numFmtId="9" fontId="8" fillId="0" borderId="4" xfId="2" applyFont="1" applyBorder="1" applyAlignment="1">
      <alignment horizontal="center" vertical="center" wrapText="1"/>
    </xf>
    <xf numFmtId="0" fontId="11" fillId="0" borderId="0" xfId="0" applyFont="1" applyAlignment="1">
      <alignment horizontal="center" wrapText="1"/>
    </xf>
    <xf numFmtId="0" fontId="21" fillId="3" borderId="0" xfId="0" applyFont="1" applyFill="1"/>
    <xf numFmtId="0" fontId="22" fillId="4" borderId="0" xfId="0" applyFont="1" applyFill="1"/>
    <xf numFmtId="0" fontId="2" fillId="0" borderId="0" xfId="0" applyFont="1" applyProtection="1">
      <protection locked="0"/>
    </xf>
    <xf numFmtId="0" fontId="13" fillId="0" borderId="0" xfId="0" applyFont="1" applyProtection="1">
      <protection locked="0"/>
    </xf>
    <xf numFmtId="164" fontId="27" fillId="0" borderId="0" xfId="1" applyNumberFormat="1" applyFont="1" applyProtection="1">
      <protection locked="0"/>
    </xf>
    <xf numFmtId="43" fontId="2" fillId="0" borderId="0" xfId="1" applyFont="1" applyProtection="1">
      <protection locked="0"/>
    </xf>
    <xf numFmtId="164" fontId="24" fillId="0" borderId="0" xfId="1" applyNumberFormat="1" applyFont="1" applyProtection="1">
      <protection locked="0"/>
    </xf>
    <xf numFmtId="0" fontId="1" fillId="0" borderId="0" xfId="0" applyFont="1" applyAlignment="1" applyProtection="1">
      <alignment horizontal="right" vertical="center"/>
      <protection locked="0"/>
    </xf>
    <xf numFmtId="164" fontId="2" fillId="0" borderId="0" xfId="1" applyNumberFormat="1" applyFont="1" applyProtection="1">
      <protection locked="0"/>
    </xf>
    <xf numFmtId="164" fontId="19" fillId="0" borderId="0" xfId="1" applyNumberFormat="1" applyFont="1" applyProtection="1">
      <protection locked="0"/>
    </xf>
    <xf numFmtId="164" fontId="26" fillId="0" borderId="0" xfId="1" applyNumberFormat="1" applyFont="1" applyProtection="1">
      <protection locked="0"/>
    </xf>
    <xf numFmtId="164" fontId="12" fillId="0" borderId="0" xfId="1" applyNumberFormat="1" applyFont="1" applyProtection="1">
      <protection locked="0"/>
    </xf>
    <xf numFmtId="164" fontId="4" fillId="0" borderId="0" xfId="1" applyNumberFormat="1" applyFont="1" applyAlignment="1" applyProtection="1">
      <alignment horizontal="right" vertical="center"/>
      <protection locked="0"/>
    </xf>
    <xf numFmtId="164" fontId="2" fillId="0" borderId="0" xfId="0" applyNumberFormat="1" applyFont="1" applyProtection="1">
      <protection locked="0"/>
    </xf>
    <xf numFmtId="0" fontId="5" fillId="0" borderId="1" xfId="0" applyFont="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164" fontId="7" fillId="0" borderId="4" xfId="1"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64" fontId="11" fillId="0" borderId="0" xfId="0" applyNumberFormat="1" applyFont="1" applyProtection="1">
      <protection locked="0"/>
    </xf>
    <xf numFmtId="164" fontId="23" fillId="0" borderId="0" xfId="0" applyNumberFormat="1" applyFont="1" applyProtection="1">
      <protection locked="0"/>
    </xf>
    <xf numFmtId="0" fontId="11" fillId="0" borderId="0" xfId="0" applyFont="1" applyProtection="1">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vertical="center" wrapText="1"/>
      <protection locked="0"/>
    </xf>
    <xf numFmtId="164" fontId="7" fillId="0" borderId="2" xfId="1" applyNumberFormat="1" applyFont="1" applyBorder="1" applyAlignment="1" applyProtection="1">
      <alignment horizontal="center" vertical="center" wrapText="1"/>
      <protection locked="0"/>
    </xf>
    <xf numFmtId="164" fontId="25" fillId="0" borderId="2" xfId="1" applyNumberFormat="1" applyFont="1" applyBorder="1" applyAlignment="1" applyProtection="1">
      <alignment horizontal="center" vertical="center" wrapText="1"/>
      <protection locked="0"/>
    </xf>
    <xf numFmtId="164" fontId="8" fillId="0" borderId="2" xfId="1" applyNumberFormat="1" applyFont="1" applyBorder="1" applyAlignment="1" applyProtection="1">
      <alignment horizontal="center" vertical="center" wrapText="1"/>
      <protection locked="0"/>
    </xf>
    <xf numFmtId="164" fontId="6" fillId="0" borderId="2" xfId="1"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3" fontId="2" fillId="4" borderId="0" xfId="1" applyNumberFormat="1" applyFont="1" applyFill="1" applyProtection="1">
      <protection locked="0"/>
    </xf>
    <xf numFmtId="37" fontId="25" fillId="0" borderId="2" xfId="1" applyNumberFormat="1" applyFont="1" applyBorder="1" applyAlignment="1" applyProtection="1">
      <alignment horizontal="center" vertical="center" wrapText="1"/>
      <protection locked="0"/>
    </xf>
    <xf numFmtId="0" fontId="8" fillId="2" borderId="2" xfId="0" applyFont="1" applyFill="1" applyBorder="1" applyAlignment="1" applyProtection="1">
      <alignment vertical="center" wrapText="1"/>
      <protection locked="0"/>
    </xf>
    <xf numFmtId="0" fontId="21" fillId="3" borderId="0" xfId="0" applyFont="1" applyFill="1" applyProtection="1">
      <protection locked="0"/>
    </xf>
    <xf numFmtId="0" fontId="7" fillId="0" borderId="2" xfId="0"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164" fontId="5" fillId="0" borderId="2" xfId="1" applyNumberFormat="1" applyFont="1" applyBorder="1" applyAlignment="1" applyProtection="1">
      <alignment horizontal="center" vertical="center" wrapText="1"/>
      <protection locked="0"/>
    </xf>
    <xf numFmtId="0" fontId="28" fillId="0" borderId="2" xfId="0" applyFont="1" applyFill="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vertical="center" wrapText="1"/>
      <protection locked="0"/>
    </xf>
    <xf numFmtId="164" fontId="7" fillId="0" borderId="3" xfId="1" applyNumberFormat="1" applyFont="1" applyBorder="1" applyAlignment="1" applyProtection="1">
      <alignment horizontal="center" vertical="center" wrapText="1"/>
      <protection locked="0"/>
    </xf>
    <xf numFmtId="164" fontId="6" fillId="0" borderId="3" xfId="1" applyNumberFormat="1" applyFont="1" applyBorder="1" applyAlignment="1" applyProtection="1">
      <alignment horizontal="center" vertical="center" wrapText="1"/>
      <protection locked="0"/>
    </xf>
    <xf numFmtId="164" fontId="8" fillId="0" borderId="3" xfId="1"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4" fillId="0" borderId="0" xfId="0" applyFont="1" applyAlignment="1" applyProtection="1">
      <alignment vertical="center"/>
      <protection locked="0"/>
    </xf>
    <xf numFmtId="0" fontId="7" fillId="0" borderId="4" xfId="0" applyFont="1" applyBorder="1" applyAlignment="1" applyProtection="1">
      <alignment horizontal="center" vertical="center" wrapText="1"/>
      <protection locked="0"/>
    </xf>
    <xf numFmtId="164" fontId="29" fillId="0" borderId="0" xfId="1" applyNumberFormat="1" applyFont="1" applyProtection="1">
      <protection locked="0"/>
    </xf>
    <xf numFmtId="164" fontId="6" fillId="0" borderId="0" xfId="0" applyNumberFormat="1" applyFont="1" applyProtection="1">
      <protection locked="0"/>
    </xf>
    <xf numFmtId="164" fontId="8" fillId="2" borderId="2" xfId="1"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2" fillId="2" borderId="0" xfId="0" applyFont="1" applyFill="1" applyProtection="1">
      <protection locked="0"/>
    </xf>
    <xf numFmtId="164" fontId="23" fillId="0" borderId="0" xfId="1" applyNumberFormat="1" applyFont="1" applyProtection="1">
      <protection locked="0"/>
    </xf>
    <xf numFmtId="164" fontId="2" fillId="2" borderId="0" xfId="1" applyNumberFormat="1" applyFont="1" applyFill="1" applyProtection="1">
      <protection locked="0"/>
    </xf>
    <xf numFmtId="164" fontId="11" fillId="0" borderId="0" xfId="1" applyNumberFormat="1" applyFont="1" applyProtection="1">
      <protection locked="0"/>
    </xf>
    <xf numFmtId="164" fontId="12" fillId="4" borderId="0" xfId="1" applyNumberFormat="1" applyFont="1" applyFill="1" applyProtection="1">
      <protection locked="0"/>
    </xf>
    <xf numFmtId="164" fontId="30" fillId="5" borderId="0" xfId="1" applyNumberFormat="1" applyFont="1" applyFill="1" applyProtection="1">
      <protection locked="0"/>
    </xf>
    <xf numFmtId="164" fontId="30" fillId="2" borderId="0" xfId="1" applyNumberFormat="1" applyFont="1" applyFill="1" applyProtection="1">
      <protection locked="0"/>
    </xf>
    <xf numFmtId="164" fontId="30" fillId="3" borderId="0" xfId="1" applyNumberFormat="1" applyFont="1" applyFill="1" applyProtection="1">
      <protection locked="0"/>
    </xf>
    <xf numFmtId="164" fontId="12" fillId="2" borderId="0" xfId="1" applyNumberFormat="1" applyFont="1" applyFill="1" applyProtection="1">
      <protection locked="0"/>
    </xf>
    <xf numFmtId="164" fontId="18" fillId="0" borderId="2" xfId="1" applyNumberFormat="1" applyFont="1" applyBorder="1" applyAlignment="1" applyProtection="1">
      <alignment vertical="center" wrapText="1"/>
      <protection locked="0"/>
    </xf>
    <xf numFmtId="164" fontId="26" fillId="2" borderId="2" xfId="1" applyNumberFormat="1" applyFont="1" applyFill="1" applyBorder="1" applyAlignment="1" applyProtection="1">
      <alignment vertical="center" wrapText="1"/>
      <protection locked="0"/>
    </xf>
    <xf numFmtId="164" fontId="18" fillId="2" borderId="2" xfId="1" applyNumberFormat="1" applyFont="1" applyFill="1" applyBorder="1" applyAlignment="1" applyProtection="1">
      <alignment vertical="center" wrapText="1"/>
      <protection locked="0"/>
    </xf>
    <xf numFmtId="164" fontId="18" fillId="2" borderId="0" xfId="1" applyNumberFormat="1" applyFont="1" applyFill="1" applyBorder="1" applyAlignment="1" applyProtection="1">
      <alignment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164" fontId="6" fillId="0" borderId="0" xfId="1" applyNumberFormat="1" applyFont="1" applyProtection="1">
      <protection locked="0"/>
    </xf>
    <xf numFmtId="164" fontId="14" fillId="0" borderId="0" xfId="0" applyNumberFormat="1" applyFont="1" applyProtection="1">
      <protection locked="0"/>
    </xf>
    <xf numFmtId="9" fontId="7" fillId="0" borderId="4" xfId="2" applyFont="1" applyBorder="1" applyAlignment="1" applyProtection="1">
      <alignment horizontal="center" vertical="center" wrapText="1"/>
      <protection locked="0"/>
    </xf>
    <xf numFmtId="0" fontId="2" fillId="0" borderId="0" xfId="0" applyFont="1" applyFill="1" applyProtection="1">
      <protection locked="0"/>
    </xf>
    <xf numFmtId="164" fontId="2" fillId="0" borderId="0" xfId="0" applyNumberFormat="1" applyFont="1" applyFill="1" applyProtection="1">
      <protection locked="0"/>
    </xf>
    <xf numFmtId="0" fontId="1" fillId="0" borderId="0" xfId="0" applyFont="1" applyFill="1" applyAlignment="1" applyProtection="1">
      <alignment horizontal="right" vertical="center"/>
      <protection locked="0"/>
    </xf>
    <xf numFmtId="164" fontId="12" fillId="0" borderId="0" xfId="1" applyNumberFormat="1" applyFont="1" applyFill="1" applyProtection="1">
      <protection locked="0"/>
    </xf>
    <xf numFmtId="164" fontId="2" fillId="0" borderId="0" xfId="1" applyNumberFormat="1" applyFont="1" applyFill="1" applyProtection="1">
      <protection locked="0"/>
    </xf>
    <xf numFmtId="0" fontId="5" fillId="0" borderId="1" xfId="0"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wrapText="1"/>
      <protection locked="0"/>
    </xf>
    <xf numFmtId="0" fontId="5" fillId="0" borderId="9"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27" fillId="0" borderId="0" xfId="0" applyFont="1" applyFill="1" applyProtection="1">
      <protection locked="0"/>
    </xf>
    <xf numFmtId="164" fontId="27" fillId="0" borderId="0" xfId="0" applyNumberFormat="1" applyFont="1" applyFill="1" applyProtection="1">
      <protection locked="0"/>
    </xf>
    <xf numFmtId="164" fontId="27" fillId="0" borderId="0" xfId="1" applyNumberFormat="1" applyFont="1" applyFill="1" applyProtection="1">
      <protection locked="0"/>
    </xf>
    <xf numFmtId="0" fontId="7" fillId="0" borderId="4" xfId="0" applyFont="1" applyFill="1" applyBorder="1" applyAlignment="1" applyProtection="1">
      <alignment vertical="center" wrapText="1"/>
      <protection locked="0"/>
    </xf>
    <xf numFmtId="164" fontId="7" fillId="0" borderId="4" xfId="1" applyNumberFormat="1" applyFont="1" applyFill="1" applyBorder="1" applyAlignment="1" applyProtection="1">
      <alignment horizontal="center" vertical="center" wrapText="1"/>
      <protection locked="0"/>
    </xf>
    <xf numFmtId="9" fontId="7" fillId="0" borderId="4" xfId="2" applyFont="1" applyFill="1" applyBorder="1" applyAlignment="1" applyProtection="1">
      <alignment horizontal="center" vertical="center" wrapText="1"/>
      <protection locked="0"/>
    </xf>
    <xf numFmtId="9" fontId="5" fillId="0" borderId="2" xfId="2" applyFont="1" applyFill="1" applyBorder="1" applyAlignment="1" applyProtection="1">
      <alignment horizontal="center" vertical="center" wrapText="1"/>
      <protection locked="0"/>
    </xf>
    <xf numFmtId="164" fontId="11" fillId="0" borderId="0" xfId="0" applyNumberFormat="1" applyFont="1" applyFill="1" applyProtection="1">
      <protection locked="0"/>
    </xf>
    <xf numFmtId="164" fontId="23" fillId="0" borderId="0" xfId="0" applyNumberFormat="1" applyFont="1" applyFill="1" applyProtection="1">
      <protection locked="0"/>
    </xf>
    <xf numFmtId="164" fontId="23" fillId="0" borderId="0" xfId="1" applyNumberFormat="1" applyFont="1" applyFill="1" applyProtection="1">
      <protection locked="0"/>
    </xf>
    <xf numFmtId="0" fontId="7" fillId="0" borderId="4"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164" fontId="8" fillId="0" borderId="2" xfId="1" applyNumberFormat="1" applyFont="1" applyFill="1" applyBorder="1" applyAlignment="1" applyProtection="1">
      <alignment horizontal="center" vertical="center" wrapText="1"/>
      <protection locked="0"/>
    </xf>
    <xf numFmtId="164" fontId="6" fillId="0" borderId="2" xfId="1" applyNumberFormat="1" applyFont="1" applyFill="1" applyBorder="1" applyAlignment="1" applyProtection="1">
      <alignment horizontal="center" vertical="center" wrapText="1"/>
      <protection locked="0"/>
    </xf>
    <xf numFmtId="9" fontId="8" fillId="0" borderId="4" xfId="2" applyFont="1" applyFill="1" applyBorder="1" applyAlignment="1" applyProtection="1">
      <alignment horizontal="center" vertical="center" wrapText="1"/>
      <protection locked="0"/>
    </xf>
    <xf numFmtId="9" fontId="6" fillId="0" borderId="2" xfId="2" applyFont="1" applyFill="1" applyBorder="1" applyAlignment="1" applyProtection="1">
      <alignment horizontal="center" vertical="center" wrapText="1"/>
      <protection locked="0"/>
    </xf>
    <xf numFmtId="3" fontId="2" fillId="0" borderId="0" xfId="1" applyNumberFormat="1" applyFont="1" applyFill="1" applyProtection="1">
      <protection locked="0"/>
    </xf>
    <xf numFmtId="164" fontId="18" fillId="0" borderId="2" xfId="1" applyNumberFormat="1" applyFont="1" applyFill="1" applyBorder="1" applyAlignment="1" applyProtection="1">
      <alignment vertical="center" wrapText="1"/>
      <protection locked="0"/>
    </xf>
    <xf numFmtId="164" fontId="30" fillId="0" borderId="0" xfId="1" applyNumberFormat="1" applyFont="1" applyFill="1" applyProtection="1">
      <protection locked="0"/>
    </xf>
    <xf numFmtId="164" fontId="26" fillId="0" borderId="2" xfId="1" applyNumberFormat="1"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wrapText="1"/>
      <protection locked="0"/>
    </xf>
    <xf numFmtId="164" fontId="5" fillId="0" borderId="2" xfId="1" applyNumberFormat="1" applyFont="1" applyFill="1" applyBorder="1" applyAlignment="1" applyProtection="1">
      <alignment horizontal="center" vertical="center" wrapText="1"/>
      <protection locked="0"/>
    </xf>
    <xf numFmtId="0" fontId="11" fillId="0" borderId="0" xfId="0" applyFont="1" applyFill="1" applyProtection="1">
      <protection locked="0"/>
    </xf>
    <xf numFmtId="164" fontId="11" fillId="0" borderId="0" xfId="1" applyNumberFormat="1" applyFont="1" applyFill="1" applyProtection="1">
      <protection locked="0"/>
    </xf>
    <xf numFmtId="164" fontId="7" fillId="0" borderId="2" xfId="1" applyNumberFormat="1" applyFont="1" applyFill="1" applyBorder="1" applyAlignment="1" applyProtection="1">
      <alignment horizontal="center" vertical="center" wrapText="1"/>
      <protection locked="0"/>
    </xf>
    <xf numFmtId="164" fontId="18" fillId="0" borderId="0" xfId="1" applyNumberFormat="1" applyFont="1" applyFill="1" applyBorder="1" applyAlignment="1" applyProtection="1">
      <alignment vertical="center" wrapText="1"/>
      <protection locked="0"/>
    </xf>
    <xf numFmtId="164" fontId="11" fillId="0" borderId="0" xfId="0" applyNumberFormat="1" applyFont="1" applyFill="1" applyBorder="1" applyProtection="1">
      <protection locked="0"/>
    </xf>
    <xf numFmtId="0" fontId="11" fillId="0" borderId="0" xfId="0" applyFont="1" applyFill="1" applyBorder="1" applyProtection="1">
      <protection locked="0"/>
    </xf>
    <xf numFmtId="164" fontId="23" fillId="0" borderId="0" xfId="1" applyNumberFormat="1" applyFont="1" applyFill="1" applyBorder="1" applyProtection="1">
      <protection locked="0"/>
    </xf>
    <xf numFmtId="164" fontId="1" fillId="0" borderId="2" xfId="1" applyNumberFormat="1" applyFont="1" applyFill="1" applyBorder="1" applyAlignment="1" applyProtection="1">
      <alignment vertical="center" wrapText="1"/>
      <protection locked="0"/>
    </xf>
    <xf numFmtId="164" fontId="31" fillId="0" borderId="0" xfId="1" applyNumberFormat="1" applyFont="1" applyFill="1" applyBorder="1" applyProtection="1">
      <protection locked="0"/>
    </xf>
    <xf numFmtId="164" fontId="11" fillId="0" borderId="0" xfId="1" applyNumberFormat="1" applyFont="1" applyFill="1" applyBorder="1" applyProtection="1">
      <protection locked="0"/>
    </xf>
    <xf numFmtId="0" fontId="7"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vertical="center" wrapText="1"/>
      <protection locked="0"/>
    </xf>
    <xf numFmtId="164" fontId="7" fillId="0" borderId="3" xfId="1" applyNumberFormat="1" applyFont="1" applyFill="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protection locked="0"/>
    </xf>
    <xf numFmtId="9" fontId="7" fillId="0" borderId="9" xfId="2" applyFont="1" applyFill="1" applyBorder="1" applyAlignment="1" applyProtection="1">
      <alignment horizontal="center" vertical="center" wrapText="1"/>
      <protection locked="0"/>
    </xf>
    <xf numFmtId="9" fontId="5" fillId="0" borderId="3" xfId="2" applyFont="1" applyFill="1" applyBorder="1" applyAlignment="1" applyProtection="1">
      <alignment horizontal="center" vertical="center" wrapText="1"/>
      <protection locked="0"/>
    </xf>
    <xf numFmtId="164" fontId="11" fillId="0" borderId="13" xfId="0" applyNumberFormat="1" applyFont="1" applyFill="1" applyBorder="1" applyProtection="1">
      <protection locked="0"/>
    </xf>
    <xf numFmtId="0" fontId="11" fillId="0" borderId="13" xfId="0" applyFont="1" applyFill="1" applyBorder="1" applyProtection="1">
      <protection locked="0"/>
    </xf>
    <xf numFmtId="164" fontId="23" fillId="0" borderId="13" xfId="1" applyNumberFormat="1" applyFont="1" applyFill="1" applyBorder="1" applyProtection="1">
      <protection locked="0"/>
    </xf>
    <xf numFmtId="164" fontId="11" fillId="0" borderId="13" xfId="1" applyNumberFormat="1" applyFont="1" applyFill="1" applyBorder="1" applyProtection="1">
      <protection locked="0"/>
    </xf>
    <xf numFmtId="0" fontId="13" fillId="0" borderId="0" xfId="0" applyFont="1" applyFill="1" applyProtection="1">
      <protection locked="0"/>
    </xf>
    <xf numFmtId="43" fontId="2" fillId="0" borderId="0" xfId="1" applyFont="1" applyFill="1" applyProtection="1">
      <protection locked="0"/>
    </xf>
    <xf numFmtId="0" fontId="21" fillId="0" borderId="0" xfId="0" applyFont="1" applyFill="1" applyProtection="1">
      <protection locked="0"/>
    </xf>
    <xf numFmtId="0" fontId="9"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164" fontId="33" fillId="0" borderId="0" xfId="1" applyNumberFormat="1" applyFont="1" applyFill="1" applyProtection="1">
      <protection locked="0"/>
    </xf>
    <xf numFmtId="164" fontId="34" fillId="0" borderId="0" xfId="1" applyNumberFormat="1" applyFont="1" applyFill="1" applyProtection="1">
      <protection locked="0"/>
    </xf>
    <xf numFmtId="164" fontId="35" fillId="0" borderId="0" xfId="1" applyNumberFormat="1" applyFont="1" applyFill="1" applyAlignment="1" applyProtection="1">
      <alignment horizontal="right" vertical="center"/>
      <protection locked="0"/>
    </xf>
    <xf numFmtId="0" fontId="33" fillId="0" borderId="0" xfId="0" applyFont="1" applyFill="1" applyProtection="1">
      <protection locked="0"/>
    </xf>
    <xf numFmtId="164" fontId="36" fillId="0" borderId="0" xfId="1" applyNumberFormat="1" applyFont="1" applyFill="1" applyProtection="1">
      <protection locked="0"/>
    </xf>
    <xf numFmtId="164" fontId="34" fillId="0" borderId="0" xfId="0" applyNumberFormat="1" applyFont="1" applyFill="1" applyProtection="1">
      <protection locked="0"/>
    </xf>
    <xf numFmtId="164" fontId="33" fillId="0" borderId="0" xfId="0" applyNumberFormat="1" applyFont="1" applyFill="1" applyProtection="1">
      <protection locked="0"/>
    </xf>
    <xf numFmtId="164" fontId="37" fillId="0" borderId="0" xfId="0" applyNumberFormat="1" applyFont="1" applyFill="1" applyProtection="1">
      <protection locked="0"/>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28" fillId="0" borderId="11" xfId="0" applyFont="1" applyFill="1" applyBorder="1" applyAlignment="1" applyProtection="1">
      <alignment vertical="center" wrapText="1"/>
      <protection locked="0"/>
    </xf>
    <xf numFmtId="164" fontId="7" fillId="0" borderId="11" xfId="1" applyNumberFormat="1" applyFont="1" applyBorder="1" applyAlignment="1" applyProtection="1">
      <alignment horizontal="center" vertical="center" wrapText="1"/>
      <protection locked="0"/>
    </xf>
    <xf numFmtId="164" fontId="6" fillId="0" borderId="11" xfId="1" applyNumberFormat="1" applyFont="1" applyBorder="1" applyAlignment="1" applyProtection="1">
      <alignment horizontal="center" vertical="center" wrapText="1"/>
      <protection locked="0"/>
    </xf>
    <xf numFmtId="164" fontId="5" fillId="0" borderId="11" xfId="1" applyNumberFormat="1" applyFont="1" applyBorder="1" applyAlignment="1" applyProtection="1">
      <alignment horizontal="center" vertical="center" wrapText="1"/>
      <protection locked="0"/>
    </xf>
    <xf numFmtId="164" fontId="8" fillId="0" borderId="11" xfId="1"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64" fontId="5" fillId="0" borderId="3" xfId="1" applyNumberFormat="1" applyFont="1" applyBorder="1" applyAlignment="1" applyProtection="1">
      <alignment horizontal="center" vertical="center" wrapText="1"/>
      <protection locked="0"/>
    </xf>
    <xf numFmtId="0" fontId="11" fillId="0" borderId="0" xfId="0" applyFont="1" applyFill="1" applyAlignment="1" applyProtection="1">
      <alignment horizontal="center" wrapText="1"/>
      <protection locked="0"/>
    </xf>
    <xf numFmtId="164" fontId="6" fillId="0" borderId="0" xfId="0" applyNumberFormat="1" applyFont="1" applyFill="1" applyProtection="1">
      <protection locked="0"/>
    </xf>
    <xf numFmtId="164" fontId="14" fillId="0" borderId="0" xfId="0" applyNumberFormat="1" applyFont="1" applyFill="1" applyProtection="1">
      <protection locked="0"/>
    </xf>
    <xf numFmtId="164" fontId="6" fillId="0" borderId="0" xfId="1" applyNumberFormat="1" applyFont="1" applyFill="1" applyProtection="1">
      <protection locked="0"/>
    </xf>
    <xf numFmtId="164" fontId="19" fillId="0" borderId="0" xfId="1" applyNumberFormat="1" applyFont="1" applyFill="1" applyProtection="1">
      <protection locked="0"/>
    </xf>
    <xf numFmtId="164" fontId="29" fillId="0" borderId="0" xfId="1" applyNumberFormat="1" applyFont="1" applyFill="1" applyProtection="1">
      <protection locked="0"/>
    </xf>
    <xf numFmtId="164" fontId="26" fillId="0" borderId="0" xfId="1" applyNumberFormat="1" applyFont="1" applyFill="1" applyProtection="1">
      <protection locked="0"/>
    </xf>
    <xf numFmtId="164" fontId="24" fillId="0" borderId="0" xfId="1" applyNumberFormat="1" applyFont="1" applyFill="1" applyProtection="1">
      <protection locked="0"/>
    </xf>
    <xf numFmtId="164" fontId="4" fillId="0" borderId="0" xfId="1" applyNumberFormat="1" applyFont="1" applyFill="1" applyAlignment="1" applyProtection="1">
      <alignment horizontal="right" vertical="center"/>
      <protection locked="0"/>
    </xf>
    <xf numFmtId="9" fontId="8" fillId="0" borderId="2" xfId="2" applyFont="1" applyFill="1" applyBorder="1" applyAlignment="1" applyProtection="1">
      <alignment horizontal="center" vertical="center" wrapText="1"/>
      <protection locked="0"/>
    </xf>
    <xf numFmtId="164" fontId="25" fillId="0" borderId="2" xfId="1"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164" fontId="8" fillId="0" borderId="11" xfId="1" applyNumberFormat="1"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protection locked="0"/>
    </xf>
    <xf numFmtId="164" fontId="8" fillId="0" borderId="3" xfId="1"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horizontal="center" vertical="center"/>
    </xf>
    <xf numFmtId="164" fontId="3" fillId="0" borderId="0" xfId="1" applyNumberFormat="1" applyFont="1" applyAlignment="1">
      <alignment horizontal="center" vertical="center"/>
    </xf>
    <xf numFmtId="43" fontId="5" fillId="0" borderId="1" xfId="1" applyFont="1" applyBorder="1" applyAlignment="1">
      <alignment horizontal="center" vertical="center" wrapText="1"/>
    </xf>
    <xf numFmtId="0" fontId="6" fillId="0" borderId="1" xfId="0" applyFont="1" applyBorder="1" applyAlignment="1">
      <alignment horizontal="center" vertical="center" wrapText="1"/>
    </xf>
    <xf numFmtId="0" fontId="20" fillId="0" borderId="0" xfId="0" applyFont="1" applyAlignment="1">
      <alignment horizontal="center" vertical="center"/>
    </xf>
    <xf numFmtId="0" fontId="5" fillId="0" borderId="1" xfId="0"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28" fillId="0" borderId="8"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43" fontId="5" fillId="0" borderId="1" xfId="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164" fontId="3" fillId="0" borderId="0" xfId="1" applyNumberFormat="1" applyFont="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164" fontId="4" fillId="0" borderId="0" xfId="1" applyNumberFormat="1" applyFont="1" applyFill="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43" fontId="5" fillId="0" borderId="1" xfId="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164" fontId="3" fillId="0" borderId="0" xfId="1" applyNumberFormat="1" applyFont="1" applyFill="1" applyAlignment="1" applyProtection="1">
      <alignment horizontal="center" vertical="center"/>
      <protection locked="0"/>
    </xf>
  </cellXfs>
  <cellStyles count="4">
    <cellStyle name="Comma" xfId="1" builtinId="3"/>
    <cellStyle name="Comma 3"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uyenThiThanhPhuong\Google%20Drive\2018\QUYET%20TOAN%202017\QUYET%20TOAN%202017%20KHOI%20TINH\NSNN\BIEU%20MAU%20NGHI%20DINH%2031\BIEU%2055%20-%20N&#272;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guyenThiThanhPhuong\Google%20Drive\2022\QUYET%20TOAN%202021\QUYET%20TOAN%20TINH\PHONG%20QLNS\BIEU%20MAU%20QUYET%20TOAN\BIEU%20MAU%20NGHI%20DINH%2031\51-53%20-%20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guyenThiThanhPhuong\Google%20Drive\2022\QUYET%20TOAN%202021\QUYET%20TOAN%20TINH\PHONG%20QLNS\BIEU%20MAU%20QUYET%20TOAN\BIEU%20MAU%20TT%20342\BIEU%20SO%2070%20-%20%20CHUYEN%20NGUON%20TINH%20-HC-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5500"/>
      <sheetName val="NGAN SACH"/>
      <sheetName val="DAU TU (QUYEN) lam lai)"/>
      <sheetName val="55-tr.dong"/>
    </sheetNames>
    <sheetDataSet>
      <sheetData sheetId="0"/>
      <sheetData sheetId="1"/>
      <sheetData sheetId="2"/>
      <sheetData sheetId="3">
        <row r="117">
          <cell r="S117">
            <v>32459.869948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51-chi tiet"/>
      <sheetName val="51-tr.dong"/>
      <sheetName val="53-tr.dong (2)"/>
      <sheetName val="Sheet1 (5)"/>
      <sheetName val="Sheet1 (4)"/>
    </sheetNames>
    <sheetDataSet>
      <sheetData sheetId="0"/>
      <sheetData sheetId="1">
        <row r="9">
          <cell r="D9">
            <v>21228416000000</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CHI TIET"/>
    </sheetNames>
    <sheetDataSet>
      <sheetData sheetId="0">
        <row r="9">
          <cell r="D9">
            <v>13791252518740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3"/>
  <sheetViews>
    <sheetView workbookViewId="0">
      <pane xSplit="2" ySplit="9" topLeftCell="C10" activePane="bottomRight" state="frozen"/>
      <selection pane="topRight" activeCell="C1" sqref="C1"/>
      <selection pane="bottomLeft" activeCell="A10" sqref="A10"/>
      <selection pane="bottomRight" activeCell="F7" sqref="F7"/>
    </sheetView>
  </sheetViews>
  <sheetFormatPr defaultColWidth="9.109375" defaultRowHeight="14.4" x14ac:dyDescent="0.25"/>
  <cols>
    <col min="1" max="1" width="7" style="2" customWidth="1"/>
    <col min="2" max="2" width="21.88671875" style="2" customWidth="1"/>
    <col min="3" max="3" width="14.88671875" style="2" customWidth="1"/>
    <col min="4" max="4" width="15.5546875" style="32" customWidth="1"/>
    <col min="5" max="5" width="17.33203125" style="2" customWidth="1"/>
    <col min="6" max="7" width="13.88671875" style="2" customWidth="1"/>
    <col min="8" max="8" width="12.33203125" style="2" customWidth="1"/>
    <col min="9" max="11" width="7.88671875" style="2" customWidth="1"/>
    <col min="12" max="13" width="14.88671875" style="2" bestFit="1" customWidth="1"/>
    <col min="14" max="14" width="16" style="2" customWidth="1"/>
    <col min="15" max="15" width="17.6640625" style="2" customWidth="1"/>
    <col min="16" max="16" width="17.109375" style="19" customWidth="1"/>
    <col min="17" max="18" width="15.44140625" style="2" customWidth="1"/>
    <col min="19" max="19" width="12.109375" style="2" customWidth="1"/>
    <col min="20" max="20" width="11.6640625" style="2" customWidth="1"/>
    <col min="21" max="21" width="7.88671875" style="2" customWidth="1"/>
    <col min="22" max="22" width="12.5546875" style="2" customWidth="1"/>
    <col min="23" max="23" width="14.88671875" style="2" customWidth="1"/>
    <col min="24" max="25" width="14.88671875" style="2" hidden="1" customWidth="1"/>
    <col min="26" max="28" width="15.109375" style="2" customWidth="1"/>
    <col min="29" max="36" width="7.88671875" style="2" customWidth="1"/>
    <col min="37" max="37" width="16.88671875" style="2" bestFit="1" customWidth="1"/>
    <col min="38" max="38" width="17.88671875" style="2" bestFit="1" customWidth="1"/>
    <col min="39" max="39" width="17.6640625" style="2" bestFit="1" customWidth="1"/>
    <col min="40" max="40" width="9.109375" style="2"/>
    <col min="41" max="41" width="16.6640625" style="2" customWidth="1"/>
    <col min="42" max="16384" width="9.109375" style="2"/>
  </cols>
  <sheetData>
    <row r="1" spans="1:39" x14ac:dyDescent="0.25">
      <c r="W1" s="2">
        <v>1000000</v>
      </c>
      <c r="AJ1" s="1" t="s">
        <v>0</v>
      </c>
    </row>
    <row r="2" spans="1:39" x14ac:dyDescent="0.25">
      <c r="A2" s="239" t="s">
        <v>1</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row>
    <row r="3" spans="1:39" x14ac:dyDescent="0.25">
      <c r="A3" s="240" t="s">
        <v>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row>
    <row r="4" spans="1:39" x14ac:dyDescent="0.25">
      <c r="A4" s="30"/>
      <c r="B4" s="30"/>
      <c r="C4" s="30"/>
      <c r="D4" s="30">
        <v>9727891000000</v>
      </c>
      <c r="E4" s="30">
        <f>+D4-C9</f>
        <v>0</v>
      </c>
      <c r="F4" s="30">
        <f>+D9/1000000</f>
        <v>4048927</v>
      </c>
      <c r="G4" s="30"/>
      <c r="H4" s="30">
        <f>+E4-F9/1000000-185082</f>
        <v>-255082</v>
      </c>
      <c r="I4" s="30"/>
      <c r="J4" s="30"/>
      <c r="K4" s="30"/>
      <c r="L4" s="30"/>
      <c r="M4" s="30"/>
      <c r="N4" s="31"/>
      <c r="O4" s="31" t="e">
        <f>+#REF!*1000000</f>
        <v>#REF!</v>
      </c>
      <c r="P4" s="38" t="e">
        <f>+O4-N9</f>
        <v>#REF!</v>
      </c>
      <c r="Q4" s="30"/>
      <c r="R4" s="30"/>
      <c r="S4" s="30"/>
      <c r="T4" s="30"/>
      <c r="U4" s="30"/>
      <c r="V4" s="38" t="e">
        <f>+#REF!</f>
        <v>#REF!</v>
      </c>
      <c r="W4" s="38" t="e">
        <f>+V4*W1</f>
        <v>#REF!</v>
      </c>
      <c r="X4" s="38"/>
      <c r="Y4" s="38"/>
      <c r="Z4" s="38" t="e">
        <f>+W4-AA9</f>
        <v>#REF!</v>
      </c>
      <c r="AA4" s="30"/>
      <c r="AB4" s="30"/>
      <c r="AC4" s="30"/>
      <c r="AD4" s="30"/>
      <c r="AE4" s="30"/>
      <c r="AF4" s="30"/>
      <c r="AG4" s="30"/>
      <c r="AH4" s="30"/>
      <c r="AI4" s="30"/>
      <c r="AJ4" s="35" t="s">
        <v>3</v>
      </c>
    </row>
    <row r="5" spans="1:39" ht="15.05" customHeight="1" x14ac:dyDescent="0.25">
      <c r="A5" s="236" t="s">
        <v>4</v>
      </c>
      <c r="B5" s="236" t="s">
        <v>5</v>
      </c>
      <c r="C5" s="233" t="s">
        <v>154</v>
      </c>
      <c r="D5" s="234"/>
      <c r="E5" s="234"/>
      <c r="F5" s="234"/>
      <c r="G5" s="234"/>
      <c r="H5" s="234"/>
      <c r="I5" s="234"/>
      <c r="J5" s="234"/>
      <c r="K5" s="235"/>
      <c r="L5" s="49"/>
      <c r="M5" s="49"/>
      <c r="N5" s="54" t="s">
        <v>6</v>
      </c>
      <c r="O5" s="55"/>
      <c r="P5" s="55"/>
      <c r="Q5" s="55"/>
      <c r="R5" s="55"/>
      <c r="S5" s="55"/>
      <c r="T5" s="55"/>
      <c r="U5" s="55"/>
      <c r="V5" s="55"/>
      <c r="W5" s="55"/>
      <c r="X5" s="55"/>
      <c r="Y5" s="55"/>
      <c r="Z5" s="56"/>
      <c r="AA5" s="50"/>
      <c r="AB5" s="50"/>
      <c r="AC5" s="236" t="s">
        <v>7</v>
      </c>
      <c r="AD5" s="236"/>
      <c r="AE5" s="236"/>
      <c r="AF5" s="236"/>
      <c r="AG5" s="236"/>
      <c r="AH5" s="236"/>
      <c r="AI5" s="236"/>
      <c r="AJ5" s="236"/>
    </row>
    <row r="6" spans="1:39" ht="33.049999999999997" customHeight="1" x14ac:dyDescent="0.25">
      <c r="A6" s="236"/>
      <c r="B6" s="236"/>
      <c r="C6" s="236" t="s">
        <v>8</v>
      </c>
      <c r="D6" s="236" t="s">
        <v>32</v>
      </c>
      <c r="E6" s="236" t="s">
        <v>33</v>
      </c>
      <c r="F6" s="233" t="s">
        <v>258</v>
      </c>
      <c r="G6" s="235"/>
      <c r="H6" s="236" t="s">
        <v>246</v>
      </c>
      <c r="I6" s="236" t="s">
        <v>11</v>
      </c>
      <c r="J6" s="236"/>
      <c r="K6" s="236"/>
      <c r="L6" s="236" t="s">
        <v>250</v>
      </c>
      <c r="M6" s="236"/>
      <c r="N6" s="236" t="s">
        <v>8</v>
      </c>
      <c r="O6" s="236" t="s">
        <v>32</v>
      </c>
      <c r="P6" s="241" t="s">
        <v>33</v>
      </c>
      <c r="Q6" s="233" t="s">
        <v>9</v>
      </c>
      <c r="R6" s="235"/>
      <c r="S6" s="236" t="s">
        <v>10</v>
      </c>
      <c r="T6" s="236" t="s">
        <v>11</v>
      </c>
      <c r="U6" s="236"/>
      <c r="V6" s="236"/>
      <c r="W6" s="237" t="s">
        <v>12</v>
      </c>
      <c r="X6" s="14"/>
      <c r="Y6" s="14"/>
      <c r="Z6" s="236" t="s">
        <v>250</v>
      </c>
      <c r="AA6" s="236"/>
      <c r="AB6" s="237" t="s">
        <v>240</v>
      </c>
      <c r="AC6" s="236" t="s">
        <v>8</v>
      </c>
      <c r="AD6" s="236" t="s">
        <v>32</v>
      </c>
      <c r="AE6" s="236" t="s">
        <v>33</v>
      </c>
      <c r="AF6" s="236" t="s">
        <v>9</v>
      </c>
      <c r="AG6" s="236" t="s">
        <v>10</v>
      </c>
      <c r="AH6" s="236" t="s">
        <v>11</v>
      </c>
      <c r="AI6" s="236"/>
      <c r="AJ6" s="236"/>
    </row>
    <row r="7" spans="1:39" ht="51.05" customHeight="1" x14ac:dyDescent="0.25">
      <c r="A7" s="236"/>
      <c r="B7" s="236"/>
      <c r="C7" s="236"/>
      <c r="D7" s="236"/>
      <c r="E7" s="236"/>
      <c r="F7" s="51" t="s">
        <v>248</v>
      </c>
      <c r="G7" s="51" t="s">
        <v>249</v>
      </c>
      <c r="H7" s="236"/>
      <c r="I7" s="14" t="s">
        <v>8</v>
      </c>
      <c r="J7" s="14" t="s">
        <v>13</v>
      </c>
      <c r="K7" s="14" t="s">
        <v>14</v>
      </c>
      <c r="L7" s="51" t="s">
        <v>251</v>
      </c>
      <c r="M7" s="51" t="s">
        <v>252</v>
      </c>
      <c r="N7" s="236"/>
      <c r="O7" s="236"/>
      <c r="P7" s="241"/>
      <c r="Q7" s="51" t="s">
        <v>248</v>
      </c>
      <c r="R7" s="51" t="s">
        <v>249</v>
      </c>
      <c r="S7" s="236"/>
      <c r="T7" s="5" t="s">
        <v>8</v>
      </c>
      <c r="U7" s="5" t="s">
        <v>13</v>
      </c>
      <c r="V7" s="5" t="s">
        <v>14</v>
      </c>
      <c r="W7" s="238"/>
      <c r="X7" s="14" t="s">
        <v>13</v>
      </c>
      <c r="Y7" s="14" t="s">
        <v>14</v>
      </c>
      <c r="Z7" s="51" t="s">
        <v>251</v>
      </c>
      <c r="AA7" s="51" t="s">
        <v>252</v>
      </c>
      <c r="AB7" s="238"/>
      <c r="AC7" s="236"/>
      <c r="AD7" s="236"/>
      <c r="AE7" s="236"/>
      <c r="AF7" s="236"/>
      <c r="AG7" s="236"/>
      <c r="AH7" s="14" t="s">
        <v>8</v>
      </c>
      <c r="AI7" s="14" t="s">
        <v>13</v>
      </c>
      <c r="AJ7" s="14" t="s">
        <v>14</v>
      </c>
    </row>
    <row r="8" spans="1:39" x14ac:dyDescent="0.25">
      <c r="A8" s="5" t="s">
        <v>15</v>
      </c>
      <c r="B8" s="5" t="s">
        <v>16</v>
      </c>
      <c r="C8" s="5">
        <v>1</v>
      </c>
      <c r="D8" s="15">
        <v>2</v>
      </c>
      <c r="E8" s="5">
        <v>3</v>
      </c>
      <c r="F8" s="14"/>
      <c r="G8" s="51"/>
      <c r="H8" s="14"/>
      <c r="I8" s="14"/>
      <c r="J8" s="14"/>
      <c r="K8" s="14"/>
      <c r="L8" s="51"/>
      <c r="M8" s="51"/>
      <c r="N8" s="5">
        <v>4</v>
      </c>
      <c r="O8" s="5">
        <v>5</v>
      </c>
      <c r="P8" s="15">
        <v>6</v>
      </c>
      <c r="Q8" s="5">
        <v>7</v>
      </c>
      <c r="R8" s="51"/>
      <c r="S8" s="5">
        <v>8</v>
      </c>
      <c r="T8" s="5">
        <v>9</v>
      </c>
      <c r="U8" s="5">
        <v>10</v>
      </c>
      <c r="V8" s="5">
        <v>11</v>
      </c>
      <c r="W8" s="14">
        <v>9</v>
      </c>
      <c r="X8" s="14"/>
      <c r="Y8" s="14"/>
      <c r="Z8" s="14"/>
      <c r="AA8" s="51"/>
      <c r="AB8" s="51"/>
      <c r="AC8" s="5">
        <v>13</v>
      </c>
      <c r="AD8" s="5">
        <v>14</v>
      </c>
      <c r="AE8" s="14"/>
      <c r="AF8" s="14"/>
      <c r="AG8" s="14"/>
      <c r="AH8" s="14"/>
      <c r="AI8" s="14"/>
      <c r="AJ8" s="5">
        <v>15</v>
      </c>
      <c r="AK8" s="2">
        <v>217655176737</v>
      </c>
    </row>
    <row r="9" spans="1:39" x14ac:dyDescent="0.25">
      <c r="A9" s="13"/>
      <c r="B9" s="13" t="s">
        <v>17</v>
      </c>
      <c r="C9" s="20">
        <f t="shared" ref="C9:K9" si="0">+SUM(C10,C200:C208)</f>
        <v>9727891000000</v>
      </c>
      <c r="D9" s="20">
        <f t="shared" si="0"/>
        <v>4048927000000</v>
      </c>
      <c r="E9" s="20">
        <f t="shared" si="0"/>
        <v>5166590000000</v>
      </c>
      <c r="F9" s="20">
        <f t="shared" si="0"/>
        <v>70000000000</v>
      </c>
      <c r="G9" s="20">
        <f t="shared" si="0"/>
        <v>439464000000</v>
      </c>
      <c r="H9" s="20">
        <f t="shared" si="0"/>
        <v>2910000000</v>
      </c>
      <c r="I9" s="20">
        <f t="shared" si="0"/>
        <v>0</v>
      </c>
      <c r="J9" s="20">
        <f t="shared" si="0"/>
        <v>0</v>
      </c>
      <c r="K9" s="20">
        <f t="shared" si="0"/>
        <v>0</v>
      </c>
      <c r="L9" s="20"/>
      <c r="M9" s="20"/>
      <c r="N9" s="20">
        <f t="shared" ref="N9:AB9" si="1">+SUM(N10,N200:N208)</f>
        <v>18738191912618.5</v>
      </c>
      <c r="O9" s="20">
        <f t="shared" si="1"/>
        <v>3555853858198</v>
      </c>
      <c r="P9" s="20">
        <f t="shared" si="1"/>
        <v>4155496491975</v>
      </c>
      <c r="Q9" s="20">
        <f t="shared" si="1"/>
        <v>71875063948</v>
      </c>
      <c r="R9" s="20">
        <f t="shared" si="1"/>
        <v>690822720826</v>
      </c>
      <c r="S9" s="20">
        <f t="shared" si="1"/>
        <v>2910000000</v>
      </c>
      <c r="T9" s="20">
        <f t="shared" si="1"/>
        <v>2921691630</v>
      </c>
      <c r="U9" s="20">
        <f t="shared" si="1"/>
        <v>0</v>
      </c>
      <c r="V9" s="20">
        <f t="shared" si="1"/>
        <v>2921691630</v>
      </c>
      <c r="W9" s="20">
        <f t="shared" si="1"/>
        <v>3834217641585.5</v>
      </c>
      <c r="X9" s="20">
        <f t="shared" si="1"/>
        <v>2719576395379.5</v>
      </c>
      <c r="Y9" s="20">
        <f t="shared" si="1"/>
        <v>1114641246206</v>
      </c>
      <c r="Z9" s="20">
        <f t="shared" si="1"/>
        <v>1957592429000</v>
      </c>
      <c r="AA9" s="20">
        <f t="shared" si="1"/>
        <v>4465055000000</v>
      </c>
      <c r="AB9" s="20">
        <f t="shared" si="1"/>
        <v>1447015456</v>
      </c>
      <c r="AC9" s="20" t="e">
        <f>+SUM(AC10,AC147,AC159,AC200:AC208)</f>
        <v>#DIV/0!</v>
      </c>
      <c r="AD9" s="20" t="e">
        <f>+SUM(AD10,AD147,AD159,AD200:AD208)</f>
        <v>#DIV/0!</v>
      </c>
      <c r="AE9" s="20" t="e">
        <f>+SUM(AE10,AE147,AE159,AE200:AE208)</f>
        <v>#DIV/0!</v>
      </c>
      <c r="AF9" s="20" t="e">
        <f>+SUM(AF10,AF147,AF159,AF200:AF208)</f>
        <v>#DIV/0!</v>
      </c>
      <c r="AG9" s="20" t="e">
        <f>+SUM(AG10,AG147,AG159,AG200:AG208)</f>
        <v>#DIV/0!</v>
      </c>
      <c r="AH9" s="17" t="e">
        <f t="shared" ref="AH9" si="2">+T9/I9</f>
        <v>#DIV/0!</v>
      </c>
      <c r="AI9" s="17" t="e">
        <f t="shared" ref="AI9" si="3">+U9/J9</f>
        <v>#DIV/0!</v>
      </c>
      <c r="AJ9" s="17" t="e">
        <f t="shared" ref="AJ9" si="4">+V9/K9</f>
        <v>#DIV/0!</v>
      </c>
      <c r="AK9" s="28">
        <f>+AK8-Y9</f>
        <v>-896986069469</v>
      </c>
    </row>
    <row r="10" spans="1:39" x14ac:dyDescent="0.25">
      <c r="A10" s="34" t="s">
        <v>18</v>
      </c>
      <c r="B10" s="13" t="s">
        <v>220</v>
      </c>
      <c r="C10" s="21">
        <f>+SUBTOTAL(9,C11:C199)</f>
        <v>9215517000000</v>
      </c>
      <c r="D10" s="21">
        <f t="shared" ref="D10:Z10" si="5">+SUBTOTAL(9,D11:D199)</f>
        <v>4048927000000</v>
      </c>
      <c r="E10" s="21">
        <f t="shared" si="5"/>
        <v>5166590000000</v>
      </c>
      <c r="F10" s="21">
        <f t="shared" si="5"/>
        <v>0</v>
      </c>
      <c r="G10" s="21">
        <f t="shared" ref="G10" si="6">+SUBTOTAL(9,G11:G199)</f>
        <v>0</v>
      </c>
      <c r="H10" s="21">
        <f t="shared" si="5"/>
        <v>0</v>
      </c>
      <c r="I10" s="21">
        <f t="shared" si="5"/>
        <v>0</v>
      </c>
      <c r="J10" s="21">
        <f t="shared" si="5"/>
        <v>0</v>
      </c>
      <c r="K10" s="21">
        <f t="shared" si="5"/>
        <v>0</v>
      </c>
      <c r="L10" s="21"/>
      <c r="M10" s="21"/>
      <c r="N10" s="21">
        <f t="shared" si="5"/>
        <v>15623356454505</v>
      </c>
      <c r="O10" s="21">
        <f t="shared" si="5"/>
        <v>3555853858198</v>
      </c>
      <c r="P10" s="21">
        <f t="shared" si="5"/>
        <v>4155496491975</v>
      </c>
      <c r="Q10" s="21">
        <f t="shared" ref="Q10:R10" si="7">+SUBTOTAL(9,Q11:Q199)</f>
        <v>0</v>
      </c>
      <c r="R10" s="21">
        <f t="shared" si="7"/>
        <v>0</v>
      </c>
      <c r="S10" s="21">
        <f t="shared" si="5"/>
        <v>0</v>
      </c>
      <c r="T10" s="21">
        <f t="shared" si="5"/>
        <v>2921691630</v>
      </c>
      <c r="U10" s="21">
        <f t="shared" si="5"/>
        <v>0</v>
      </c>
      <c r="V10" s="21">
        <f t="shared" si="5"/>
        <v>2921691630</v>
      </c>
      <c r="W10" s="21">
        <f t="shared" si="5"/>
        <v>1486436983702</v>
      </c>
      <c r="X10" s="21">
        <f t="shared" si="5"/>
        <v>1168056768598</v>
      </c>
      <c r="Y10" s="21">
        <f t="shared" si="5"/>
        <v>318380215104</v>
      </c>
      <c r="Z10" s="21">
        <f t="shared" si="5"/>
        <v>1957592429000</v>
      </c>
      <c r="AA10" s="21">
        <f t="shared" ref="AA10:AB10" si="8">+SUBTOTAL(9,AA11:AA199)</f>
        <v>4465055000000</v>
      </c>
      <c r="AB10" s="21">
        <f t="shared" si="8"/>
        <v>0</v>
      </c>
      <c r="AC10" s="17"/>
      <c r="AD10" s="17"/>
      <c r="AE10" s="17"/>
      <c r="AF10" s="17"/>
      <c r="AG10" s="17"/>
      <c r="AH10" s="17"/>
      <c r="AI10" s="17"/>
      <c r="AJ10" s="17"/>
      <c r="AK10" s="28"/>
    </row>
    <row r="11" spans="1:39" s="18" customFormat="1" x14ac:dyDescent="0.25">
      <c r="A11" s="9" t="s">
        <v>221</v>
      </c>
      <c r="B11" s="6" t="s">
        <v>35</v>
      </c>
      <c r="C11" s="21">
        <f>+SUBTOTAL(9,C12:C146)</f>
        <v>8034301806216</v>
      </c>
      <c r="D11" s="21">
        <f t="shared" ref="D11:AK11" si="9">+SUBTOTAL(9,D12:D146)</f>
        <v>2940386096113</v>
      </c>
      <c r="E11" s="21">
        <f>+SUBTOTAL(9,E12:E146)</f>
        <v>5093915710103</v>
      </c>
      <c r="F11" s="21">
        <f t="shared" si="9"/>
        <v>0</v>
      </c>
      <c r="G11" s="21">
        <f t="shared" ref="G11" si="10">+SUBTOTAL(9,G12:G146)</f>
        <v>0</v>
      </c>
      <c r="H11" s="21">
        <f t="shared" si="9"/>
        <v>0</v>
      </c>
      <c r="I11" s="21">
        <f t="shared" si="9"/>
        <v>0</v>
      </c>
      <c r="J11" s="21">
        <f t="shared" si="9"/>
        <v>0</v>
      </c>
      <c r="K11" s="21">
        <f t="shared" si="9"/>
        <v>0</v>
      </c>
      <c r="L11" s="21"/>
      <c r="M11" s="21"/>
      <c r="N11" s="21">
        <f t="shared" si="9"/>
        <v>6987649367178</v>
      </c>
      <c r="O11" s="21">
        <f t="shared" si="9"/>
        <v>1775651358128</v>
      </c>
      <c r="P11" s="21">
        <f t="shared" si="9"/>
        <v>3984637875463</v>
      </c>
      <c r="Q11" s="21">
        <f t="shared" ref="Q11:R11" si="11">+SUBTOTAL(9,Q12:Q146)</f>
        <v>0</v>
      </c>
      <c r="R11" s="21">
        <f t="shared" si="11"/>
        <v>0</v>
      </c>
      <c r="S11" s="21">
        <f t="shared" si="9"/>
        <v>0</v>
      </c>
      <c r="T11" s="21">
        <f t="shared" si="9"/>
        <v>2921691630</v>
      </c>
      <c r="U11" s="21">
        <f t="shared" si="9"/>
        <v>0</v>
      </c>
      <c r="V11" s="21">
        <f t="shared" si="9"/>
        <v>2921691630</v>
      </c>
      <c r="W11" s="21">
        <f t="shared" si="9"/>
        <v>1224438441957</v>
      </c>
      <c r="X11" s="21">
        <f t="shared" si="9"/>
        <v>909949999857</v>
      </c>
      <c r="Y11" s="21">
        <f t="shared" si="9"/>
        <v>314488442100</v>
      </c>
      <c r="Z11" s="21">
        <f t="shared" si="9"/>
        <v>0</v>
      </c>
      <c r="AA11" s="21">
        <f t="shared" ref="AA11:AB11" si="12">+SUBTOTAL(9,AA12:AA146)</f>
        <v>0</v>
      </c>
      <c r="AB11" s="21">
        <f t="shared" si="12"/>
        <v>0</v>
      </c>
      <c r="AC11" s="21" t="e">
        <f t="shared" si="9"/>
        <v>#DIV/0!</v>
      </c>
      <c r="AD11" s="21" t="e">
        <f t="shared" si="9"/>
        <v>#DIV/0!</v>
      </c>
      <c r="AE11" s="21" t="e">
        <f t="shared" si="9"/>
        <v>#DIV/0!</v>
      </c>
      <c r="AF11" s="21" t="e">
        <f t="shared" si="9"/>
        <v>#DIV/0!</v>
      </c>
      <c r="AG11" s="21" t="e">
        <f t="shared" si="9"/>
        <v>#DIV/0!</v>
      </c>
      <c r="AH11" s="21" t="e">
        <f t="shared" si="9"/>
        <v>#DIV/0!</v>
      </c>
      <c r="AI11" s="21" t="e">
        <f t="shared" si="9"/>
        <v>#DIV/0!</v>
      </c>
      <c r="AJ11" s="21" t="e">
        <f t="shared" si="9"/>
        <v>#DIV/0!</v>
      </c>
      <c r="AK11" s="21">
        <f t="shared" si="9"/>
        <v>0</v>
      </c>
      <c r="AL11" s="21">
        <f>SUM(AL12:AL145)</f>
        <v>5040037944485</v>
      </c>
      <c r="AM11" s="44">
        <f t="shared" ref="AM11:AM42" si="13">AL11-E11</f>
        <v>-53877765618</v>
      </c>
    </row>
    <row r="12" spans="1:39" ht="26.2" x14ac:dyDescent="0.25">
      <c r="A12" s="7">
        <v>1</v>
      </c>
      <c r="B12" s="16" t="s">
        <v>36</v>
      </c>
      <c r="C12" s="21">
        <f t="shared" ref="C12:C43" si="14">+SUM(D12:I12)</f>
        <v>71546000000</v>
      </c>
      <c r="D12" s="23">
        <v>43646000000</v>
      </c>
      <c r="E12" s="22">
        <v>27900000000</v>
      </c>
      <c r="F12" s="22"/>
      <c r="G12" s="22"/>
      <c r="H12" s="22"/>
      <c r="I12" s="22"/>
      <c r="J12" s="22"/>
      <c r="K12" s="22"/>
      <c r="L12" s="22"/>
      <c r="M12" s="22"/>
      <c r="N12" s="22">
        <f>+SUM(O12:T12,W12,Z12:AB12)</f>
        <v>76665067314</v>
      </c>
      <c r="O12" s="22">
        <v>47017095000</v>
      </c>
      <c r="P12" s="22">
        <v>28537122314</v>
      </c>
      <c r="Q12" s="22"/>
      <c r="R12" s="22"/>
      <c r="S12" s="22"/>
      <c r="T12" s="22">
        <f>+SUM(U12:V12)</f>
        <v>0</v>
      </c>
      <c r="U12" s="22"/>
      <c r="V12" s="22"/>
      <c r="W12" s="22">
        <f>+SUM(X12:Y12)</f>
        <v>1110850000</v>
      </c>
      <c r="X12" s="23">
        <v>1110850000</v>
      </c>
      <c r="Y12" s="23"/>
      <c r="Z12" s="23"/>
      <c r="AA12" s="23"/>
      <c r="AB12" s="23"/>
      <c r="AC12" s="8">
        <f>+N12/C12</f>
        <v>1.0715493153216114</v>
      </c>
      <c r="AD12" s="8">
        <f>+O12/D12</f>
        <v>1.0772372038674793</v>
      </c>
      <c r="AE12" s="8">
        <f>+P12/E12</f>
        <v>1.0228359252329748</v>
      </c>
      <c r="AF12" s="8" t="e">
        <f>+Q12/F12</f>
        <v>#DIV/0!</v>
      </c>
      <c r="AG12" s="8" t="e">
        <f>+S12/H12</f>
        <v>#DIV/0!</v>
      </c>
      <c r="AH12" s="8" t="e">
        <f>+T12/I12</f>
        <v>#DIV/0!</v>
      </c>
      <c r="AI12" s="8" t="e">
        <f>+U12/J12</f>
        <v>#DIV/0!</v>
      </c>
      <c r="AJ12" s="8" t="e">
        <f>+V12/K12</f>
        <v>#DIV/0!</v>
      </c>
      <c r="AK12" s="45" t="s">
        <v>36</v>
      </c>
      <c r="AL12" s="47">
        <v>27900000000</v>
      </c>
      <c r="AM12" s="28">
        <f t="shared" si="13"/>
        <v>0</v>
      </c>
    </row>
    <row r="13" spans="1:39" ht="26.2" x14ac:dyDescent="0.25">
      <c r="A13" s="7">
        <v>2</v>
      </c>
      <c r="B13" s="16" t="s">
        <v>37</v>
      </c>
      <c r="C13" s="21">
        <f t="shared" si="14"/>
        <v>915000000</v>
      </c>
      <c r="D13" s="23"/>
      <c r="E13" s="22">
        <v>915000000</v>
      </c>
      <c r="F13" s="22"/>
      <c r="G13" s="22"/>
      <c r="H13" s="22"/>
      <c r="I13" s="22"/>
      <c r="J13" s="22"/>
      <c r="K13" s="22"/>
      <c r="L13" s="22"/>
      <c r="M13" s="22"/>
      <c r="N13" s="22">
        <f t="shared" ref="N13:N76" si="15">+SUM(O13:T13,W13,Z13:AB13)</f>
        <v>875695222</v>
      </c>
      <c r="O13" s="22"/>
      <c r="P13" s="22">
        <v>874539493</v>
      </c>
      <c r="Q13" s="22"/>
      <c r="R13" s="22"/>
      <c r="S13" s="22"/>
      <c r="T13" s="22">
        <f t="shared" ref="T13:T76" si="16">+SUM(U13:V13)</f>
        <v>0</v>
      </c>
      <c r="U13" s="22"/>
      <c r="V13" s="22"/>
      <c r="W13" s="22">
        <f t="shared" ref="W13:W76" si="17">+SUM(X13:Y13)</f>
        <v>1155729</v>
      </c>
      <c r="X13" s="23"/>
      <c r="Y13" s="23">
        <v>1155729</v>
      </c>
      <c r="Z13" s="23"/>
      <c r="AA13" s="23"/>
      <c r="AB13" s="23"/>
      <c r="AC13" s="8">
        <f t="shared" ref="AC13:AC44" si="18">+N13/C13</f>
        <v>0.95704395846994539</v>
      </c>
      <c r="AD13" s="8" t="e">
        <f t="shared" ref="AD13:AD44" si="19">+O13/D13</f>
        <v>#DIV/0!</v>
      </c>
      <c r="AE13" s="8">
        <f t="shared" ref="AE13:AE44" si="20">+P13/E13</f>
        <v>0.95578086666666662</v>
      </c>
      <c r="AF13" s="8" t="e">
        <f t="shared" ref="AF13:AF76" si="21">+Q13/F13</f>
        <v>#DIV/0!</v>
      </c>
      <c r="AG13" s="8" t="e">
        <f t="shared" ref="AG13:AG76" si="22">+S13/H13</f>
        <v>#DIV/0!</v>
      </c>
      <c r="AH13" s="8" t="e">
        <f t="shared" ref="AH13:AH76" si="23">+T13/I13</f>
        <v>#DIV/0!</v>
      </c>
      <c r="AI13" s="8" t="e">
        <f t="shared" ref="AI13:AI76" si="24">+U13/J13</f>
        <v>#DIV/0!</v>
      </c>
      <c r="AJ13" s="8" t="e">
        <f t="shared" ref="AJ13:AJ76" si="25">+V13/K13</f>
        <v>#DIV/0!</v>
      </c>
      <c r="AK13" s="45" t="s">
        <v>37</v>
      </c>
      <c r="AL13" s="47">
        <v>915000000</v>
      </c>
      <c r="AM13" s="28">
        <f t="shared" si="13"/>
        <v>0</v>
      </c>
    </row>
    <row r="14" spans="1:39" ht="26.2" x14ac:dyDescent="0.25">
      <c r="A14" s="7">
        <v>3</v>
      </c>
      <c r="B14" s="16" t="s">
        <v>38</v>
      </c>
      <c r="C14" s="21">
        <f t="shared" si="14"/>
        <v>10824000000</v>
      </c>
      <c r="D14" s="23">
        <v>244000000</v>
      </c>
      <c r="E14" s="22">
        <v>10580000000</v>
      </c>
      <c r="F14" s="22"/>
      <c r="G14" s="22"/>
      <c r="H14" s="22"/>
      <c r="I14" s="22"/>
      <c r="J14" s="22"/>
      <c r="K14" s="22"/>
      <c r="L14" s="22"/>
      <c r="M14" s="22"/>
      <c r="N14" s="22">
        <f t="shared" si="15"/>
        <v>9136872910</v>
      </c>
      <c r="O14" s="22">
        <v>235617000</v>
      </c>
      <c r="P14" s="22">
        <v>8870622910</v>
      </c>
      <c r="Q14" s="22"/>
      <c r="R14" s="22"/>
      <c r="S14" s="22"/>
      <c r="T14" s="22">
        <f t="shared" si="16"/>
        <v>0</v>
      </c>
      <c r="U14" s="22"/>
      <c r="V14" s="22"/>
      <c r="W14" s="22">
        <f t="shared" si="17"/>
        <v>30633000</v>
      </c>
      <c r="X14" s="23"/>
      <c r="Y14" s="23">
        <v>30633000</v>
      </c>
      <c r="Z14" s="23"/>
      <c r="AA14" s="23"/>
      <c r="AB14" s="23"/>
      <c r="AC14" s="8">
        <f t="shared" si="18"/>
        <v>0.84413090447154471</v>
      </c>
      <c r="AD14" s="8">
        <f t="shared" si="19"/>
        <v>0.96564344262295077</v>
      </c>
      <c r="AE14" s="8">
        <f t="shared" si="20"/>
        <v>0.83843316729678641</v>
      </c>
      <c r="AF14" s="8" t="e">
        <f t="shared" si="21"/>
        <v>#DIV/0!</v>
      </c>
      <c r="AG14" s="8" t="e">
        <f t="shared" si="22"/>
        <v>#DIV/0!</v>
      </c>
      <c r="AH14" s="8" t="e">
        <f t="shared" si="23"/>
        <v>#DIV/0!</v>
      </c>
      <c r="AI14" s="8" t="e">
        <f t="shared" si="24"/>
        <v>#DIV/0!</v>
      </c>
      <c r="AJ14" s="8" t="e">
        <f t="shared" si="25"/>
        <v>#DIV/0!</v>
      </c>
      <c r="AK14" s="45" t="s">
        <v>38</v>
      </c>
      <c r="AL14" s="47">
        <v>10580000000</v>
      </c>
      <c r="AM14" s="28">
        <f t="shared" si="13"/>
        <v>0</v>
      </c>
    </row>
    <row r="15" spans="1:39" ht="39.299999999999997" x14ac:dyDescent="0.25">
      <c r="A15" s="7">
        <v>4</v>
      </c>
      <c r="B15" s="16" t="s">
        <v>39</v>
      </c>
      <c r="C15" s="21">
        <f t="shared" si="14"/>
        <v>1308000000</v>
      </c>
      <c r="D15" s="23"/>
      <c r="E15" s="22">
        <v>1308000000</v>
      </c>
      <c r="F15" s="22"/>
      <c r="G15" s="22"/>
      <c r="H15" s="22"/>
      <c r="I15" s="22"/>
      <c r="J15" s="22"/>
      <c r="K15" s="22"/>
      <c r="L15" s="22"/>
      <c r="M15" s="22"/>
      <c r="N15" s="22">
        <f t="shared" si="15"/>
        <v>1363444200</v>
      </c>
      <c r="O15" s="22"/>
      <c r="P15" s="22">
        <v>1363444200</v>
      </c>
      <c r="Q15" s="22"/>
      <c r="R15" s="22"/>
      <c r="S15" s="22"/>
      <c r="T15" s="22">
        <f t="shared" si="16"/>
        <v>0</v>
      </c>
      <c r="U15" s="22"/>
      <c r="V15" s="22"/>
      <c r="W15" s="22">
        <f t="shared" si="17"/>
        <v>0</v>
      </c>
      <c r="X15" s="23"/>
      <c r="Y15" s="23"/>
      <c r="Z15" s="23"/>
      <c r="AA15" s="23"/>
      <c r="AB15" s="23"/>
      <c r="AC15" s="8">
        <f t="shared" si="18"/>
        <v>1.0423885321100916</v>
      </c>
      <c r="AD15" s="8" t="e">
        <f t="shared" si="19"/>
        <v>#DIV/0!</v>
      </c>
      <c r="AE15" s="8">
        <f t="shared" si="20"/>
        <v>1.0423885321100916</v>
      </c>
      <c r="AF15" s="8" t="e">
        <f t="shared" si="21"/>
        <v>#DIV/0!</v>
      </c>
      <c r="AG15" s="8" t="e">
        <f t="shared" si="22"/>
        <v>#DIV/0!</v>
      </c>
      <c r="AH15" s="8" t="e">
        <f t="shared" si="23"/>
        <v>#DIV/0!</v>
      </c>
      <c r="AI15" s="8" t="e">
        <f t="shared" si="24"/>
        <v>#DIV/0!</v>
      </c>
      <c r="AJ15" s="8" t="e">
        <f t="shared" si="25"/>
        <v>#DIV/0!</v>
      </c>
      <c r="AK15" s="45" t="s">
        <v>39</v>
      </c>
      <c r="AL15" s="47">
        <v>1308000000</v>
      </c>
      <c r="AM15" s="28">
        <f t="shared" si="13"/>
        <v>0</v>
      </c>
    </row>
    <row r="16" spans="1:39" ht="26.2" x14ac:dyDescent="0.25">
      <c r="A16" s="7">
        <v>5</v>
      </c>
      <c r="B16" s="16" t="s">
        <v>40</v>
      </c>
      <c r="C16" s="21">
        <f t="shared" si="14"/>
        <v>19192000000</v>
      </c>
      <c r="D16" s="23"/>
      <c r="E16" s="22">
        <v>19192000000</v>
      </c>
      <c r="F16" s="22"/>
      <c r="G16" s="22"/>
      <c r="H16" s="22"/>
      <c r="I16" s="22"/>
      <c r="J16" s="22"/>
      <c r="K16" s="22"/>
      <c r="L16" s="22"/>
      <c r="M16" s="22"/>
      <c r="N16" s="22">
        <f t="shared" si="15"/>
        <v>17156633197</v>
      </c>
      <c r="O16" s="22"/>
      <c r="P16" s="22">
        <v>16415931644</v>
      </c>
      <c r="Q16" s="22"/>
      <c r="R16" s="22"/>
      <c r="S16" s="22"/>
      <c r="T16" s="22">
        <f t="shared" si="16"/>
        <v>0</v>
      </c>
      <c r="U16" s="22"/>
      <c r="V16" s="22"/>
      <c r="W16" s="22">
        <f t="shared" si="17"/>
        <v>740701553</v>
      </c>
      <c r="X16" s="23"/>
      <c r="Y16" s="23">
        <v>740701553</v>
      </c>
      <c r="Z16" s="23"/>
      <c r="AA16" s="23"/>
      <c r="AB16" s="23"/>
      <c r="AC16" s="8">
        <f t="shared" si="18"/>
        <v>0.89394712364526885</v>
      </c>
      <c r="AD16" s="8" t="e">
        <f t="shared" si="19"/>
        <v>#DIV/0!</v>
      </c>
      <c r="AE16" s="8">
        <f t="shared" si="20"/>
        <v>0.85535283680700291</v>
      </c>
      <c r="AF16" s="8" t="e">
        <f t="shared" si="21"/>
        <v>#DIV/0!</v>
      </c>
      <c r="AG16" s="8" t="e">
        <f t="shared" si="22"/>
        <v>#DIV/0!</v>
      </c>
      <c r="AH16" s="8" t="e">
        <f t="shared" si="23"/>
        <v>#DIV/0!</v>
      </c>
      <c r="AI16" s="8" t="e">
        <f t="shared" si="24"/>
        <v>#DIV/0!</v>
      </c>
      <c r="AJ16" s="8" t="e">
        <f t="shared" si="25"/>
        <v>#DIV/0!</v>
      </c>
      <c r="AK16" s="45" t="s">
        <v>40</v>
      </c>
      <c r="AL16" s="47">
        <v>19192000000</v>
      </c>
      <c r="AM16" s="28">
        <f t="shared" si="13"/>
        <v>0</v>
      </c>
    </row>
    <row r="17" spans="1:40" ht="52.4" x14ac:dyDescent="0.25">
      <c r="A17" s="7">
        <v>6</v>
      </c>
      <c r="B17" s="16" t="s">
        <v>41</v>
      </c>
      <c r="C17" s="21">
        <f t="shared" si="14"/>
        <v>0</v>
      </c>
      <c r="D17" s="23"/>
      <c r="E17" s="22">
        <v>0</v>
      </c>
      <c r="F17" s="22"/>
      <c r="G17" s="22"/>
      <c r="H17" s="22"/>
      <c r="I17" s="22"/>
      <c r="J17" s="22"/>
      <c r="K17" s="22"/>
      <c r="L17" s="22"/>
      <c r="M17" s="22"/>
      <c r="N17" s="22">
        <f t="shared" si="15"/>
        <v>738145733915</v>
      </c>
      <c r="O17" s="22"/>
      <c r="P17" s="22">
        <v>25336416728</v>
      </c>
      <c r="Q17" s="22"/>
      <c r="R17" s="22"/>
      <c r="S17" s="22"/>
      <c r="T17" s="22">
        <f t="shared" si="16"/>
        <v>0</v>
      </c>
      <c r="U17" s="22"/>
      <c r="V17" s="22"/>
      <c r="W17" s="22">
        <f t="shared" si="17"/>
        <v>712809317187</v>
      </c>
      <c r="X17" s="23">
        <v>712809317187</v>
      </c>
      <c r="Y17" s="23"/>
      <c r="Z17" s="23"/>
      <c r="AA17" s="23"/>
      <c r="AB17" s="23"/>
      <c r="AC17" s="8" t="e">
        <f t="shared" si="18"/>
        <v>#DIV/0!</v>
      </c>
      <c r="AD17" s="8" t="e">
        <f t="shared" si="19"/>
        <v>#DIV/0!</v>
      </c>
      <c r="AE17" s="8" t="e">
        <f t="shared" si="20"/>
        <v>#DIV/0!</v>
      </c>
      <c r="AF17" s="8" t="e">
        <f t="shared" si="21"/>
        <v>#DIV/0!</v>
      </c>
      <c r="AG17" s="8" t="e">
        <f t="shared" si="22"/>
        <v>#DIV/0!</v>
      </c>
      <c r="AH17" s="8" t="e">
        <f t="shared" si="23"/>
        <v>#DIV/0!</v>
      </c>
      <c r="AI17" s="8" t="e">
        <f t="shared" si="24"/>
        <v>#DIV/0!</v>
      </c>
      <c r="AJ17" s="8" t="e">
        <f t="shared" si="25"/>
        <v>#DIV/0!</v>
      </c>
      <c r="AK17" s="45" t="s">
        <v>241</v>
      </c>
      <c r="AL17" s="47">
        <v>0</v>
      </c>
      <c r="AM17" s="28">
        <f t="shared" si="13"/>
        <v>0</v>
      </c>
    </row>
    <row r="18" spans="1:40" ht="39.299999999999997" x14ac:dyDescent="0.25">
      <c r="A18" s="7">
        <v>7</v>
      </c>
      <c r="B18" s="16" t="s">
        <v>42</v>
      </c>
      <c r="C18" s="21">
        <f t="shared" si="14"/>
        <v>259476000000</v>
      </c>
      <c r="D18" s="23">
        <f>180581000000+8401000000</f>
        <v>188982000000</v>
      </c>
      <c r="E18" s="22">
        <v>70494000000</v>
      </c>
      <c r="F18" s="22"/>
      <c r="G18" s="22"/>
      <c r="H18" s="22"/>
      <c r="I18" s="22"/>
      <c r="J18" s="22"/>
      <c r="K18" s="22"/>
      <c r="L18" s="22"/>
      <c r="M18" s="22"/>
      <c r="N18" s="22">
        <f t="shared" si="15"/>
        <v>157685269497</v>
      </c>
      <c r="O18" s="22">
        <v>85637384000</v>
      </c>
      <c r="P18" s="22">
        <v>22365673497</v>
      </c>
      <c r="Q18" s="22"/>
      <c r="R18" s="22"/>
      <c r="S18" s="22"/>
      <c r="T18" s="22">
        <f t="shared" si="16"/>
        <v>0</v>
      </c>
      <c r="U18" s="22"/>
      <c r="V18" s="22"/>
      <c r="W18" s="22">
        <f t="shared" si="17"/>
        <v>49682212000</v>
      </c>
      <c r="X18" s="23"/>
      <c r="Y18" s="23">
        <f>42588020000+7094192000</f>
        <v>49682212000</v>
      </c>
      <c r="Z18" s="23"/>
      <c r="AA18" s="23"/>
      <c r="AB18" s="23"/>
      <c r="AC18" s="8">
        <f t="shared" si="18"/>
        <v>0.60770656822596314</v>
      </c>
      <c r="AD18" s="8">
        <f t="shared" si="19"/>
        <v>0.45315100909081291</v>
      </c>
      <c r="AE18" s="8">
        <f t="shared" si="20"/>
        <v>0.31727059745510255</v>
      </c>
      <c r="AF18" s="8" t="e">
        <f t="shared" si="21"/>
        <v>#DIV/0!</v>
      </c>
      <c r="AG18" s="8" t="e">
        <f t="shared" si="22"/>
        <v>#DIV/0!</v>
      </c>
      <c r="AH18" s="8" t="e">
        <f t="shared" si="23"/>
        <v>#DIV/0!</v>
      </c>
      <c r="AI18" s="8" t="e">
        <f t="shared" si="24"/>
        <v>#DIV/0!</v>
      </c>
      <c r="AJ18" s="8" t="e">
        <f t="shared" si="25"/>
        <v>#DIV/0!</v>
      </c>
      <c r="AK18" s="45" t="s">
        <v>42</v>
      </c>
      <c r="AL18" s="47">
        <v>70494000000</v>
      </c>
      <c r="AM18" s="28">
        <f t="shared" si="13"/>
        <v>0</v>
      </c>
    </row>
    <row r="19" spans="1:40" ht="39.299999999999997" x14ac:dyDescent="0.25">
      <c r="A19" s="7">
        <v>8</v>
      </c>
      <c r="B19" s="16" t="s">
        <v>43</v>
      </c>
      <c r="C19" s="21">
        <f t="shared" si="14"/>
        <v>5398000000</v>
      </c>
      <c r="D19" s="23"/>
      <c r="E19" s="22">
        <v>5398000000</v>
      </c>
      <c r="F19" s="22"/>
      <c r="G19" s="22"/>
      <c r="H19" s="22"/>
      <c r="I19" s="22"/>
      <c r="J19" s="22"/>
      <c r="K19" s="22"/>
      <c r="L19" s="22"/>
      <c r="M19" s="22"/>
      <c r="N19" s="22">
        <f t="shared" si="15"/>
        <v>1587624800</v>
      </c>
      <c r="O19" s="22"/>
      <c r="P19" s="22">
        <v>980666708</v>
      </c>
      <c r="Q19" s="22"/>
      <c r="R19" s="22"/>
      <c r="S19" s="22"/>
      <c r="T19" s="22">
        <f t="shared" si="16"/>
        <v>0</v>
      </c>
      <c r="U19" s="22"/>
      <c r="V19" s="22"/>
      <c r="W19" s="22">
        <f t="shared" si="17"/>
        <v>606958092</v>
      </c>
      <c r="X19" s="23"/>
      <c r="Y19" s="23">
        <v>606958092</v>
      </c>
      <c r="Z19" s="23"/>
      <c r="AA19" s="23"/>
      <c r="AB19" s="23"/>
      <c r="AC19" s="8">
        <f t="shared" si="18"/>
        <v>0.2941135235272323</v>
      </c>
      <c r="AD19" s="8" t="e">
        <f t="shared" si="19"/>
        <v>#DIV/0!</v>
      </c>
      <c r="AE19" s="8">
        <f t="shared" si="20"/>
        <v>0.18167223193775472</v>
      </c>
      <c r="AF19" s="8" t="e">
        <f t="shared" si="21"/>
        <v>#DIV/0!</v>
      </c>
      <c r="AG19" s="8" t="e">
        <f t="shared" si="22"/>
        <v>#DIV/0!</v>
      </c>
      <c r="AH19" s="8" t="e">
        <f t="shared" si="23"/>
        <v>#DIV/0!</v>
      </c>
      <c r="AI19" s="8" t="e">
        <f t="shared" si="24"/>
        <v>#DIV/0!</v>
      </c>
      <c r="AJ19" s="8" t="e">
        <f t="shared" si="25"/>
        <v>#DIV/0!</v>
      </c>
      <c r="AK19" s="45" t="s">
        <v>43</v>
      </c>
      <c r="AL19" s="47">
        <v>5398000000</v>
      </c>
      <c r="AM19" s="28">
        <f t="shared" si="13"/>
        <v>0</v>
      </c>
    </row>
    <row r="20" spans="1:40" ht="26.2" x14ac:dyDescent="0.25">
      <c r="A20" s="7">
        <v>9</v>
      </c>
      <c r="B20" s="16" t="s">
        <v>44</v>
      </c>
      <c r="C20" s="21">
        <f t="shared" si="14"/>
        <v>369862000000</v>
      </c>
      <c r="D20" s="23"/>
      <c r="E20" s="22">
        <v>369862000000</v>
      </c>
      <c r="F20" s="22"/>
      <c r="G20" s="22"/>
      <c r="H20" s="22"/>
      <c r="I20" s="22"/>
      <c r="J20" s="22"/>
      <c r="K20" s="22"/>
      <c r="L20" s="22"/>
      <c r="M20" s="22"/>
      <c r="N20" s="22">
        <f t="shared" si="15"/>
        <v>369861191831</v>
      </c>
      <c r="O20" s="22"/>
      <c r="P20" s="22">
        <v>369861191831</v>
      </c>
      <c r="Q20" s="22"/>
      <c r="R20" s="22"/>
      <c r="S20" s="22"/>
      <c r="T20" s="22">
        <f t="shared" si="16"/>
        <v>0</v>
      </c>
      <c r="U20" s="22"/>
      <c r="V20" s="22"/>
      <c r="W20" s="22">
        <f t="shared" si="17"/>
        <v>0</v>
      </c>
      <c r="X20" s="23"/>
      <c r="Y20" s="23"/>
      <c r="Z20" s="23"/>
      <c r="AA20" s="23"/>
      <c r="AB20" s="23"/>
      <c r="AC20" s="8">
        <f t="shared" si="18"/>
        <v>0.9999978149444928</v>
      </c>
      <c r="AD20" s="8" t="e">
        <f t="shared" si="19"/>
        <v>#DIV/0!</v>
      </c>
      <c r="AE20" s="8">
        <f t="shared" si="20"/>
        <v>0.9999978149444928</v>
      </c>
      <c r="AF20" s="8" t="e">
        <f t="shared" si="21"/>
        <v>#DIV/0!</v>
      </c>
      <c r="AG20" s="8" t="e">
        <f t="shared" si="22"/>
        <v>#DIV/0!</v>
      </c>
      <c r="AH20" s="8" t="e">
        <f t="shared" si="23"/>
        <v>#DIV/0!</v>
      </c>
      <c r="AI20" s="8" t="e">
        <f t="shared" si="24"/>
        <v>#DIV/0!</v>
      </c>
      <c r="AJ20" s="8" t="e">
        <f t="shared" si="25"/>
        <v>#DIV/0!</v>
      </c>
      <c r="AK20" s="45" t="s">
        <v>44</v>
      </c>
      <c r="AL20" s="47">
        <v>369862000000</v>
      </c>
      <c r="AM20" s="28">
        <f t="shared" si="13"/>
        <v>0</v>
      </c>
    </row>
    <row r="21" spans="1:40" x14ac:dyDescent="0.25">
      <c r="A21" s="7">
        <v>10</v>
      </c>
      <c r="B21" s="16" t="s">
        <v>45</v>
      </c>
      <c r="C21" s="21">
        <f t="shared" si="14"/>
        <v>746000000</v>
      </c>
      <c r="D21" s="23">
        <v>200000000</v>
      </c>
      <c r="E21" s="22">
        <v>546000000</v>
      </c>
      <c r="F21" s="22"/>
      <c r="G21" s="22"/>
      <c r="H21" s="22"/>
      <c r="I21" s="22"/>
      <c r="J21" s="22"/>
      <c r="K21" s="22"/>
      <c r="L21" s="22"/>
      <c r="M21" s="22"/>
      <c r="N21" s="22">
        <f t="shared" si="15"/>
        <v>545600000</v>
      </c>
      <c r="O21" s="22"/>
      <c r="P21" s="22">
        <v>545600000</v>
      </c>
      <c r="Q21" s="22"/>
      <c r="R21" s="22"/>
      <c r="S21" s="22"/>
      <c r="T21" s="22">
        <f t="shared" si="16"/>
        <v>0</v>
      </c>
      <c r="U21" s="22"/>
      <c r="V21" s="22"/>
      <c r="W21" s="22">
        <f t="shared" si="17"/>
        <v>0</v>
      </c>
      <c r="X21" s="23"/>
      <c r="Y21" s="23"/>
      <c r="Z21" s="23"/>
      <c r="AA21" s="23"/>
      <c r="AB21" s="23"/>
      <c r="AC21" s="8">
        <f t="shared" si="18"/>
        <v>0.73136729222520103</v>
      </c>
      <c r="AD21" s="8">
        <f t="shared" si="19"/>
        <v>0</v>
      </c>
      <c r="AE21" s="8">
        <f t="shared" si="20"/>
        <v>0.99926739926739927</v>
      </c>
      <c r="AF21" s="8" t="e">
        <f t="shared" si="21"/>
        <v>#DIV/0!</v>
      </c>
      <c r="AG21" s="8" t="e">
        <f t="shared" si="22"/>
        <v>#DIV/0!</v>
      </c>
      <c r="AH21" s="8" t="e">
        <f t="shared" si="23"/>
        <v>#DIV/0!</v>
      </c>
      <c r="AI21" s="8" t="e">
        <f t="shared" si="24"/>
        <v>#DIV/0!</v>
      </c>
      <c r="AJ21" s="8" t="e">
        <f t="shared" si="25"/>
        <v>#DIV/0!</v>
      </c>
      <c r="AK21" s="45" t="s">
        <v>45</v>
      </c>
      <c r="AL21" s="47">
        <v>546000000</v>
      </c>
      <c r="AM21" s="28">
        <f t="shared" si="13"/>
        <v>0</v>
      </c>
    </row>
    <row r="22" spans="1:40" ht="26.2" x14ac:dyDescent="0.25">
      <c r="A22" s="7">
        <v>11</v>
      </c>
      <c r="B22" s="16" t="s">
        <v>46</v>
      </c>
      <c r="C22" s="21">
        <f t="shared" si="14"/>
        <v>1249000000</v>
      </c>
      <c r="D22" s="23"/>
      <c r="E22" s="22">
        <v>1249000000</v>
      </c>
      <c r="F22" s="22"/>
      <c r="G22" s="22"/>
      <c r="H22" s="22"/>
      <c r="I22" s="22"/>
      <c r="J22" s="22"/>
      <c r="K22" s="22"/>
      <c r="L22" s="22"/>
      <c r="M22" s="22"/>
      <c r="N22" s="22">
        <f t="shared" si="15"/>
        <v>1248800000</v>
      </c>
      <c r="O22" s="22"/>
      <c r="P22" s="22">
        <v>1248800000</v>
      </c>
      <c r="Q22" s="22"/>
      <c r="R22" s="22"/>
      <c r="S22" s="22"/>
      <c r="T22" s="22">
        <f t="shared" si="16"/>
        <v>0</v>
      </c>
      <c r="U22" s="22"/>
      <c r="V22" s="22"/>
      <c r="W22" s="22">
        <f t="shared" si="17"/>
        <v>0</v>
      </c>
      <c r="X22" s="23"/>
      <c r="Y22" s="23"/>
      <c r="Z22" s="23"/>
      <c r="AA22" s="23"/>
      <c r="AB22" s="23"/>
      <c r="AC22" s="8">
        <f t="shared" si="18"/>
        <v>0.999839871897518</v>
      </c>
      <c r="AD22" s="8" t="e">
        <f t="shared" si="19"/>
        <v>#DIV/0!</v>
      </c>
      <c r="AE22" s="8">
        <f t="shared" si="20"/>
        <v>0.999839871897518</v>
      </c>
      <c r="AF22" s="8" t="e">
        <f t="shared" si="21"/>
        <v>#DIV/0!</v>
      </c>
      <c r="AG22" s="8" t="e">
        <f t="shared" si="22"/>
        <v>#DIV/0!</v>
      </c>
      <c r="AH22" s="8" t="e">
        <f t="shared" si="23"/>
        <v>#DIV/0!</v>
      </c>
      <c r="AI22" s="8" t="e">
        <f t="shared" si="24"/>
        <v>#DIV/0!</v>
      </c>
      <c r="AJ22" s="8" t="e">
        <f t="shared" si="25"/>
        <v>#DIV/0!</v>
      </c>
      <c r="AK22" s="45" t="s">
        <v>46</v>
      </c>
      <c r="AL22" s="47">
        <v>1249000000</v>
      </c>
      <c r="AM22" s="28">
        <f t="shared" si="13"/>
        <v>0</v>
      </c>
    </row>
    <row r="23" spans="1:40" ht="26.2" x14ac:dyDescent="0.25">
      <c r="A23" s="7">
        <v>12</v>
      </c>
      <c r="B23" s="16" t="s">
        <v>47</v>
      </c>
      <c r="C23" s="21">
        <f t="shared" si="14"/>
        <v>196928000000</v>
      </c>
      <c r="D23" s="23">
        <v>80572000000</v>
      </c>
      <c r="E23" s="22">
        <v>116356000000</v>
      </c>
      <c r="F23" s="22"/>
      <c r="G23" s="22"/>
      <c r="H23" s="22"/>
      <c r="I23" s="22"/>
      <c r="J23" s="22"/>
      <c r="K23" s="22"/>
      <c r="L23" s="22"/>
      <c r="M23" s="22"/>
      <c r="N23" s="22">
        <f t="shared" si="15"/>
        <v>198786189530</v>
      </c>
      <c r="O23" s="22">
        <v>65618749530</v>
      </c>
      <c r="P23" s="22">
        <v>125910323000</v>
      </c>
      <c r="Q23" s="22"/>
      <c r="R23" s="22"/>
      <c r="S23" s="22"/>
      <c r="T23" s="22">
        <f t="shared" si="16"/>
        <v>0</v>
      </c>
      <c r="U23" s="22"/>
      <c r="V23" s="22"/>
      <c r="W23" s="22">
        <f t="shared" si="17"/>
        <v>7257117000</v>
      </c>
      <c r="X23" s="23">
        <v>7257117000</v>
      </c>
      <c r="Y23" s="23"/>
      <c r="Z23" s="23"/>
      <c r="AA23" s="23"/>
      <c r="AB23" s="23"/>
      <c r="AC23" s="8">
        <f t="shared" si="18"/>
        <v>1.009435882809961</v>
      </c>
      <c r="AD23" s="8">
        <f t="shared" si="19"/>
        <v>0.81441132812887851</v>
      </c>
      <c r="AE23" s="8">
        <f t="shared" si="20"/>
        <v>1.0821128519371583</v>
      </c>
      <c r="AF23" s="8" t="e">
        <f t="shared" si="21"/>
        <v>#DIV/0!</v>
      </c>
      <c r="AG23" s="8" t="e">
        <f t="shared" si="22"/>
        <v>#DIV/0!</v>
      </c>
      <c r="AH23" s="8" t="e">
        <f t="shared" si="23"/>
        <v>#DIV/0!</v>
      </c>
      <c r="AI23" s="8" t="e">
        <f t="shared" si="24"/>
        <v>#DIV/0!</v>
      </c>
      <c r="AJ23" s="8" t="e">
        <f t="shared" si="25"/>
        <v>#DIV/0!</v>
      </c>
      <c r="AK23" s="45" t="s">
        <v>47</v>
      </c>
      <c r="AL23" s="47">
        <v>116356000000</v>
      </c>
      <c r="AM23" s="28">
        <f t="shared" si="13"/>
        <v>0</v>
      </c>
    </row>
    <row r="24" spans="1:40" ht="39.299999999999997" x14ac:dyDescent="0.25">
      <c r="A24" s="7">
        <v>13</v>
      </c>
      <c r="B24" s="16" t="s">
        <v>48</v>
      </c>
      <c r="C24" s="21">
        <f t="shared" si="14"/>
        <v>37564486916</v>
      </c>
      <c r="D24" s="23">
        <v>23000000000</v>
      </c>
      <c r="E24" s="22">
        <v>14564486916.000002</v>
      </c>
      <c r="F24" s="22"/>
      <c r="G24" s="22"/>
      <c r="H24" s="22"/>
      <c r="I24" s="22"/>
      <c r="J24" s="22"/>
      <c r="K24" s="22"/>
      <c r="L24" s="22"/>
      <c r="M24" s="22"/>
      <c r="N24" s="22">
        <f t="shared" si="15"/>
        <v>30559479716</v>
      </c>
      <c r="O24" s="22">
        <v>13022952800</v>
      </c>
      <c r="P24" s="22">
        <v>14564486916</v>
      </c>
      <c r="Q24" s="22"/>
      <c r="R24" s="22"/>
      <c r="S24" s="22"/>
      <c r="T24" s="22">
        <f t="shared" si="16"/>
        <v>0</v>
      </c>
      <c r="U24" s="22"/>
      <c r="V24" s="22"/>
      <c r="W24" s="22">
        <f t="shared" si="17"/>
        <v>2972040000</v>
      </c>
      <c r="X24" s="23">
        <v>2972040000</v>
      </c>
      <c r="Y24" s="23"/>
      <c r="Z24" s="23"/>
      <c r="AA24" s="23"/>
      <c r="AB24" s="23"/>
      <c r="AC24" s="8">
        <f t="shared" si="18"/>
        <v>0.81352048769721574</v>
      </c>
      <c r="AD24" s="8">
        <f t="shared" si="19"/>
        <v>0.56621533913043476</v>
      </c>
      <c r="AE24" s="8">
        <f t="shared" si="20"/>
        <v>0.99999999999999989</v>
      </c>
      <c r="AF24" s="8" t="e">
        <f t="shared" si="21"/>
        <v>#DIV/0!</v>
      </c>
      <c r="AG24" s="8" t="e">
        <f t="shared" si="22"/>
        <v>#DIV/0!</v>
      </c>
      <c r="AH24" s="8" t="e">
        <f t="shared" si="23"/>
        <v>#DIV/0!</v>
      </c>
      <c r="AI24" s="8" t="e">
        <f t="shared" si="24"/>
        <v>#DIV/0!</v>
      </c>
      <c r="AJ24" s="8" t="e">
        <f t="shared" si="25"/>
        <v>#DIV/0!</v>
      </c>
      <c r="AK24" s="45" t="s">
        <v>48</v>
      </c>
      <c r="AL24" s="47">
        <v>14564486916</v>
      </c>
      <c r="AM24" s="28">
        <f t="shared" si="13"/>
        <v>0</v>
      </c>
    </row>
    <row r="25" spans="1:40" x14ac:dyDescent="0.25">
      <c r="A25" s="7">
        <v>14</v>
      </c>
      <c r="B25" s="16" t="s">
        <v>49</v>
      </c>
      <c r="C25" s="21">
        <f t="shared" si="14"/>
        <v>1000000</v>
      </c>
      <c r="D25" s="23"/>
      <c r="E25" s="22">
        <v>1000000</v>
      </c>
      <c r="F25" s="22"/>
      <c r="G25" s="22"/>
      <c r="H25" s="22"/>
      <c r="I25" s="22"/>
      <c r="J25" s="22"/>
      <c r="K25" s="22"/>
      <c r="L25" s="22"/>
      <c r="M25" s="22"/>
      <c r="N25" s="22">
        <f t="shared" si="15"/>
        <v>1000000</v>
      </c>
      <c r="O25" s="22"/>
      <c r="P25" s="22">
        <v>1000000</v>
      </c>
      <c r="Q25" s="22"/>
      <c r="R25" s="22"/>
      <c r="S25" s="22"/>
      <c r="T25" s="22">
        <f t="shared" si="16"/>
        <v>0</v>
      </c>
      <c r="U25" s="22"/>
      <c r="V25" s="22"/>
      <c r="W25" s="22">
        <f t="shared" si="17"/>
        <v>0</v>
      </c>
      <c r="X25" s="23"/>
      <c r="Y25" s="23"/>
      <c r="Z25" s="23"/>
      <c r="AA25" s="23"/>
      <c r="AB25" s="23"/>
      <c r="AC25" s="8">
        <f t="shared" si="18"/>
        <v>1</v>
      </c>
      <c r="AD25" s="8" t="e">
        <f t="shared" si="19"/>
        <v>#DIV/0!</v>
      </c>
      <c r="AE25" s="8">
        <f t="shared" si="20"/>
        <v>1</v>
      </c>
      <c r="AF25" s="8" t="e">
        <f t="shared" si="21"/>
        <v>#DIV/0!</v>
      </c>
      <c r="AG25" s="8" t="e">
        <f t="shared" si="22"/>
        <v>#DIV/0!</v>
      </c>
      <c r="AH25" s="8" t="e">
        <f t="shared" si="23"/>
        <v>#DIV/0!</v>
      </c>
      <c r="AI25" s="8" t="e">
        <f t="shared" si="24"/>
        <v>#DIV/0!</v>
      </c>
      <c r="AJ25" s="8" t="e">
        <f t="shared" si="25"/>
        <v>#DIV/0!</v>
      </c>
      <c r="AK25" s="45" t="s">
        <v>49</v>
      </c>
      <c r="AL25" s="47">
        <v>1000000</v>
      </c>
      <c r="AM25" s="28">
        <f t="shared" si="13"/>
        <v>0</v>
      </c>
    </row>
    <row r="26" spans="1:40" ht="26.2" x14ac:dyDescent="0.25">
      <c r="A26" s="7">
        <v>15</v>
      </c>
      <c r="B26" s="16" t="s">
        <v>50</v>
      </c>
      <c r="C26" s="21">
        <f t="shared" si="14"/>
        <v>218000000</v>
      </c>
      <c r="D26" s="23"/>
      <c r="E26" s="22">
        <v>218000000</v>
      </c>
      <c r="F26" s="22"/>
      <c r="G26" s="22"/>
      <c r="H26" s="22"/>
      <c r="I26" s="22"/>
      <c r="J26" s="22"/>
      <c r="K26" s="22"/>
      <c r="L26" s="22"/>
      <c r="M26" s="22"/>
      <c r="N26" s="22">
        <f t="shared" si="15"/>
        <v>218000000</v>
      </c>
      <c r="O26" s="22"/>
      <c r="P26" s="22">
        <v>218000000</v>
      </c>
      <c r="Q26" s="22"/>
      <c r="R26" s="22"/>
      <c r="S26" s="22"/>
      <c r="T26" s="22">
        <f t="shared" si="16"/>
        <v>0</v>
      </c>
      <c r="U26" s="22"/>
      <c r="V26" s="22"/>
      <c r="W26" s="22">
        <f t="shared" si="17"/>
        <v>0</v>
      </c>
      <c r="X26" s="23"/>
      <c r="Y26" s="23"/>
      <c r="Z26" s="23"/>
      <c r="AA26" s="23"/>
      <c r="AB26" s="23"/>
      <c r="AC26" s="8">
        <f t="shared" si="18"/>
        <v>1</v>
      </c>
      <c r="AD26" s="8" t="e">
        <f t="shared" si="19"/>
        <v>#DIV/0!</v>
      </c>
      <c r="AE26" s="8">
        <f t="shared" si="20"/>
        <v>1</v>
      </c>
      <c r="AF26" s="8" t="e">
        <f t="shared" si="21"/>
        <v>#DIV/0!</v>
      </c>
      <c r="AG26" s="8" t="e">
        <f t="shared" si="22"/>
        <v>#DIV/0!</v>
      </c>
      <c r="AH26" s="8" t="e">
        <f t="shared" si="23"/>
        <v>#DIV/0!</v>
      </c>
      <c r="AI26" s="8" t="e">
        <f t="shared" si="24"/>
        <v>#DIV/0!</v>
      </c>
      <c r="AJ26" s="8" t="e">
        <f t="shared" si="25"/>
        <v>#DIV/0!</v>
      </c>
      <c r="AK26" s="45" t="s">
        <v>50</v>
      </c>
      <c r="AL26" s="47">
        <v>218000000</v>
      </c>
      <c r="AM26" s="28">
        <f t="shared" si="13"/>
        <v>0</v>
      </c>
    </row>
    <row r="27" spans="1:40" x14ac:dyDescent="0.25">
      <c r="A27" s="7">
        <v>16</v>
      </c>
      <c r="B27" s="16" t="s">
        <v>51</v>
      </c>
      <c r="C27" s="21">
        <f t="shared" si="14"/>
        <v>96927513000</v>
      </c>
      <c r="D27" s="23">
        <v>7858513000</v>
      </c>
      <c r="E27" s="22">
        <v>89069000000</v>
      </c>
      <c r="F27" s="22"/>
      <c r="G27" s="22"/>
      <c r="H27" s="22"/>
      <c r="I27" s="22"/>
      <c r="J27" s="22"/>
      <c r="K27" s="22"/>
      <c r="L27" s="22"/>
      <c r="M27" s="22"/>
      <c r="N27" s="22">
        <f t="shared" si="15"/>
        <v>78430796300</v>
      </c>
      <c r="O27" s="22">
        <v>9005730000</v>
      </c>
      <c r="P27" s="22">
        <v>36104536381</v>
      </c>
      <c r="Q27" s="22"/>
      <c r="R27" s="22"/>
      <c r="S27" s="22"/>
      <c r="T27" s="22">
        <f t="shared" si="16"/>
        <v>0</v>
      </c>
      <c r="U27" s="22"/>
      <c r="V27" s="22"/>
      <c r="W27" s="22">
        <f t="shared" si="17"/>
        <v>33320529919</v>
      </c>
      <c r="X27" s="23"/>
      <c r="Y27" s="23">
        <f>16755529919+16565000000</f>
        <v>33320529919</v>
      </c>
      <c r="Z27" s="23"/>
      <c r="AA27" s="23"/>
      <c r="AB27" s="23"/>
      <c r="AC27" s="8">
        <f t="shared" si="18"/>
        <v>0.80916959357040352</v>
      </c>
      <c r="AD27" s="8">
        <f t="shared" si="19"/>
        <v>1.1459839794118811</v>
      </c>
      <c r="AE27" s="8">
        <f t="shared" si="20"/>
        <v>0.4053546843570715</v>
      </c>
      <c r="AF27" s="8" t="e">
        <f t="shared" si="21"/>
        <v>#DIV/0!</v>
      </c>
      <c r="AG27" s="8" t="e">
        <f t="shared" si="22"/>
        <v>#DIV/0!</v>
      </c>
      <c r="AH27" s="8" t="e">
        <f t="shared" si="23"/>
        <v>#DIV/0!</v>
      </c>
      <c r="AI27" s="8" t="e">
        <f t="shared" si="24"/>
        <v>#DIV/0!</v>
      </c>
      <c r="AJ27" s="8" t="e">
        <f t="shared" si="25"/>
        <v>#DIV/0!</v>
      </c>
      <c r="AK27" s="45" t="s">
        <v>51</v>
      </c>
      <c r="AL27" s="47">
        <v>89069000000</v>
      </c>
      <c r="AM27" s="28">
        <f t="shared" si="13"/>
        <v>0</v>
      </c>
    </row>
    <row r="28" spans="1:40" ht="26.2" x14ac:dyDescent="0.25">
      <c r="A28" s="7">
        <v>17</v>
      </c>
      <c r="B28" s="16" t="s">
        <v>52</v>
      </c>
      <c r="C28" s="21">
        <f t="shared" si="14"/>
        <v>11790000000</v>
      </c>
      <c r="D28" s="23"/>
      <c r="E28" s="22">
        <v>11790000000</v>
      </c>
      <c r="F28" s="22"/>
      <c r="G28" s="22"/>
      <c r="H28" s="22"/>
      <c r="I28" s="22"/>
      <c r="J28" s="22"/>
      <c r="K28" s="22"/>
      <c r="L28" s="22"/>
      <c r="M28" s="22"/>
      <c r="N28" s="22">
        <f t="shared" si="15"/>
        <v>13097214563</v>
      </c>
      <c r="O28" s="22"/>
      <c r="P28" s="22">
        <v>13097214563</v>
      </c>
      <c r="Q28" s="22"/>
      <c r="R28" s="22"/>
      <c r="S28" s="22"/>
      <c r="T28" s="22">
        <f t="shared" si="16"/>
        <v>0</v>
      </c>
      <c r="U28" s="22"/>
      <c r="V28" s="22"/>
      <c r="W28" s="22">
        <f t="shared" si="17"/>
        <v>0</v>
      </c>
      <c r="X28" s="23"/>
      <c r="Y28" s="23"/>
      <c r="Z28" s="23"/>
      <c r="AA28" s="23"/>
      <c r="AB28" s="23"/>
      <c r="AC28" s="8">
        <f t="shared" si="18"/>
        <v>1.1108748569126379</v>
      </c>
      <c r="AD28" s="8" t="e">
        <f t="shared" si="19"/>
        <v>#DIV/0!</v>
      </c>
      <c r="AE28" s="8">
        <f t="shared" si="20"/>
        <v>1.1108748569126379</v>
      </c>
      <c r="AF28" s="8" t="e">
        <f t="shared" si="21"/>
        <v>#DIV/0!</v>
      </c>
      <c r="AG28" s="8" t="e">
        <f t="shared" si="22"/>
        <v>#DIV/0!</v>
      </c>
      <c r="AH28" s="8" t="e">
        <f t="shared" si="23"/>
        <v>#DIV/0!</v>
      </c>
      <c r="AI28" s="8" t="e">
        <f t="shared" si="24"/>
        <v>#DIV/0!</v>
      </c>
      <c r="AJ28" s="8" t="e">
        <f t="shared" si="25"/>
        <v>#DIV/0!</v>
      </c>
      <c r="AK28" s="45" t="s">
        <v>52</v>
      </c>
      <c r="AL28" s="47">
        <v>11790000000</v>
      </c>
      <c r="AM28" s="28">
        <f t="shared" si="13"/>
        <v>0</v>
      </c>
    </row>
    <row r="29" spans="1:40" ht="26.2" x14ac:dyDescent="0.25">
      <c r="A29" s="7">
        <v>18</v>
      </c>
      <c r="B29" s="16" t="s">
        <v>53</v>
      </c>
      <c r="C29" s="21">
        <f t="shared" si="14"/>
        <v>710000000</v>
      </c>
      <c r="D29" s="23"/>
      <c r="E29" s="22">
        <v>710000000</v>
      </c>
      <c r="F29" s="22"/>
      <c r="G29" s="22"/>
      <c r="H29" s="22"/>
      <c r="I29" s="22"/>
      <c r="J29" s="22"/>
      <c r="K29" s="22"/>
      <c r="L29" s="22"/>
      <c r="M29" s="22"/>
      <c r="N29" s="22">
        <f t="shared" si="15"/>
        <v>710000000</v>
      </c>
      <c r="O29" s="22"/>
      <c r="P29" s="22">
        <v>710000000</v>
      </c>
      <c r="Q29" s="22"/>
      <c r="R29" s="22"/>
      <c r="S29" s="22"/>
      <c r="T29" s="22">
        <f t="shared" si="16"/>
        <v>0</v>
      </c>
      <c r="U29" s="22"/>
      <c r="V29" s="22"/>
      <c r="W29" s="22">
        <f t="shared" si="17"/>
        <v>0</v>
      </c>
      <c r="X29" s="23"/>
      <c r="Y29" s="23"/>
      <c r="Z29" s="23"/>
      <c r="AA29" s="23"/>
      <c r="AB29" s="23"/>
      <c r="AC29" s="8">
        <f t="shared" si="18"/>
        <v>1</v>
      </c>
      <c r="AD29" s="8" t="e">
        <f t="shared" si="19"/>
        <v>#DIV/0!</v>
      </c>
      <c r="AE29" s="8">
        <f t="shared" si="20"/>
        <v>1</v>
      </c>
      <c r="AF29" s="8" t="e">
        <f t="shared" si="21"/>
        <v>#DIV/0!</v>
      </c>
      <c r="AG29" s="8" t="e">
        <f t="shared" si="22"/>
        <v>#DIV/0!</v>
      </c>
      <c r="AH29" s="8" t="e">
        <f t="shared" si="23"/>
        <v>#DIV/0!</v>
      </c>
      <c r="AI29" s="8" t="e">
        <f t="shared" si="24"/>
        <v>#DIV/0!</v>
      </c>
      <c r="AJ29" s="8" t="e">
        <f t="shared" si="25"/>
        <v>#DIV/0!</v>
      </c>
      <c r="AK29" s="45" t="s">
        <v>53</v>
      </c>
      <c r="AL29" s="47">
        <v>710000000</v>
      </c>
      <c r="AM29" s="28">
        <f t="shared" si="13"/>
        <v>0</v>
      </c>
    </row>
    <row r="30" spans="1:40" x14ac:dyDescent="0.25">
      <c r="A30" s="7">
        <v>19</v>
      </c>
      <c r="B30" s="16" t="s">
        <v>54</v>
      </c>
      <c r="C30" s="21">
        <f t="shared" si="14"/>
        <v>1164000000</v>
      </c>
      <c r="D30" s="23"/>
      <c r="E30" s="22">
        <v>1164000000</v>
      </c>
      <c r="F30" s="22"/>
      <c r="G30" s="22"/>
      <c r="H30" s="22"/>
      <c r="I30" s="22"/>
      <c r="J30" s="22"/>
      <c r="K30" s="22"/>
      <c r="L30" s="22"/>
      <c r="M30" s="22"/>
      <c r="N30" s="22">
        <f t="shared" si="15"/>
        <v>1214094127</v>
      </c>
      <c r="O30" s="22"/>
      <c r="P30" s="22">
        <v>1214094127</v>
      </c>
      <c r="Q30" s="22"/>
      <c r="R30" s="22"/>
      <c r="S30" s="22"/>
      <c r="T30" s="22">
        <f t="shared" si="16"/>
        <v>0</v>
      </c>
      <c r="U30" s="22"/>
      <c r="V30" s="22"/>
      <c r="W30" s="22">
        <f t="shared" si="17"/>
        <v>0</v>
      </c>
      <c r="X30" s="23"/>
      <c r="Y30" s="23"/>
      <c r="Z30" s="23"/>
      <c r="AA30" s="23"/>
      <c r="AB30" s="23"/>
      <c r="AC30" s="8">
        <f t="shared" si="18"/>
        <v>1.043036191580756</v>
      </c>
      <c r="AD30" s="8" t="e">
        <f t="shared" si="19"/>
        <v>#DIV/0!</v>
      </c>
      <c r="AE30" s="8">
        <f t="shared" si="20"/>
        <v>1.043036191580756</v>
      </c>
      <c r="AF30" s="8" t="e">
        <f t="shared" si="21"/>
        <v>#DIV/0!</v>
      </c>
      <c r="AG30" s="8" t="e">
        <f t="shared" si="22"/>
        <v>#DIV/0!</v>
      </c>
      <c r="AH30" s="8" t="e">
        <f t="shared" si="23"/>
        <v>#DIV/0!</v>
      </c>
      <c r="AI30" s="8" t="e">
        <f t="shared" si="24"/>
        <v>#DIV/0!</v>
      </c>
      <c r="AJ30" s="8" t="e">
        <f t="shared" si="25"/>
        <v>#DIV/0!</v>
      </c>
      <c r="AK30" s="45" t="s">
        <v>54</v>
      </c>
      <c r="AL30" s="47">
        <v>1164000000</v>
      </c>
      <c r="AM30" s="28">
        <f t="shared" si="13"/>
        <v>0</v>
      </c>
    </row>
    <row r="31" spans="1:40" x14ac:dyDescent="0.25">
      <c r="A31" s="7">
        <v>20</v>
      </c>
      <c r="B31" s="16" t="s">
        <v>55</v>
      </c>
      <c r="C31" s="21">
        <f t="shared" si="14"/>
        <v>9017696580</v>
      </c>
      <c r="D31" s="23">
        <v>5609000</v>
      </c>
      <c r="E31" s="22">
        <v>9012087580</v>
      </c>
      <c r="F31" s="22"/>
      <c r="G31" s="22"/>
      <c r="H31" s="22"/>
      <c r="I31" s="22"/>
      <c r="J31" s="22"/>
      <c r="K31" s="22"/>
      <c r="L31" s="22"/>
      <c r="M31" s="22"/>
      <c r="N31" s="22">
        <f t="shared" si="15"/>
        <v>9046960137</v>
      </c>
      <c r="O31" s="22">
        <v>5609000</v>
      </c>
      <c r="P31" s="22">
        <v>9041351137</v>
      </c>
      <c r="Q31" s="22"/>
      <c r="R31" s="22"/>
      <c r="S31" s="22"/>
      <c r="T31" s="22">
        <f t="shared" si="16"/>
        <v>0</v>
      </c>
      <c r="U31" s="22"/>
      <c r="V31" s="22"/>
      <c r="W31" s="22">
        <f t="shared" si="17"/>
        <v>0</v>
      </c>
      <c r="X31" s="23"/>
      <c r="Y31" s="23"/>
      <c r="Z31" s="23"/>
      <c r="AA31" s="23"/>
      <c r="AB31" s="23"/>
      <c r="AC31" s="8">
        <f t="shared" si="18"/>
        <v>1.0032451254863579</v>
      </c>
      <c r="AD31" s="8">
        <f t="shared" si="19"/>
        <v>1</v>
      </c>
      <c r="AE31" s="8">
        <f t="shared" si="20"/>
        <v>1.0032471452080585</v>
      </c>
      <c r="AF31" s="8" t="e">
        <f t="shared" si="21"/>
        <v>#DIV/0!</v>
      </c>
      <c r="AG31" s="8" t="e">
        <f t="shared" si="22"/>
        <v>#DIV/0!</v>
      </c>
      <c r="AH31" s="8" t="e">
        <f t="shared" si="23"/>
        <v>#DIV/0!</v>
      </c>
      <c r="AI31" s="8" t="e">
        <f t="shared" si="24"/>
        <v>#DIV/0!</v>
      </c>
      <c r="AJ31" s="8" t="e">
        <f t="shared" si="25"/>
        <v>#DIV/0!</v>
      </c>
      <c r="AK31" s="45" t="s">
        <v>55</v>
      </c>
      <c r="AL31" s="47">
        <v>9012087580</v>
      </c>
      <c r="AM31" s="28">
        <f t="shared" si="13"/>
        <v>0</v>
      </c>
      <c r="AN31" s="43">
        <f t="shared" ref="AN31:AN58" si="26">AL31*AO31</f>
        <v>0</v>
      </c>
    </row>
    <row r="32" spans="1:40" ht="26.2" x14ac:dyDescent="0.25">
      <c r="A32" s="7">
        <v>21</v>
      </c>
      <c r="B32" s="16" t="s">
        <v>56</v>
      </c>
      <c r="C32" s="21">
        <f t="shared" si="14"/>
        <v>46000000</v>
      </c>
      <c r="D32" s="23"/>
      <c r="E32" s="22">
        <v>46000000</v>
      </c>
      <c r="F32" s="22"/>
      <c r="G32" s="22"/>
      <c r="H32" s="22"/>
      <c r="I32" s="22"/>
      <c r="J32" s="22"/>
      <c r="K32" s="22"/>
      <c r="L32" s="22"/>
      <c r="M32" s="22"/>
      <c r="N32" s="22">
        <f t="shared" si="15"/>
        <v>46000000</v>
      </c>
      <c r="O32" s="22"/>
      <c r="P32" s="22">
        <v>46000000</v>
      </c>
      <c r="Q32" s="22"/>
      <c r="R32" s="22"/>
      <c r="S32" s="22"/>
      <c r="T32" s="22">
        <f t="shared" si="16"/>
        <v>0</v>
      </c>
      <c r="U32" s="22"/>
      <c r="V32" s="22"/>
      <c r="W32" s="22">
        <f t="shared" si="17"/>
        <v>0</v>
      </c>
      <c r="X32" s="23"/>
      <c r="Y32" s="23"/>
      <c r="Z32" s="23"/>
      <c r="AA32" s="23"/>
      <c r="AB32" s="23"/>
      <c r="AC32" s="8">
        <f t="shared" si="18"/>
        <v>1</v>
      </c>
      <c r="AD32" s="8" t="e">
        <f t="shared" si="19"/>
        <v>#DIV/0!</v>
      </c>
      <c r="AE32" s="8">
        <f t="shared" si="20"/>
        <v>1</v>
      </c>
      <c r="AF32" s="8" t="e">
        <f t="shared" si="21"/>
        <v>#DIV/0!</v>
      </c>
      <c r="AG32" s="8" t="e">
        <f t="shared" si="22"/>
        <v>#DIV/0!</v>
      </c>
      <c r="AH32" s="8" t="e">
        <f t="shared" si="23"/>
        <v>#DIV/0!</v>
      </c>
      <c r="AI32" s="8" t="e">
        <f t="shared" si="24"/>
        <v>#DIV/0!</v>
      </c>
      <c r="AJ32" s="8" t="e">
        <f t="shared" si="25"/>
        <v>#DIV/0!</v>
      </c>
      <c r="AK32" s="45" t="s">
        <v>56</v>
      </c>
      <c r="AL32" s="47">
        <v>46000000</v>
      </c>
      <c r="AM32" s="28">
        <f t="shared" si="13"/>
        <v>0</v>
      </c>
      <c r="AN32" s="43">
        <f t="shared" si="26"/>
        <v>0</v>
      </c>
    </row>
    <row r="33" spans="1:40" ht="26.2" x14ac:dyDescent="0.25">
      <c r="A33" s="7">
        <v>22</v>
      </c>
      <c r="B33" s="16" t="s">
        <v>57</v>
      </c>
      <c r="C33" s="21">
        <f t="shared" si="14"/>
        <v>1850444189</v>
      </c>
      <c r="D33" s="23"/>
      <c r="E33" s="22">
        <v>1850444189</v>
      </c>
      <c r="F33" s="22"/>
      <c r="G33" s="22"/>
      <c r="H33" s="22"/>
      <c r="I33" s="22"/>
      <c r="J33" s="22"/>
      <c r="K33" s="22"/>
      <c r="L33" s="22"/>
      <c r="M33" s="22"/>
      <c r="N33" s="22">
        <f t="shared" si="15"/>
        <v>2427644189</v>
      </c>
      <c r="O33" s="22">
        <v>577200000</v>
      </c>
      <c r="P33" s="22">
        <v>1398912000</v>
      </c>
      <c r="Q33" s="22"/>
      <c r="R33" s="22"/>
      <c r="S33" s="22"/>
      <c r="T33" s="22">
        <f t="shared" si="16"/>
        <v>0</v>
      </c>
      <c r="U33" s="22"/>
      <c r="V33" s="22"/>
      <c r="W33" s="22">
        <f t="shared" si="17"/>
        <v>451532189</v>
      </c>
      <c r="X33" s="23"/>
      <c r="Y33" s="23">
        <v>451532189</v>
      </c>
      <c r="Z33" s="23"/>
      <c r="AA33" s="23"/>
      <c r="AB33" s="23"/>
      <c r="AC33" s="8">
        <f t="shared" si="18"/>
        <v>1.3119251061075909</v>
      </c>
      <c r="AD33" s="8" t="e">
        <f t="shared" si="19"/>
        <v>#DIV/0!</v>
      </c>
      <c r="AE33" s="8">
        <f t="shared" si="20"/>
        <v>0.75598713450308763</v>
      </c>
      <c r="AF33" s="8" t="e">
        <f t="shared" si="21"/>
        <v>#DIV/0!</v>
      </c>
      <c r="AG33" s="8" t="e">
        <f t="shared" si="22"/>
        <v>#DIV/0!</v>
      </c>
      <c r="AH33" s="8" t="e">
        <f t="shared" si="23"/>
        <v>#DIV/0!</v>
      </c>
      <c r="AI33" s="8" t="e">
        <f t="shared" si="24"/>
        <v>#DIV/0!</v>
      </c>
      <c r="AJ33" s="8" t="e">
        <f t="shared" si="25"/>
        <v>#DIV/0!</v>
      </c>
      <c r="AK33" s="45" t="s">
        <v>57</v>
      </c>
      <c r="AL33" s="47">
        <v>1850444189</v>
      </c>
      <c r="AM33" s="28">
        <f t="shared" si="13"/>
        <v>0</v>
      </c>
      <c r="AN33" s="43">
        <f t="shared" si="26"/>
        <v>0</v>
      </c>
    </row>
    <row r="34" spans="1:40" ht="26.2" x14ac:dyDescent="0.25">
      <c r="A34" s="7">
        <v>23</v>
      </c>
      <c r="B34" s="16" t="s">
        <v>58</v>
      </c>
      <c r="C34" s="21">
        <f t="shared" si="14"/>
        <v>3049547775</v>
      </c>
      <c r="D34" s="23"/>
      <c r="E34" s="22">
        <v>3049547775</v>
      </c>
      <c r="F34" s="22"/>
      <c r="G34" s="22"/>
      <c r="H34" s="22"/>
      <c r="I34" s="22"/>
      <c r="J34" s="22"/>
      <c r="K34" s="22"/>
      <c r="L34" s="22"/>
      <c r="M34" s="22"/>
      <c r="N34" s="22">
        <f t="shared" si="15"/>
        <v>3201218799</v>
      </c>
      <c r="O34" s="22"/>
      <c r="P34" s="22">
        <v>3047618799</v>
      </c>
      <c r="Q34" s="22"/>
      <c r="R34" s="22"/>
      <c r="S34" s="22"/>
      <c r="T34" s="22">
        <f t="shared" si="16"/>
        <v>0</v>
      </c>
      <c r="U34" s="22"/>
      <c r="V34" s="22"/>
      <c r="W34" s="22">
        <f t="shared" si="17"/>
        <v>153600000</v>
      </c>
      <c r="X34" s="23"/>
      <c r="Y34" s="23">
        <v>153600000</v>
      </c>
      <c r="Z34" s="23"/>
      <c r="AA34" s="23"/>
      <c r="AB34" s="23"/>
      <c r="AC34" s="8">
        <f t="shared" si="18"/>
        <v>1.0497355789089089</v>
      </c>
      <c r="AD34" s="8" t="e">
        <f t="shared" si="19"/>
        <v>#DIV/0!</v>
      </c>
      <c r="AE34" s="8">
        <f t="shared" si="20"/>
        <v>0.99936745506471036</v>
      </c>
      <c r="AF34" s="8" t="e">
        <f t="shared" si="21"/>
        <v>#DIV/0!</v>
      </c>
      <c r="AG34" s="8" t="e">
        <f t="shared" si="22"/>
        <v>#DIV/0!</v>
      </c>
      <c r="AH34" s="8" t="e">
        <f t="shared" si="23"/>
        <v>#DIV/0!</v>
      </c>
      <c r="AI34" s="8" t="e">
        <f t="shared" si="24"/>
        <v>#DIV/0!</v>
      </c>
      <c r="AJ34" s="8" t="e">
        <f t="shared" si="25"/>
        <v>#DIV/0!</v>
      </c>
      <c r="AK34" s="45" t="s">
        <v>58</v>
      </c>
      <c r="AL34" s="47">
        <v>3049547775</v>
      </c>
      <c r="AM34" s="28">
        <f t="shared" si="13"/>
        <v>0</v>
      </c>
      <c r="AN34" s="43">
        <f t="shared" si="26"/>
        <v>0</v>
      </c>
    </row>
    <row r="35" spans="1:40" ht="26.2" x14ac:dyDescent="0.25">
      <c r="A35" s="7">
        <v>24</v>
      </c>
      <c r="B35" s="16" t="s">
        <v>59</v>
      </c>
      <c r="C35" s="21">
        <f t="shared" si="14"/>
        <v>4826000000</v>
      </c>
      <c r="D35" s="23"/>
      <c r="E35" s="22">
        <v>4826000000</v>
      </c>
      <c r="F35" s="22"/>
      <c r="G35" s="22"/>
      <c r="H35" s="22"/>
      <c r="I35" s="22"/>
      <c r="J35" s="22"/>
      <c r="K35" s="22"/>
      <c r="L35" s="22"/>
      <c r="M35" s="22"/>
      <c r="N35" s="22">
        <f t="shared" si="15"/>
        <v>4193694195</v>
      </c>
      <c r="O35" s="22"/>
      <c r="P35" s="22">
        <v>4187606139</v>
      </c>
      <c r="Q35" s="22"/>
      <c r="R35" s="22"/>
      <c r="S35" s="22"/>
      <c r="T35" s="22">
        <f t="shared" si="16"/>
        <v>0</v>
      </c>
      <c r="U35" s="22"/>
      <c r="V35" s="22"/>
      <c r="W35" s="22">
        <f t="shared" si="17"/>
        <v>6088056</v>
      </c>
      <c r="X35" s="23"/>
      <c r="Y35" s="23">
        <v>6088056</v>
      </c>
      <c r="Z35" s="23"/>
      <c r="AA35" s="23"/>
      <c r="AB35" s="23"/>
      <c r="AC35" s="8">
        <f t="shared" si="18"/>
        <v>0.86897931931205963</v>
      </c>
      <c r="AD35" s="8" t="e">
        <f t="shared" si="19"/>
        <v>#DIV/0!</v>
      </c>
      <c r="AE35" s="8">
        <f t="shared" si="20"/>
        <v>0.86771780750103611</v>
      </c>
      <c r="AF35" s="8" t="e">
        <f t="shared" si="21"/>
        <v>#DIV/0!</v>
      </c>
      <c r="AG35" s="8" t="e">
        <f t="shared" si="22"/>
        <v>#DIV/0!</v>
      </c>
      <c r="AH35" s="8" t="e">
        <f t="shared" si="23"/>
        <v>#DIV/0!</v>
      </c>
      <c r="AI35" s="8" t="e">
        <f t="shared" si="24"/>
        <v>#DIV/0!</v>
      </c>
      <c r="AJ35" s="8" t="e">
        <f t="shared" si="25"/>
        <v>#DIV/0!</v>
      </c>
      <c r="AK35" s="45" t="s">
        <v>59</v>
      </c>
      <c r="AL35" s="47">
        <v>4826000000</v>
      </c>
      <c r="AM35" s="28">
        <f t="shared" si="13"/>
        <v>0</v>
      </c>
      <c r="AN35" s="43">
        <f t="shared" si="26"/>
        <v>0</v>
      </c>
    </row>
    <row r="36" spans="1:40" ht="26.2" x14ac:dyDescent="0.25">
      <c r="A36" s="7">
        <v>25</v>
      </c>
      <c r="B36" s="16" t="s">
        <v>60</v>
      </c>
      <c r="C36" s="21">
        <f t="shared" si="14"/>
        <v>955000000</v>
      </c>
      <c r="D36" s="23"/>
      <c r="E36" s="22">
        <v>955000000</v>
      </c>
      <c r="F36" s="22"/>
      <c r="G36" s="22"/>
      <c r="H36" s="22"/>
      <c r="I36" s="22"/>
      <c r="J36" s="22"/>
      <c r="K36" s="22"/>
      <c r="L36" s="22"/>
      <c r="M36" s="22"/>
      <c r="N36" s="22">
        <f t="shared" si="15"/>
        <v>1072189679</v>
      </c>
      <c r="O36" s="22"/>
      <c r="P36" s="22">
        <v>1072189679</v>
      </c>
      <c r="Q36" s="22"/>
      <c r="R36" s="22"/>
      <c r="S36" s="22"/>
      <c r="T36" s="22">
        <f t="shared" si="16"/>
        <v>0</v>
      </c>
      <c r="U36" s="22"/>
      <c r="V36" s="22"/>
      <c r="W36" s="22">
        <f t="shared" si="17"/>
        <v>0</v>
      </c>
      <c r="X36" s="23"/>
      <c r="Y36" s="23"/>
      <c r="Z36" s="23"/>
      <c r="AA36" s="23"/>
      <c r="AB36" s="23"/>
      <c r="AC36" s="8">
        <f t="shared" si="18"/>
        <v>1.1227117057591622</v>
      </c>
      <c r="AD36" s="8" t="e">
        <f t="shared" si="19"/>
        <v>#DIV/0!</v>
      </c>
      <c r="AE36" s="8">
        <f t="shared" si="20"/>
        <v>1.1227117057591622</v>
      </c>
      <c r="AF36" s="8" t="e">
        <f t="shared" si="21"/>
        <v>#DIV/0!</v>
      </c>
      <c r="AG36" s="8" t="e">
        <f t="shared" si="22"/>
        <v>#DIV/0!</v>
      </c>
      <c r="AH36" s="8" t="e">
        <f t="shared" si="23"/>
        <v>#DIV/0!</v>
      </c>
      <c r="AI36" s="8" t="e">
        <f t="shared" si="24"/>
        <v>#DIV/0!</v>
      </c>
      <c r="AJ36" s="8" t="e">
        <f t="shared" si="25"/>
        <v>#DIV/0!</v>
      </c>
      <c r="AK36" s="45" t="s">
        <v>60</v>
      </c>
      <c r="AL36" s="47">
        <v>955000000</v>
      </c>
      <c r="AM36" s="28">
        <f t="shared" si="13"/>
        <v>0</v>
      </c>
      <c r="AN36" s="43">
        <f t="shared" si="26"/>
        <v>0</v>
      </c>
    </row>
    <row r="37" spans="1:40" ht="26.2" x14ac:dyDescent="0.25">
      <c r="A37" s="7">
        <v>26</v>
      </c>
      <c r="B37" s="16" t="s">
        <v>61</v>
      </c>
      <c r="C37" s="21">
        <f t="shared" si="14"/>
        <v>130000000</v>
      </c>
      <c r="D37" s="23"/>
      <c r="E37" s="22">
        <v>130000000</v>
      </c>
      <c r="F37" s="22"/>
      <c r="G37" s="22"/>
      <c r="H37" s="22"/>
      <c r="I37" s="22"/>
      <c r="J37" s="22"/>
      <c r="K37" s="22"/>
      <c r="L37" s="22"/>
      <c r="M37" s="22"/>
      <c r="N37" s="22">
        <f t="shared" si="15"/>
        <v>130000000</v>
      </c>
      <c r="O37" s="22"/>
      <c r="P37" s="22">
        <v>130000000</v>
      </c>
      <c r="Q37" s="22"/>
      <c r="R37" s="22"/>
      <c r="S37" s="22"/>
      <c r="T37" s="22">
        <f t="shared" si="16"/>
        <v>0</v>
      </c>
      <c r="U37" s="22"/>
      <c r="V37" s="22"/>
      <c r="W37" s="22">
        <f t="shared" si="17"/>
        <v>0</v>
      </c>
      <c r="X37" s="23"/>
      <c r="Y37" s="23"/>
      <c r="Z37" s="23"/>
      <c r="AA37" s="23"/>
      <c r="AB37" s="23"/>
      <c r="AC37" s="8">
        <f t="shared" si="18"/>
        <v>1</v>
      </c>
      <c r="AD37" s="8" t="e">
        <f t="shared" si="19"/>
        <v>#DIV/0!</v>
      </c>
      <c r="AE37" s="8">
        <f t="shared" si="20"/>
        <v>1</v>
      </c>
      <c r="AF37" s="8" t="e">
        <f t="shared" si="21"/>
        <v>#DIV/0!</v>
      </c>
      <c r="AG37" s="8" t="e">
        <f t="shared" si="22"/>
        <v>#DIV/0!</v>
      </c>
      <c r="AH37" s="8" t="e">
        <f t="shared" si="23"/>
        <v>#DIV/0!</v>
      </c>
      <c r="AI37" s="8" t="e">
        <f t="shared" si="24"/>
        <v>#DIV/0!</v>
      </c>
      <c r="AJ37" s="8" t="e">
        <f t="shared" si="25"/>
        <v>#DIV/0!</v>
      </c>
      <c r="AK37" s="45" t="s">
        <v>61</v>
      </c>
      <c r="AL37" s="47">
        <v>130000000</v>
      </c>
      <c r="AM37" s="28">
        <f t="shared" si="13"/>
        <v>0</v>
      </c>
      <c r="AN37" s="43">
        <f t="shared" si="26"/>
        <v>0</v>
      </c>
    </row>
    <row r="38" spans="1:40" ht="26.2" x14ac:dyDescent="0.25">
      <c r="A38" s="7">
        <v>27</v>
      </c>
      <c r="B38" s="16" t="s">
        <v>62</v>
      </c>
      <c r="C38" s="21">
        <f t="shared" si="14"/>
        <v>2000452225</v>
      </c>
      <c r="D38" s="23"/>
      <c r="E38" s="22">
        <v>2000452225</v>
      </c>
      <c r="F38" s="22"/>
      <c r="G38" s="22"/>
      <c r="H38" s="22"/>
      <c r="I38" s="22"/>
      <c r="J38" s="22"/>
      <c r="K38" s="22"/>
      <c r="L38" s="22"/>
      <c r="M38" s="22"/>
      <c r="N38" s="22">
        <f t="shared" si="15"/>
        <v>1961424900</v>
      </c>
      <c r="O38" s="22"/>
      <c r="P38" s="22">
        <v>1961424900</v>
      </c>
      <c r="Q38" s="22"/>
      <c r="R38" s="22"/>
      <c r="S38" s="22"/>
      <c r="T38" s="22">
        <f t="shared" si="16"/>
        <v>0</v>
      </c>
      <c r="U38" s="22"/>
      <c r="V38" s="22"/>
      <c r="W38" s="22">
        <f t="shared" si="17"/>
        <v>0</v>
      </c>
      <c r="X38" s="23"/>
      <c r="Y38" s="23"/>
      <c r="Z38" s="23"/>
      <c r="AA38" s="23"/>
      <c r="AB38" s="23"/>
      <c r="AC38" s="8">
        <f t="shared" si="18"/>
        <v>0.98049074878556519</v>
      </c>
      <c r="AD38" s="8" t="e">
        <f t="shared" si="19"/>
        <v>#DIV/0!</v>
      </c>
      <c r="AE38" s="8">
        <f t="shared" si="20"/>
        <v>0.98049074878556519</v>
      </c>
      <c r="AF38" s="8" t="e">
        <f t="shared" si="21"/>
        <v>#DIV/0!</v>
      </c>
      <c r="AG38" s="8" t="e">
        <f t="shared" si="22"/>
        <v>#DIV/0!</v>
      </c>
      <c r="AH38" s="8" t="e">
        <f t="shared" si="23"/>
        <v>#DIV/0!</v>
      </c>
      <c r="AI38" s="8" t="e">
        <f t="shared" si="24"/>
        <v>#DIV/0!</v>
      </c>
      <c r="AJ38" s="8" t="e">
        <f t="shared" si="25"/>
        <v>#DIV/0!</v>
      </c>
      <c r="AK38" s="45" t="s">
        <v>62</v>
      </c>
      <c r="AL38" s="47">
        <v>2000452225</v>
      </c>
      <c r="AM38" s="28">
        <f t="shared" si="13"/>
        <v>0</v>
      </c>
      <c r="AN38" s="43">
        <f t="shared" si="26"/>
        <v>0</v>
      </c>
    </row>
    <row r="39" spans="1:40" ht="26.2" x14ac:dyDescent="0.25">
      <c r="A39" s="7">
        <v>28</v>
      </c>
      <c r="B39" s="16" t="s">
        <v>63</v>
      </c>
      <c r="C39" s="21">
        <f t="shared" si="14"/>
        <v>9604000000</v>
      </c>
      <c r="D39" s="23">
        <v>110000000</v>
      </c>
      <c r="E39" s="22">
        <v>9494000000</v>
      </c>
      <c r="F39" s="22"/>
      <c r="G39" s="22"/>
      <c r="H39" s="22"/>
      <c r="I39" s="22"/>
      <c r="J39" s="22"/>
      <c r="K39" s="22"/>
      <c r="L39" s="22"/>
      <c r="M39" s="22"/>
      <c r="N39" s="22">
        <f t="shared" si="15"/>
        <v>8769800771</v>
      </c>
      <c r="O39" s="22">
        <v>106035208</v>
      </c>
      <c r="P39" s="22">
        <v>8493115957</v>
      </c>
      <c r="Q39" s="22"/>
      <c r="R39" s="22"/>
      <c r="S39" s="22"/>
      <c r="T39" s="22">
        <f t="shared" si="16"/>
        <v>0</v>
      </c>
      <c r="U39" s="22"/>
      <c r="V39" s="22"/>
      <c r="W39" s="22">
        <f t="shared" si="17"/>
        <v>170649606</v>
      </c>
      <c r="X39" s="23"/>
      <c r="Y39" s="23">
        <v>170649606</v>
      </c>
      <c r="Z39" s="23"/>
      <c r="AA39" s="23"/>
      <c r="AB39" s="23"/>
      <c r="AC39" s="8">
        <f t="shared" si="18"/>
        <v>0.91314043846314041</v>
      </c>
      <c r="AD39" s="8">
        <f t="shared" si="19"/>
        <v>0.96395643636363637</v>
      </c>
      <c r="AE39" s="8">
        <f t="shared" si="20"/>
        <v>0.89457720212765957</v>
      </c>
      <c r="AF39" s="8" t="e">
        <f t="shared" si="21"/>
        <v>#DIV/0!</v>
      </c>
      <c r="AG39" s="8" t="e">
        <f t="shared" si="22"/>
        <v>#DIV/0!</v>
      </c>
      <c r="AH39" s="8" t="e">
        <f t="shared" si="23"/>
        <v>#DIV/0!</v>
      </c>
      <c r="AI39" s="8" t="e">
        <f t="shared" si="24"/>
        <v>#DIV/0!</v>
      </c>
      <c r="AJ39" s="8" t="e">
        <f t="shared" si="25"/>
        <v>#DIV/0!</v>
      </c>
      <c r="AK39" s="45" t="s">
        <v>63</v>
      </c>
      <c r="AL39" s="47">
        <v>9494000000</v>
      </c>
      <c r="AM39" s="28">
        <f t="shared" si="13"/>
        <v>0</v>
      </c>
      <c r="AN39" s="43">
        <f t="shared" si="26"/>
        <v>0</v>
      </c>
    </row>
    <row r="40" spans="1:40" x14ac:dyDescent="0.25">
      <c r="A40" s="7">
        <v>29</v>
      </c>
      <c r="B40" s="16" t="s">
        <v>64</v>
      </c>
      <c r="C40" s="21">
        <f t="shared" si="14"/>
        <v>545000000</v>
      </c>
      <c r="D40" s="23"/>
      <c r="E40" s="22">
        <v>545000000</v>
      </c>
      <c r="F40" s="22"/>
      <c r="G40" s="22"/>
      <c r="H40" s="22"/>
      <c r="I40" s="22"/>
      <c r="J40" s="22"/>
      <c r="K40" s="22"/>
      <c r="L40" s="22"/>
      <c r="M40" s="22"/>
      <c r="N40" s="22">
        <f t="shared" si="15"/>
        <v>543413272</v>
      </c>
      <c r="O40" s="22"/>
      <c r="P40" s="22">
        <v>537877281</v>
      </c>
      <c r="Q40" s="22"/>
      <c r="R40" s="22"/>
      <c r="S40" s="22"/>
      <c r="T40" s="22">
        <f t="shared" si="16"/>
        <v>0</v>
      </c>
      <c r="U40" s="22"/>
      <c r="V40" s="22"/>
      <c r="W40" s="22">
        <f t="shared" si="17"/>
        <v>5535991</v>
      </c>
      <c r="X40" s="23"/>
      <c r="Y40" s="23">
        <v>5535991</v>
      </c>
      <c r="Z40" s="23"/>
      <c r="AA40" s="23"/>
      <c r="AB40" s="23"/>
      <c r="AC40" s="8">
        <f t="shared" si="18"/>
        <v>0.99708857247706417</v>
      </c>
      <c r="AD40" s="8" t="e">
        <f t="shared" si="19"/>
        <v>#DIV/0!</v>
      </c>
      <c r="AE40" s="8">
        <f t="shared" si="20"/>
        <v>0.98693079082568802</v>
      </c>
      <c r="AF40" s="8" t="e">
        <f t="shared" si="21"/>
        <v>#DIV/0!</v>
      </c>
      <c r="AG40" s="8" t="e">
        <f t="shared" si="22"/>
        <v>#DIV/0!</v>
      </c>
      <c r="AH40" s="8" t="e">
        <f t="shared" si="23"/>
        <v>#DIV/0!</v>
      </c>
      <c r="AI40" s="8" t="e">
        <f t="shared" si="24"/>
        <v>#DIV/0!</v>
      </c>
      <c r="AJ40" s="8" t="e">
        <f t="shared" si="25"/>
        <v>#DIV/0!</v>
      </c>
      <c r="AK40" s="45" t="s">
        <v>64</v>
      </c>
      <c r="AL40" s="47">
        <v>545000000</v>
      </c>
      <c r="AM40" s="28">
        <f t="shared" si="13"/>
        <v>0</v>
      </c>
      <c r="AN40" s="43">
        <f t="shared" si="26"/>
        <v>0</v>
      </c>
    </row>
    <row r="41" spans="1:40" ht="39.299999999999997" x14ac:dyDescent="0.25">
      <c r="A41" s="7">
        <v>30</v>
      </c>
      <c r="B41" s="16" t="s">
        <v>65</v>
      </c>
      <c r="C41" s="21">
        <f t="shared" si="14"/>
        <v>1204000000</v>
      </c>
      <c r="D41" s="23"/>
      <c r="E41" s="22">
        <v>1204000000</v>
      </c>
      <c r="F41" s="22"/>
      <c r="G41" s="22"/>
      <c r="H41" s="22"/>
      <c r="I41" s="22"/>
      <c r="J41" s="22"/>
      <c r="K41" s="22"/>
      <c r="L41" s="22"/>
      <c r="M41" s="22"/>
      <c r="N41" s="22">
        <f t="shared" si="15"/>
        <v>1153718158</v>
      </c>
      <c r="O41" s="22"/>
      <c r="P41" s="22">
        <v>1136324422</v>
      </c>
      <c r="Q41" s="22"/>
      <c r="R41" s="22"/>
      <c r="S41" s="22"/>
      <c r="T41" s="22">
        <f t="shared" si="16"/>
        <v>0</v>
      </c>
      <c r="U41" s="22"/>
      <c r="V41" s="22"/>
      <c r="W41" s="22">
        <f t="shared" si="17"/>
        <v>17393736</v>
      </c>
      <c r="X41" s="23"/>
      <c r="Y41" s="23">
        <v>17393736</v>
      </c>
      <c r="Z41" s="23"/>
      <c r="AA41" s="23"/>
      <c r="AB41" s="23"/>
      <c r="AC41" s="8">
        <f t="shared" si="18"/>
        <v>0.95823767275747507</v>
      </c>
      <c r="AD41" s="8" t="e">
        <f t="shared" si="19"/>
        <v>#DIV/0!</v>
      </c>
      <c r="AE41" s="8">
        <f t="shared" si="20"/>
        <v>0.9437910481727575</v>
      </c>
      <c r="AF41" s="8" t="e">
        <f t="shared" si="21"/>
        <v>#DIV/0!</v>
      </c>
      <c r="AG41" s="8" t="e">
        <f t="shared" si="22"/>
        <v>#DIV/0!</v>
      </c>
      <c r="AH41" s="8" t="e">
        <f t="shared" si="23"/>
        <v>#DIV/0!</v>
      </c>
      <c r="AI41" s="8" t="e">
        <f t="shared" si="24"/>
        <v>#DIV/0!</v>
      </c>
      <c r="AJ41" s="8" t="e">
        <f t="shared" si="25"/>
        <v>#DIV/0!</v>
      </c>
      <c r="AK41" s="45" t="s">
        <v>65</v>
      </c>
      <c r="AL41" s="47">
        <v>1204000000</v>
      </c>
      <c r="AM41" s="28">
        <f t="shared" si="13"/>
        <v>0</v>
      </c>
      <c r="AN41" s="43">
        <f t="shared" si="26"/>
        <v>0</v>
      </c>
    </row>
    <row r="42" spans="1:40" ht="26.2" x14ac:dyDescent="0.25">
      <c r="A42" s="7">
        <v>31</v>
      </c>
      <c r="B42" s="16" t="s">
        <v>66</v>
      </c>
      <c r="C42" s="21">
        <f t="shared" si="14"/>
        <v>1391000000</v>
      </c>
      <c r="D42" s="23"/>
      <c r="E42" s="22">
        <v>1391000000</v>
      </c>
      <c r="F42" s="22"/>
      <c r="G42" s="22"/>
      <c r="H42" s="22"/>
      <c r="I42" s="22"/>
      <c r="J42" s="22"/>
      <c r="K42" s="22"/>
      <c r="L42" s="22"/>
      <c r="M42" s="22"/>
      <c r="N42" s="22">
        <f t="shared" si="15"/>
        <v>1240277240</v>
      </c>
      <c r="O42" s="22"/>
      <c r="P42" s="22">
        <v>1240277240</v>
      </c>
      <c r="Q42" s="22"/>
      <c r="R42" s="22"/>
      <c r="S42" s="22"/>
      <c r="T42" s="22">
        <f t="shared" si="16"/>
        <v>0</v>
      </c>
      <c r="U42" s="22"/>
      <c r="V42" s="22"/>
      <c r="W42" s="22">
        <f t="shared" si="17"/>
        <v>0</v>
      </c>
      <c r="X42" s="23"/>
      <c r="Y42" s="23"/>
      <c r="Z42" s="23"/>
      <c r="AA42" s="23"/>
      <c r="AB42" s="23"/>
      <c r="AC42" s="8">
        <f t="shared" si="18"/>
        <v>0.89164431344356576</v>
      </c>
      <c r="AD42" s="8" t="e">
        <f t="shared" si="19"/>
        <v>#DIV/0!</v>
      </c>
      <c r="AE42" s="8">
        <f t="shared" si="20"/>
        <v>0.89164431344356576</v>
      </c>
      <c r="AF42" s="8" t="e">
        <f t="shared" si="21"/>
        <v>#DIV/0!</v>
      </c>
      <c r="AG42" s="8" t="e">
        <f t="shared" si="22"/>
        <v>#DIV/0!</v>
      </c>
      <c r="AH42" s="8" t="e">
        <f t="shared" si="23"/>
        <v>#DIV/0!</v>
      </c>
      <c r="AI42" s="8" t="e">
        <f t="shared" si="24"/>
        <v>#DIV/0!</v>
      </c>
      <c r="AJ42" s="8" t="e">
        <f t="shared" si="25"/>
        <v>#DIV/0!</v>
      </c>
      <c r="AK42" s="45" t="s">
        <v>66</v>
      </c>
      <c r="AL42" s="47">
        <v>1391000000</v>
      </c>
      <c r="AM42" s="28">
        <f t="shared" si="13"/>
        <v>0</v>
      </c>
      <c r="AN42" s="43">
        <f t="shared" si="26"/>
        <v>0</v>
      </c>
    </row>
    <row r="43" spans="1:40" ht="26.2" x14ac:dyDescent="0.25">
      <c r="A43" s="7">
        <v>32</v>
      </c>
      <c r="B43" s="16" t="s">
        <v>67</v>
      </c>
      <c r="C43" s="21">
        <f t="shared" si="14"/>
        <v>953000000</v>
      </c>
      <c r="D43" s="23"/>
      <c r="E43" s="22">
        <v>953000000</v>
      </c>
      <c r="F43" s="22"/>
      <c r="G43" s="22"/>
      <c r="H43" s="22"/>
      <c r="I43" s="22"/>
      <c r="J43" s="22"/>
      <c r="K43" s="22"/>
      <c r="L43" s="22"/>
      <c r="M43" s="22"/>
      <c r="N43" s="22">
        <f t="shared" si="15"/>
        <v>885411114</v>
      </c>
      <c r="O43" s="22"/>
      <c r="P43" s="22">
        <v>874672852</v>
      </c>
      <c r="Q43" s="22"/>
      <c r="R43" s="22"/>
      <c r="S43" s="22"/>
      <c r="T43" s="22">
        <f t="shared" si="16"/>
        <v>0</v>
      </c>
      <c r="U43" s="22"/>
      <c r="V43" s="22"/>
      <c r="W43" s="22">
        <f t="shared" si="17"/>
        <v>10738262</v>
      </c>
      <c r="X43" s="23"/>
      <c r="Y43" s="23">
        <v>10738262</v>
      </c>
      <c r="Z43" s="23"/>
      <c r="AA43" s="23"/>
      <c r="AB43" s="23"/>
      <c r="AC43" s="8">
        <f t="shared" si="18"/>
        <v>0.92907776915005247</v>
      </c>
      <c r="AD43" s="8" t="e">
        <f t="shared" si="19"/>
        <v>#DIV/0!</v>
      </c>
      <c r="AE43" s="8">
        <f t="shared" si="20"/>
        <v>0.91780991815320045</v>
      </c>
      <c r="AF43" s="8" t="e">
        <f t="shared" si="21"/>
        <v>#DIV/0!</v>
      </c>
      <c r="AG43" s="8" t="e">
        <f t="shared" si="22"/>
        <v>#DIV/0!</v>
      </c>
      <c r="AH43" s="8" t="e">
        <f t="shared" si="23"/>
        <v>#DIV/0!</v>
      </c>
      <c r="AI43" s="8" t="e">
        <f t="shared" si="24"/>
        <v>#DIV/0!</v>
      </c>
      <c r="AJ43" s="8" t="e">
        <f t="shared" si="25"/>
        <v>#DIV/0!</v>
      </c>
      <c r="AK43" s="45" t="s">
        <v>67</v>
      </c>
      <c r="AL43" s="47">
        <v>953000000</v>
      </c>
      <c r="AM43" s="28">
        <f t="shared" ref="AM43:AM74" si="27">AL43-E43</f>
        <v>0</v>
      </c>
      <c r="AN43" s="43">
        <f t="shared" si="26"/>
        <v>0</v>
      </c>
    </row>
    <row r="44" spans="1:40" ht="26.2" x14ac:dyDescent="0.25">
      <c r="A44" s="7">
        <v>33</v>
      </c>
      <c r="B44" s="16" t="s">
        <v>68</v>
      </c>
      <c r="C44" s="21">
        <f t="shared" ref="C44:C75" si="28">+SUM(D44:I44)</f>
        <v>14826000000</v>
      </c>
      <c r="D44" s="23">
        <v>7000000000</v>
      </c>
      <c r="E44" s="22">
        <v>7826000000</v>
      </c>
      <c r="F44" s="22"/>
      <c r="G44" s="22"/>
      <c r="H44" s="22"/>
      <c r="I44" s="22"/>
      <c r="J44" s="22"/>
      <c r="K44" s="22"/>
      <c r="L44" s="22"/>
      <c r="M44" s="22"/>
      <c r="N44" s="22">
        <f t="shared" si="15"/>
        <v>14306440717</v>
      </c>
      <c r="O44" s="22">
        <v>684543800</v>
      </c>
      <c r="P44" s="22">
        <v>7170462418</v>
      </c>
      <c r="Q44" s="22"/>
      <c r="R44" s="22"/>
      <c r="S44" s="22"/>
      <c r="T44" s="22">
        <f t="shared" si="16"/>
        <v>0</v>
      </c>
      <c r="U44" s="22"/>
      <c r="V44" s="22"/>
      <c r="W44" s="22">
        <f t="shared" si="17"/>
        <v>6451434499</v>
      </c>
      <c r="X44" s="23">
        <v>6314303000</v>
      </c>
      <c r="Y44" s="23">
        <v>137131499</v>
      </c>
      <c r="Z44" s="23"/>
      <c r="AA44" s="23"/>
      <c r="AB44" s="23"/>
      <c r="AC44" s="8">
        <f t="shared" si="18"/>
        <v>0.9649562064616215</v>
      </c>
      <c r="AD44" s="8">
        <f t="shared" si="19"/>
        <v>9.7791971428571434E-2</v>
      </c>
      <c r="AE44" s="8">
        <f t="shared" si="20"/>
        <v>0.91623593381037571</v>
      </c>
      <c r="AF44" s="8" t="e">
        <f t="shared" si="21"/>
        <v>#DIV/0!</v>
      </c>
      <c r="AG44" s="8" t="e">
        <f t="shared" si="22"/>
        <v>#DIV/0!</v>
      </c>
      <c r="AH44" s="8" t="e">
        <f t="shared" si="23"/>
        <v>#DIV/0!</v>
      </c>
      <c r="AI44" s="8" t="e">
        <f t="shared" si="24"/>
        <v>#DIV/0!</v>
      </c>
      <c r="AJ44" s="8" t="e">
        <f t="shared" si="25"/>
        <v>#DIV/0!</v>
      </c>
      <c r="AK44" s="45" t="s">
        <v>68</v>
      </c>
      <c r="AL44" s="47">
        <v>7826000000</v>
      </c>
      <c r="AM44" s="28">
        <f t="shared" si="27"/>
        <v>0</v>
      </c>
      <c r="AN44" s="43">
        <f t="shared" si="26"/>
        <v>0</v>
      </c>
    </row>
    <row r="45" spans="1:40" ht="26.2" x14ac:dyDescent="0.25">
      <c r="A45" s="7">
        <v>34</v>
      </c>
      <c r="B45" s="16" t="s">
        <v>69</v>
      </c>
      <c r="C45" s="21">
        <f t="shared" si="28"/>
        <v>808000000</v>
      </c>
      <c r="D45" s="23"/>
      <c r="E45" s="22">
        <v>808000000</v>
      </c>
      <c r="F45" s="22"/>
      <c r="G45" s="22"/>
      <c r="H45" s="22"/>
      <c r="I45" s="22"/>
      <c r="J45" s="22"/>
      <c r="K45" s="22"/>
      <c r="L45" s="22"/>
      <c r="M45" s="22"/>
      <c r="N45" s="22">
        <f t="shared" si="15"/>
        <v>738923371</v>
      </c>
      <c r="O45" s="22"/>
      <c r="P45" s="22">
        <v>738923371</v>
      </c>
      <c r="Q45" s="22"/>
      <c r="R45" s="22"/>
      <c r="S45" s="22"/>
      <c r="T45" s="22">
        <f t="shared" si="16"/>
        <v>0</v>
      </c>
      <c r="U45" s="22"/>
      <c r="V45" s="22"/>
      <c r="W45" s="22">
        <f t="shared" si="17"/>
        <v>0</v>
      </c>
      <c r="X45" s="23"/>
      <c r="Y45" s="23"/>
      <c r="Z45" s="23"/>
      <c r="AA45" s="23"/>
      <c r="AB45" s="23"/>
      <c r="AC45" s="8">
        <f t="shared" ref="AC45:AC76" si="29">+N45/C45</f>
        <v>0.91450912252475247</v>
      </c>
      <c r="AD45" s="8" t="e">
        <f t="shared" ref="AD45:AD76" si="30">+O45/D45</f>
        <v>#DIV/0!</v>
      </c>
      <c r="AE45" s="8">
        <f t="shared" ref="AE45:AE76" si="31">+P45/E45</f>
        <v>0.91450912252475247</v>
      </c>
      <c r="AF45" s="8" t="e">
        <f t="shared" si="21"/>
        <v>#DIV/0!</v>
      </c>
      <c r="AG45" s="8" t="e">
        <f t="shared" si="22"/>
        <v>#DIV/0!</v>
      </c>
      <c r="AH45" s="8" t="e">
        <f t="shared" si="23"/>
        <v>#DIV/0!</v>
      </c>
      <c r="AI45" s="8" t="e">
        <f t="shared" si="24"/>
        <v>#DIV/0!</v>
      </c>
      <c r="AJ45" s="8" t="e">
        <f t="shared" si="25"/>
        <v>#DIV/0!</v>
      </c>
      <c r="AK45" s="45" t="s">
        <v>69</v>
      </c>
      <c r="AL45" s="47">
        <v>808000000</v>
      </c>
      <c r="AM45" s="28">
        <f t="shared" si="27"/>
        <v>0</v>
      </c>
      <c r="AN45" s="43">
        <f t="shared" si="26"/>
        <v>0</v>
      </c>
    </row>
    <row r="46" spans="1:40" ht="26.2" x14ac:dyDescent="0.25">
      <c r="A46" s="7">
        <v>35</v>
      </c>
      <c r="B46" s="16" t="s">
        <v>70</v>
      </c>
      <c r="C46" s="21">
        <f t="shared" si="28"/>
        <v>3093000000</v>
      </c>
      <c r="D46" s="23"/>
      <c r="E46" s="22">
        <v>3093000000</v>
      </c>
      <c r="F46" s="22"/>
      <c r="G46" s="22"/>
      <c r="H46" s="22"/>
      <c r="I46" s="22"/>
      <c r="J46" s="22"/>
      <c r="K46" s="22"/>
      <c r="L46" s="22"/>
      <c r="M46" s="22"/>
      <c r="N46" s="22">
        <f t="shared" si="15"/>
        <v>4656766699</v>
      </c>
      <c r="O46" s="22"/>
      <c r="P46" s="22">
        <v>4056594586</v>
      </c>
      <c r="Q46" s="22"/>
      <c r="R46" s="22"/>
      <c r="S46" s="22"/>
      <c r="T46" s="22">
        <f t="shared" si="16"/>
        <v>0</v>
      </c>
      <c r="U46" s="22"/>
      <c r="V46" s="22"/>
      <c r="W46" s="22">
        <f t="shared" si="17"/>
        <v>600172113</v>
      </c>
      <c r="X46" s="23"/>
      <c r="Y46" s="23">
        <v>600172113</v>
      </c>
      <c r="Z46" s="23"/>
      <c r="AA46" s="23"/>
      <c r="AB46" s="23"/>
      <c r="AC46" s="8">
        <f t="shared" si="29"/>
        <v>1.5055825085677337</v>
      </c>
      <c r="AD46" s="8" t="e">
        <f t="shared" si="30"/>
        <v>#DIV/0!</v>
      </c>
      <c r="AE46" s="8">
        <f t="shared" si="31"/>
        <v>1.3115404416424183</v>
      </c>
      <c r="AF46" s="8" t="e">
        <f t="shared" si="21"/>
        <v>#DIV/0!</v>
      </c>
      <c r="AG46" s="8" t="e">
        <f t="shared" si="22"/>
        <v>#DIV/0!</v>
      </c>
      <c r="AH46" s="8" t="e">
        <f t="shared" si="23"/>
        <v>#DIV/0!</v>
      </c>
      <c r="AI46" s="8" t="e">
        <f t="shared" si="24"/>
        <v>#DIV/0!</v>
      </c>
      <c r="AJ46" s="8" t="e">
        <f t="shared" si="25"/>
        <v>#DIV/0!</v>
      </c>
      <c r="AK46" s="45" t="s">
        <v>70</v>
      </c>
      <c r="AL46" s="47">
        <v>3093000000</v>
      </c>
      <c r="AM46" s="28">
        <f t="shared" si="27"/>
        <v>0</v>
      </c>
      <c r="AN46" s="43">
        <f t="shared" si="26"/>
        <v>0</v>
      </c>
    </row>
    <row r="47" spans="1:40" ht="26.2" x14ac:dyDescent="0.25">
      <c r="A47" s="7">
        <v>36</v>
      </c>
      <c r="B47" s="16" t="s">
        <v>71</v>
      </c>
      <c r="C47" s="21">
        <f t="shared" si="28"/>
        <v>4853000000</v>
      </c>
      <c r="D47" s="23"/>
      <c r="E47" s="22">
        <v>4853000000</v>
      </c>
      <c r="F47" s="22"/>
      <c r="G47" s="22"/>
      <c r="H47" s="22"/>
      <c r="I47" s="22"/>
      <c r="J47" s="22"/>
      <c r="K47" s="22"/>
      <c r="L47" s="22"/>
      <c r="M47" s="22"/>
      <c r="N47" s="22">
        <f t="shared" si="15"/>
        <v>4852648699</v>
      </c>
      <c r="O47" s="22"/>
      <c r="P47" s="22">
        <v>4852648699</v>
      </c>
      <c r="Q47" s="22"/>
      <c r="R47" s="22"/>
      <c r="S47" s="22"/>
      <c r="T47" s="22">
        <f t="shared" si="16"/>
        <v>0</v>
      </c>
      <c r="U47" s="22"/>
      <c r="V47" s="22"/>
      <c r="W47" s="22">
        <f t="shared" si="17"/>
        <v>0</v>
      </c>
      <c r="X47" s="23"/>
      <c r="Y47" s="23"/>
      <c r="Z47" s="23"/>
      <c r="AA47" s="23"/>
      <c r="AB47" s="23"/>
      <c r="AC47" s="8">
        <f t="shared" si="29"/>
        <v>0.99992761158046573</v>
      </c>
      <c r="AD47" s="8" t="e">
        <f t="shared" si="30"/>
        <v>#DIV/0!</v>
      </c>
      <c r="AE47" s="8">
        <f t="shared" si="31"/>
        <v>0.99992761158046573</v>
      </c>
      <c r="AF47" s="8" t="e">
        <f t="shared" si="21"/>
        <v>#DIV/0!</v>
      </c>
      <c r="AG47" s="8" t="e">
        <f t="shared" si="22"/>
        <v>#DIV/0!</v>
      </c>
      <c r="AH47" s="8" t="e">
        <f t="shared" si="23"/>
        <v>#DIV/0!</v>
      </c>
      <c r="AI47" s="8" t="e">
        <f t="shared" si="24"/>
        <v>#DIV/0!</v>
      </c>
      <c r="AJ47" s="8" t="e">
        <f t="shared" si="25"/>
        <v>#DIV/0!</v>
      </c>
      <c r="AK47" s="45" t="s">
        <v>71</v>
      </c>
      <c r="AL47" s="47">
        <v>4853000000</v>
      </c>
      <c r="AM47" s="28">
        <f t="shared" si="27"/>
        <v>0</v>
      </c>
      <c r="AN47" s="43">
        <f t="shared" si="26"/>
        <v>0</v>
      </c>
    </row>
    <row r="48" spans="1:40" ht="39.299999999999997" x14ac:dyDescent="0.25">
      <c r="A48" s="7">
        <v>37</v>
      </c>
      <c r="B48" s="16" t="s">
        <v>72</v>
      </c>
      <c r="C48" s="21">
        <f t="shared" si="28"/>
        <v>105936019000</v>
      </c>
      <c r="D48" s="23">
        <v>34254019000</v>
      </c>
      <c r="E48" s="22">
        <v>71682000000</v>
      </c>
      <c r="F48" s="22"/>
      <c r="G48" s="22"/>
      <c r="H48" s="22"/>
      <c r="I48" s="22"/>
      <c r="J48" s="22"/>
      <c r="K48" s="22"/>
      <c r="L48" s="22"/>
      <c r="M48" s="22"/>
      <c r="N48" s="22">
        <f t="shared" si="15"/>
        <v>90843933276</v>
      </c>
      <c r="O48" s="22">
        <v>29117856900</v>
      </c>
      <c r="P48" s="22">
        <v>57429903376</v>
      </c>
      <c r="Q48" s="22"/>
      <c r="R48" s="22"/>
      <c r="S48" s="22"/>
      <c r="T48" s="22">
        <f t="shared" si="16"/>
        <v>0</v>
      </c>
      <c r="U48" s="22"/>
      <c r="V48" s="22"/>
      <c r="W48" s="22">
        <f t="shared" si="17"/>
        <v>4296173000</v>
      </c>
      <c r="X48" s="23">
        <v>4296173000</v>
      </c>
      <c r="Y48" s="23"/>
      <c r="Z48" s="23"/>
      <c r="AA48" s="23"/>
      <c r="AB48" s="23"/>
      <c r="AC48" s="8">
        <f t="shared" si="29"/>
        <v>0.85753584223322565</v>
      </c>
      <c r="AD48" s="8">
        <f t="shared" si="30"/>
        <v>0.85005665758520188</v>
      </c>
      <c r="AE48" s="8">
        <f t="shared" si="31"/>
        <v>0.80117607455149131</v>
      </c>
      <c r="AF48" s="8" t="e">
        <f t="shared" si="21"/>
        <v>#DIV/0!</v>
      </c>
      <c r="AG48" s="8" t="e">
        <f t="shared" si="22"/>
        <v>#DIV/0!</v>
      </c>
      <c r="AH48" s="8" t="e">
        <f t="shared" si="23"/>
        <v>#DIV/0!</v>
      </c>
      <c r="AI48" s="8" t="e">
        <f t="shared" si="24"/>
        <v>#DIV/0!</v>
      </c>
      <c r="AJ48" s="8" t="e">
        <f t="shared" si="25"/>
        <v>#DIV/0!</v>
      </c>
      <c r="AK48" s="45" t="s">
        <v>72</v>
      </c>
      <c r="AL48" s="47">
        <v>71682000000</v>
      </c>
      <c r="AM48" s="28">
        <f t="shared" si="27"/>
        <v>0</v>
      </c>
      <c r="AN48" s="43">
        <f t="shared" si="26"/>
        <v>0</v>
      </c>
    </row>
    <row r="49" spans="1:41" x14ac:dyDescent="0.25">
      <c r="A49" s="7">
        <v>38</v>
      </c>
      <c r="B49" s="16" t="s">
        <v>73</v>
      </c>
      <c r="C49" s="21">
        <f t="shared" si="28"/>
        <v>382000000</v>
      </c>
      <c r="D49" s="23"/>
      <c r="E49" s="22">
        <v>382000000</v>
      </c>
      <c r="F49" s="22"/>
      <c r="G49" s="22"/>
      <c r="H49" s="22"/>
      <c r="I49" s="22"/>
      <c r="J49" s="22"/>
      <c r="K49" s="22"/>
      <c r="L49" s="22"/>
      <c r="M49" s="22"/>
      <c r="N49" s="22">
        <f t="shared" si="15"/>
        <v>337960000</v>
      </c>
      <c r="O49" s="22"/>
      <c r="P49" s="22">
        <v>265960000</v>
      </c>
      <c r="Q49" s="22"/>
      <c r="R49" s="22"/>
      <c r="S49" s="22"/>
      <c r="T49" s="22">
        <f t="shared" si="16"/>
        <v>0</v>
      </c>
      <c r="U49" s="22"/>
      <c r="V49" s="22"/>
      <c r="W49" s="22">
        <f t="shared" si="17"/>
        <v>72000000</v>
      </c>
      <c r="X49" s="23"/>
      <c r="Y49" s="23">
        <v>72000000</v>
      </c>
      <c r="Z49" s="23"/>
      <c r="AA49" s="23"/>
      <c r="AB49" s="23"/>
      <c r="AC49" s="8">
        <f t="shared" si="29"/>
        <v>0.88471204188481678</v>
      </c>
      <c r="AD49" s="8" t="e">
        <f t="shared" si="30"/>
        <v>#DIV/0!</v>
      </c>
      <c r="AE49" s="8">
        <f t="shared" si="31"/>
        <v>0.69623036649214665</v>
      </c>
      <c r="AF49" s="8" t="e">
        <f t="shared" si="21"/>
        <v>#DIV/0!</v>
      </c>
      <c r="AG49" s="8" t="e">
        <f t="shared" si="22"/>
        <v>#DIV/0!</v>
      </c>
      <c r="AH49" s="8" t="e">
        <f t="shared" si="23"/>
        <v>#DIV/0!</v>
      </c>
      <c r="AI49" s="8" t="e">
        <f t="shared" si="24"/>
        <v>#DIV/0!</v>
      </c>
      <c r="AJ49" s="8" t="e">
        <f t="shared" si="25"/>
        <v>#DIV/0!</v>
      </c>
      <c r="AK49" s="45" t="s">
        <v>73</v>
      </c>
      <c r="AL49" s="47">
        <v>382000000</v>
      </c>
      <c r="AM49" s="28">
        <f t="shared" si="27"/>
        <v>0</v>
      </c>
      <c r="AN49" s="43">
        <f t="shared" si="26"/>
        <v>0</v>
      </c>
    </row>
    <row r="50" spans="1:41" ht="26.2" x14ac:dyDescent="0.25">
      <c r="A50" s="7">
        <v>39</v>
      </c>
      <c r="B50" s="16" t="s">
        <v>74</v>
      </c>
      <c r="C50" s="21">
        <f t="shared" si="28"/>
        <v>9244000000</v>
      </c>
      <c r="D50" s="23"/>
      <c r="E50" s="22">
        <v>9244000000</v>
      </c>
      <c r="F50" s="22"/>
      <c r="G50" s="22"/>
      <c r="H50" s="22"/>
      <c r="I50" s="22"/>
      <c r="J50" s="22"/>
      <c r="K50" s="22"/>
      <c r="L50" s="22"/>
      <c r="M50" s="22"/>
      <c r="N50" s="22">
        <f t="shared" si="15"/>
        <v>5035091676</v>
      </c>
      <c r="O50" s="22"/>
      <c r="P50" s="22">
        <v>4492091676</v>
      </c>
      <c r="Q50" s="22"/>
      <c r="R50" s="22"/>
      <c r="S50" s="22"/>
      <c r="T50" s="22">
        <f t="shared" si="16"/>
        <v>0</v>
      </c>
      <c r="U50" s="22"/>
      <c r="V50" s="22"/>
      <c r="W50" s="22">
        <f t="shared" si="17"/>
        <v>543000000</v>
      </c>
      <c r="X50" s="23"/>
      <c r="Y50" s="23">
        <v>543000000</v>
      </c>
      <c r="Z50" s="23"/>
      <c r="AA50" s="23"/>
      <c r="AB50" s="23"/>
      <c r="AC50" s="8">
        <f t="shared" si="29"/>
        <v>0.54468754608394632</v>
      </c>
      <c r="AD50" s="8" t="e">
        <f t="shared" si="30"/>
        <v>#DIV/0!</v>
      </c>
      <c r="AE50" s="8">
        <f t="shared" si="31"/>
        <v>0.48594674123755949</v>
      </c>
      <c r="AF50" s="8" t="e">
        <f t="shared" si="21"/>
        <v>#DIV/0!</v>
      </c>
      <c r="AG50" s="8" t="e">
        <f t="shared" si="22"/>
        <v>#DIV/0!</v>
      </c>
      <c r="AH50" s="8" t="e">
        <f t="shared" si="23"/>
        <v>#DIV/0!</v>
      </c>
      <c r="AI50" s="8" t="e">
        <f t="shared" si="24"/>
        <v>#DIV/0!</v>
      </c>
      <c r="AJ50" s="8" t="e">
        <f t="shared" si="25"/>
        <v>#DIV/0!</v>
      </c>
      <c r="AK50" s="45" t="s">
        <v>74</v>
      </c>
      <c r="AL50" s="47">
        <v>9244000000</v>
      </c>
      <c r="AM50" s="28">
        <f t="shared" si="27"/>
        <v>0</v>
      </c>
      <c r="AN50" s="43">
        <f t="shared" si="26"/>
        <v>0</v>
      </c>
    </row>
    <row r="51" spans="1:41" ht="26.2" x14ac:dyDescent="0.25">
      <c r="A51" s="7">
        <v>40</v>
      </c>
      <c r="B51" s="16" t="s">
        <v>75</v>
      </c>
      <c r="C51" s="21">
        <f t="shared" si="28"/>
        <v>3495000000</v>
      </c>
      <c r="D51" s="23"/>
      <c r="E51" s="22">
        <v>3495000000</v>
      </c>
      <c r="F51" s="22"/>
      <c r="G51" s="22"/>
      <c r="H51" s="22"/>
      <c r="I51" s="22"/>
      <c r="J51" s="22"/>
      <c r="K51" s="22"/>
      <c r="L51" s="22"/>
      <c r="M51" s="22"/>
      <c r="N51" s="22">
        <f t="shared" si="15"/>
        <v>2207375425</v>
      </c>
      <c r="O51" s="22"/>
      <c r="P51" s="22">
        <v>2207375425</v>
      </c>
      <c r="Q51" s="22"/>
      <c r="R51" s="22"/>
      <c r="S51" s="22"/>
      <c r="T51" s="22">
        <f t="shared" si="16"/>
        <v>0</v>
      </c>
      <c r="U51" s="22"/>
      <c r="V51" s="22"/>
      <c r="W51" s="22">
        <f t="shared" si="17"/>
        <v>0</v>
      </c>
      <c r="X51" s="23"/>
      <c r="Y51" s="23"/>
      <c r="Z51" s="23"/>
      <c r="AA51" s="23"/>
      <c r="AB51" s="23"/>
      <c r="AC51" s="8">
        <f t="shared" si="29"/>
        <v>0.63158095135908443</v>
      </c>
      <c r="AD51" s="8" t="e">
        <f t="shared" si="30"/>
        <v>#DIV/0!</v>
      </c>
      <c r="AE51" s="8">
        <f t="shared" si="31"/>
        <v>0.63158095135908443</v>
      </c>
      <c r="AF51" s="8" t="e">
        <f t="shared" si="21"/>
        <v>#DIV/0!</v>
      </c>
      <c r="AG51" s="8" t="e">
        <f t="shared" si="22"/>
        <v>#DIV/0!</v>
      </c>
      <c r="AH51" s="8" t="e">
        <f t="shared" si="23"/>
        <v>#DIV/0!</v>
      </c>
      <c r="AI51" s="8" t="e">
        <f t="shared" si="24"/>
        <v>#DIV/0!</v>
      </c>
      <c r="AJ51" s="8" t="e">
        <f t="shared" si="25"/>
        <v>#DIV/0!</v>
      </c>
      <c r="AK51" s="45" t="s">
        <v>75</v>
      </c>
      <c r="AL51" s="47">
        <v>3495000000</v>
      </c>
      <c r="AM51" s="28">
        <f t="shared" si="27"/>
        <v>0</v>
      </c>
      <c r="AN51" s="43">
        <f t="shared" si="26"/>
        <v>0</v>
      </c>
    </row>
    <row r="52" spans="1:41" ht="26.2" x14ac:dyDescent="0.25">
      <c r="A52" s="7">
        <v>41</v>
      </c>
      <c r="B52" s="16" t="s">
        <v>76</v>
      </c>
      <c r="C52" s="21">
        <f t="shared" si="28"/>
        <v>4908000000</v>
      </c>
      <c r="D52" s="23"/>
      <c r="E52" s="22">
        <v>4908000000</v>
      </c>
      <c r="F52" s="22"/>
      <c r="G52" s="22"/>
      <c r="H52" s="22"/>
      <c r="I52" s="22"/>
      <c r="J52" s="22"/>
      <c r="K52" s="22"/>
      <c r="L52" s="22"/>
      <c r="M52" s="22"/>
      <c r="N52" s="22">
        <f t="shared" si="15"/>
        <v>3588947237</v>
      </c>
      <c r="O52" s="22"/>
      <c r="P52" s="22">
        <v>3424032577</v>
      </c>
      <c r="Q52" s="22"/>
      <c r="R52" s="22"/>
      <c r="S52" s="22"/>
      <c r="T52" s="22">
        <f t="shared" si="16"/>
        <v>0</v>
      </c>
      <c r="U52" s="22"/>
      <c r="V52" s="22"/>
      <c r="W52" s="22">
        <f t="shared" si="17"/>
        <v>164914660</v>
      </c>
      <c r="X52" s="23"/>
      <c r="Y52" s="23">
        <v>164914660</v>
      </c>
      <c r="Z52" s="23"/>
      <c r="AA52" s="23"/>
      <c r="AB52" s="23"/>
      <c r="AC52" s="8">
        <f t="shared" si="29"/>
        <v>0.73124434331703336</v>
      </c>
      <c r="AD52" s="8" t="e">
        <f t="shared" si="30"/>
        <v>#DIV/0!</v>
      </c>
      <c r="AE52" s="8">
        <f t="shared" si="31"/>
        <v>0.69764314934800331</v>
      </c>
      <c r="AF52" s="8" t="e">
        <f t="shared" si="21"/>
        <v>#DIV/0!</v>
      </c>
      <c r="AG52" s="8" t="e">
        <f t="shared" si="22"/>
        <v>#DIV/0!</v>
      </c>
      <c r="AH52" s="8" t="e">
        <f t="shared" si="23"/>
        <v>#DIV/0!</v>
      </c>
      <c r="AI52" s="8" t="e">
        <f t="shared" si="24"/>
        <v>#DIV/0!</v>
      </c>
      <c r="AJ52" s="8" t="e">
        <f t="shared" si="25"/>
        <v>#DIV/0!</v>
      </c>
      <c r="AK52" s="45" t="s">
        <v>76</v>
      </c>
      <c r="AL52" s="47">
        <v>4908000000</v>
      </c>
      <c r="AM52" s="28">
        <f t="shared" si="27"/>
        <v>0</v>
      </c>
      <c r="AN52" s="43">
        <f t="shared" si="26"/>
        <v>0</v>
      </c>
    </row>
    <row r="53" spans="1:41" x14ac:dyDescent="0.25">
      <c r="A53" s="7">
        <v>42</v>
      </c>
      <c r="B53" s="16" t="s">
        <v>77</v>
      </c>
      <c r="C53" s="21">
        <f t="shared" si="28"/>
        <v>6000000000</v>
      </c>
      <c r="D53" s="23"/>
      <c r="E53" s="22">
        <v>6000000000</v>
      </c>
      <c r="F53" s="22"/>
      <c r="G53" s="22"/>
      <c r="H53" s="22"/>
      <c r="I53" s="22"/>
      <c r="J53" s="22"/>
      <c r="K53" s="22"/>
      <c r="L53" s="22"/>
      <c r="M53" s="22"/>
      <c r="N53" s="22">
        <f t="shared" si="15"/>
        <v>600960700</v>
      </c>
      <c r="O53" s="22"/>
      <c r="P53" s="22">
        <v>585960700</v>
      </c>
      <c r="Q53" s="22"/>
      <c r="R53" s="22"/>
      <c r="S53" s="22"/>
      <c r="T53" s="22">
        <f t="shared" si="16"/>
        <v>0</v>
      </c>
      <c r="U53" s="22"/>
      <c r="V53" s="22"/>
      <c r="W53" s="22">
        <f t="shared" si="17"/>
        <v>15000000</v>
      </c>
      <c r="X53" s="23"/>
      <c r="Y53" s="23">
        <v>15000000</v>
      </c>
      <c r="Z53" s="23"/>
      <c r="AA53" s="23"/>
      <c r="AB53" s="23"/>
      <c r="AC53" s="8">
        <f t="shared" si="29"/>
        <v>0.10016011666666666</v>
      </c>
      <c r="AD53" s="8" t="e">
        <f t="shared" si="30"/>
        <v>#DIV/0!</v>
      </c>
      <c r="AE53" s="8">
        <f t="shared" si="31"/>
        <v>9.7660116666666671E-2</v>
      </c>
      <c r="AF53" s="8" t="e">
        <f t="shared" si="21"/>
        <v>#DIV/0!</v>
      </c>
      <c r="AG53" s="8" t="e">
        <f t="shared" si="22"/>
        <v>#DIV/0!</v>
      </c>
      <c r="AH53" s="8" t="e">
        <f t="shared" si="23"/>
        <v>#DIV/0!</v>
      </c>
      <c r="AI53" s="8" t="e">
        <f t="shared" si="24"/>
        <v>#DIV/0!</v>
      </c>
      <c r="AJ53" s="8" t="e">
        <f t="shared" si="25"/>
        <v>#DIV/0!</v>
      </c>
      <c r="AK53" s="45" t="s">
        <v>77</v>
      </c>
      <c r="AL53" s="47">
        <v>6000000000</v>
      </c>
      <c r="AM53" s="28">
        <f t="shared" si="27"/>
        <v>0</v>
      </c>
      <c r="AN53" s="43">
        <f t="shared" si="26"/>
        <v>0</v>
      </c>
    </row>
    <row r="54" spans="1:41" ht="26.2" x14ac:dyDescent="0.25">
      <c r="A54" s="7">
        <v>43</v>
      </c>
      <c r="B54" s="16" t="s">
        <v>78</v>
      </c>
      <c r="C54" s="21">
        <f t="shared" si="28"/>
        <v>42500000000</v>
      </c>
      <c r="D54" s="23"/>
      <c r="E54" s="22">
        <v>42500000000</v>
      </c>
      <c r="F54" s="22"/>
      <c r="G54" s="22"/>
      <c r="H54" s="22"/>
      <c r="I54" s="22"/>
      <c r="J54" s="22"/>
      <c r="K54" s="22"/>
      <c r="L54" s="22"/>
      <c r="M54" s="22"/>
      <c r="N54" s="22">
        <f t="shared" si="15"/>
        <v>42500000000</v>
      </c>
      <c r="O54" s="22"/>
      <c r="P54" s="22">
        <v>42500000000</v>
      </c>
      <c r="Q54" s="22"/>
      <c r="R54" s="22"/>
      <c r="S54" s="22"/>
      <c r="T54" s="22">
        <f t="shared" si="16"/>
        <v>0</v>
      </c>
      <c r="U54" s="22"/>
      <c r="V54" s="22"/>
      <c r="W54" s="22">
        <f t="shared" si="17"/>
        <v>0</v>
      </c>
      <c r="X54" s="23"/>
      <c r="Y54" s="23"/>
      <c r="Z54" s="23"/>
      <c r="AA54" s="23"/>
      <c r="AB54" s="23"/>
      <c r="AC54" s="8">
        <f t="shared" si="29"/>
        <v>1</v>
      </c>
      <c r="AD54" s="8" t="e">
        <f t="shared" si="30"/>
        <v>#DIV/0!</v>
      </c>
      <c r="AE54" s="8">
        <f t="shared" si="31"/>
        <v>1</v>
      </c>
      <c r="AF54" s="8" t="e">
        <f t="shared" si="21"/>
        <v>#DIV/0!</v>
      </c>
      <c r="AG54" s="8" t="e">
        <f t="shared" si="22"/>
        <v>#DIV/0!</v>
      </c>
      <c r="AH54" s="8" t="e">
        <f t="shared" si="23"/>
        <v>#DIV/0!</v>
      </c>
      <c r="AI54" s="8" t="e">
        <f t="shared" si="24"/>
        <v>#DIV/0!</v>
      </c>
      <c r="AJ54" s="8" t="e">
        <f t="shared" si="25"/>
        <v>#DIV/0!</v>
      </c>
      <c r="AK54" s="45" t="s">
        <v>78</v>
      </c>
      <c r="AL54" s="47">
        <v>42500000000</v>
      </c>
      <c r="AM54" s="28">
        <f t="shared" si="27"/>
        <v>0</v>
      </c>
      <c r="AN54" s="43">
        <f t="shared" si="26"/>
        <v>0</v>
      </c>
    </row>
    <row r="55" spans="1:41" ht="39.299999999999997" x14ac:dyDescent="0.25">
      <c r="A55" s="7">
        <v>44</v>
      </c>
      <c r="B55" s="16" t="s">
        <v>79</v>
      </c>
      <c r="C55" s="21">
        <f t="shared" si="28"/>
        <v>80000000</v>
      </c>
      <c r="D55" s="23"/>
      <c r="E55" s="22">
        <v>80000000</v>
      </c>
      <c r="F55" s="22"/>
      <c r="G55" s="22"/>
      <c r="H55" s="22"/>
      <c r="I55" s="22"/>
      <c r="J55" s="22"/>
      <c r="K55" s="22"/>
      <c r="L55" s="22"/>
      <c r="M55" s="22"/>
      <c r="N55" s="22">
        <f t="shared" si="15"/>
        <v>80000000</v>
      </c>
      <c r="O55" s="22"/>
      <c r="P55" s="22">
        <v>80000000</v>
      </c>
      <c r="Q55" s="22"/>
      <c r="R55" s="22"/>
      <c r="S55" s="22"/>
      <c r="T55" s="22">
        <f t="shared" si="16"/>
        <v>0</v>
      </c>
      <c r="U55" s="22"/>
      <c r="V55" s="22"/>
      <c r="W55" s="22">
        <f t="shared" si="17"/>
        <v>0</v>
      </c>
      <c r="X55" s="23"/>
      <c r="Y55" s="23"/>
      <c r="Z55" s="23"/>
      <c r="AA55" s="23"/>
      <c r="AB55" s="23"/>
      <c r="AC55" s="8">
        <f t="shared" si="29"/>
        <v>1</v>
      </c>
      <c r="AD55" s="8" t="e">
        <f t="shared" si="30"/>
        <v>#DIV/0!</v>
      </c>
      <c r="AE55" s="8">
        <f t="shared" si="31"/>
        <v>1</v>
      </c>
      <c r="AF55" s="8" t="e">
        <f t="shared" si="21"/>
        <v>#DIV/0!</v>
      </c>
      <c r="AG55" s="8" t="e">
        <f t="shared" si="22"/>
        <v>#DIV/0!</v>
      </c>
      <c r="AH55" s="8" t="e">
        <f t="shared" si="23"/>
        <v>#DIV/0!</v>
      </c>
      <c r="AI55" s="8" t="e">
        <f t="shared" si="24"/>
        <v>#DIV/0!</v>
      </c>
      <c r="AJ55" s="8" t="e">
        <f t="shared" si="25"/>
        <v>#DIV/0!</v>
      </c>
      <c r="AK55" s="45" t="s">
        <v>79</v>
      </c>
      <c r="AL55" s="47">
        <v>80000000</v>
      </c>
      <c r="AM55" s="28">
        <f t="shared" si="27"/>
        <v>0</v>
      </c>
      <c r="AN55" s="43">
        <f t="shared" si="26"/>
        <v>0</v>
      </c>
    </row>
    <row r="56" spans="1:41" x14ac:dyDescent="0.25">
      <c r="A56" s="7">
        <v>45</v>
      </c>
      <c r="B56" s="16" t="s">
        <v>80</v>
      </c>
      <c r="C56" s="21">
        <f t="shared" si="28"/>
        <v>5000000</v>
      </c>
      <c r="D56" s="23"/>
      <c r="E56" s="22">
        <v>5000000</v>
      </c>
      <c r="F56" s="22"/>
      <c r="G56" s="22"/>
      <c r="H56" s="22"/>
      <c r="I56" s="22"/>
      <c r="J56" s="22"/>
      <c r="K56" s="22"/>
      <c r="L56" s="22"/>
      <c r="M56" s="22"/>
      <c r="N56" s="22">
        <f t="shared" si="15"/>
        <v>5000000</v>
      </c>
      <c r="O56" s="22"/>
      <c r="P56" s="22">
        <v>5000000</v>
      </c>
      <c r="Q56" s="22"/>
      <c r="R56" s="22"/>
      <c r="S56" s="22"/>
      <c r="T56" s="22">
        <f t="shared" si="16"/>
        <v>0</v>
      </c>
      <c r="U56" s="22"/>
      <c r="V56" s="22"/>
      <c r="W56" s="22">
        <f t="shared" si="17"/>
        <v>0</v>
      </c>
      <c r="X56" s="23"/>
      <c r="Y56" s="23"/>
      <c r="Z56" s="23"/>
      <c r="AA56" s="23"/>
      <c r="AB56" s="23"/>
      <c r="AC56" s="8">
        <f t="shared" si="29"/>
        <v>1</v>
      </c>
      <c r="AD56" s="8" t="e">
        <f t="shared" si="30"/>
        <v>#DIV/0!</v>
      </c>
      <c r="AE56" s="8">
        <f t="shared" si="31"/>
        <v>1</v>
      </c>
      <c r="AF56" s="8" t="e">
        <f t="shared" si="21"/>
        <v>#DIV/0!</v>
      </c>
      <c r="AG56" s="8" t="e">
        <f t="shared" si="22"/>
        <v>#DIV/0!</v>
      </c>
      <c r="AH56" s="8" t="e">
        <f t="shared" si="23"/>
        <v>#DIV/0!</v>
      </c>
      <c r="AI56" s="8" t="e">
        <f t="shared" si="24"/>
        <v>#DIV/0!</v>
      </c>
      <c r="AJ56" s="8" t="e">
        <f t="shared" si="25"/>
        <v>#DIV/0!</v>
      </c>
      <c r="AK56" s="45" t="s">
        <v>80</v>
      </c>
      <c r="AL56" s="47">
        <v>5000000</v>
      </c>
      <c r="AM56" s="28">
        <f t="shared" si="27"/>
        <v>0</v>
      </c>
      <c r="AN56" s="43">
        <f t="shared" si="26"/>
        <v>0</v>
      </c>
    </row>
    <row r="57" spans="1:41" x14ac:dyDescent="0.25">
      <c r="A57" s="7">
        <v>46</v>
      </c>
      <c r="B57" s="16" t="s">
        <v>81</v>
      </c>
      <c r="C57" s="21">
        <f t="shared" si="28"/>
        <v>700000000</v>
      </c>
      <c r="D57" s="23"/>
      <c r="E57" s="22">
        <v>700000000</v>
      </c>
      <c r="F57" s="22"/>
      <c r="G57" s="22"/>
      <c r="H57" s="22"/>
      <c r="I57" s="22"/>
      <c r="J57" s="22"/>
      <c r="K57" s="22"/>
      <c r="L57" s="22"/>
      <c r="M57" s="22"/>
      <c r="N57" s="22">
        <f t="shared" si="15"/>
        <v>700000000</v>
      </c>
      <c r="O57" s="22"/>
      <c r="P57" s="22">
        <v>700000000</v>
      </c>
      <c r="Q57" s="22"/>
      <c r="R57" s="22"/>
      <c r="S57" s="22"/>
      <c r="T57" s="22">
        <f t="shared" si="16"/>
        <v>0</v>
      </c>
      <c r="U57" s="22"/>
      <c r="V57" s="22"/>
      <c r="W57" s="22">
        <f t="shared" si="17"/>
        <v>0</v>
      </c>
      <c r="X57" s="23"/>
      <c r="Y57" s="23"/>
      <c r="Z57" s="23"/>
      <c r="AA57" s="23"/>
      <c r="AB57" s="23"/>
      <c r="AC57" s="8">
        <f t="shared" si="29"/>
        <v>1</v>
      </c>
      <c r="AD57" s="8" t="e">
        <f t="shared" si="30"/>
        <v>#DIV/0!</v>
      </c>
      <c r="AE57" s="8">
        <f t="shared" si="31"/>
        <v>1</v>
      </c>
      <c r="AF57" s="8" t="e">
        <f t="shared" si="21"/>
        <v>#DIV/0!</v>
      </c>
      <c r="AG57" s="8" t="e">
        <f t="shared" si="22"/>
        <v>#DIV/0!</v>
      </c>
      <c r="AH57" s="8" t="e">
        <f t="shared" si="23"/>
        <v>#DIV/0!</v>
      </c>
      <c r="AI57" s="8" t="e">
        <f t="shared" si="24"/>
        <v>#DIV/0!</v>
      </c>
      <c r="AJ57" s="8" t="e">
        <f t="shared" si="25"/>
        <v>#DIV/0!</v>
      </c>
      <c r="AK57" s="45" t="s">
        <v>81</v>
      </c>
      <c r="AL57" s="47">
        <v>700000000</v>
      </c>
      <c r="AM57" s="28">
        <f t="shared" si="27"/>
        <v>0</v>
      </c>
      <c r="AN57" s="43">
        <f t="shared" si="26"/>
        <v>0</v>
      </c>
    </row>
    <row r="58" spans="1:41" x14ac:dyDescent="0.25">
      <c r="A58" s="7">
        <v>47</v>
      </c>
      <c r="B58" s="16" t="s">
        <v>82</v>
      </c>
      <c r="C58" s="21">
        <f t="shared" si="28"/>
        <v>2461000000</v>
      </c>
      <c r="D58" s="23"/>
      <c r="E58" s="22">
        <v>2461000000</v>
      </c>
      <c r="F58" s="22"/>
      <c r="G58" s="22"/>
      <c r="H58" s="22"/>
      <c r="I58" s="22"/>
      <c r="J58" s="22"/>
      <c r="K58" s="22"/>
      <c r="L58" s="22"/>
      <c r="M58" s="22"/>
      <c r="N58" s="22">
        <f t="shared" si="15"/>
        <v>2371838348</v>
      </c>
      <c r="O58" s="22"/>
      <c r="P58" s="22">
        <v>2371838348</v>
      </c>
      <c r="Q58" s="22"/>
      <c r="R58" s="22"/>
      <c r="S58" s="22"/>
      <c r="T58" s="22">
        <f t="shared" si="16"/>
        <v>0</v>
      </c>
      <c r="U58" s="22"/>
      <c r="V58" s="22"/>
      <c r="W58" s="22">
        <f t="shared" si="17"/>
        <v>0</v>
      </c>
      <c r="X58" s="23"/>
      <c r="Y58" s="23"/>
      <c r="Z58" s="23"/>
      <c r="AA58" s="23"/>
      <c r="AB58" s="23"/>
      <c r="AC58" s="8">
        <f t="shared" si="29"/>
        <v>0.96377015359609919</v>
      </c>
      <c r="AD58" s="8" t="e">
        <f t="shared" si="30"/>
        <v>#DIV/0!</v>
      </c>
      <c r="AE58" s="8">
        <f t="shared" si="31"/>
        <v>0.96377015359609919</v>
      </c>
      <c r="AF58" s="8" t="e">
        <f t="shared" si="21"/>
        <v>#DIV/0!</v>
      </c>
      <c r="AG58" s="8" t="e">
        <f t="shared" si="22"/>
        <v>#DIV/0!</v>
      </c>
      <c r="AH58" s="8" t="e">
        <f t="shared" si="23"/>
        <v>#DIV/0!</v>
      </c>
      <c r="AI58" s="8" t="e">
        <f t="shared" si="24"/>
        <v>#DIV/0!</v>
      </c>
      <c r="AJ58" s="8" t="e">
        <f t="shared" si="25"/>
        <v>#DIV/0!</v>
      </c>
      <c r="AK58" s="45" t="s">
        <v>82</v>
      </c>
      <c r="AL58" s="47">
        <v>2461000000</v>
      </c>
      <c r="AM58" s="28">
        <f t="shared" si="27"/>
        <v>0</v>
      </c>
      <c r="AN58" s="43">
        <f t="shared" si="26"/>
        <v>0</v>
      </c>
    </row>
    <row r="59" spans="1:41" ht="39.299999999999997" x14ac:dyDescent="0.25">
      <c r="A59" s="7">
        <v>48</v>
      </c>
      <c r="B59" s="16" t="s">
        <v>83</v>
      </c>
      <c r="C59" s="21">
        <f t="shared" si="28"/>
        <v>214000000</v>
      </c>
      <c r="D59" s="23"/>
      <c r="E59" s="22">
        <v>214000000</v>
      </c>
      <c r="F59" s="22"/>
      <c r="G59" s="22"/>
      <c r="H59" s="22"/>
      <c r="I59" s="22"/>
      <c r="J59" s="22"/>
      <c r="K59" s="22"/>
      <c r="L59" s="22"/>
      <c r="M59" s="22"/>
      <c r="N59" s="22">
        <f t="shared" si="15"/>
        <v>214000000</v>
      </c>
      <c r="O59" s="22"/>
      <c r="P59" s="22">
        <v>214000000</v>
      </c>
      <c r="Q59" s="22"/>
      <c r="R59" s="22"/>
      <c r="S59" s="22"/>
      <c r="T59" s="22">
        <f t="shared" si="16"/>
        <v>0</v>
      </c>
      <c r="U59" s="22"/>
      <c r="V59" s="22"/>
      <c r="W59" s="22">
        <f t="shared" si="17"/>
        <v>0</v>
      </c>
      <c r="X59" s="23"/>
      <c r="Y59" s="23"/>
      <c r="Z59" s="23"/>
      <c r="AA59" s="23"/>
      <c r="AB59" s="23"/>
      <c r="AC59" s="8">
        <f t="shared" si="29"/>
        <v>1</v>
      </c>
      <c r="AD59" s="8" t="e">
        <f t="shared" si="30"/>
        <v>#DIV/0!</v>
      </c>
      <c r="AE59" s="8">
        <f t="shared" si="31"/>
        <v>1</v>
      </c>
      <c r="AF59" s="8" t="e">
        <f t="shared" si="21"/>
        <v>#DIV/0!</v>
      </c>
      <c r="AG59" s="8" t="e">
        <f t="shared" si="22"/>
        <v>#DIV/0!</v>
      </c>
      <c r="AH59" s="8" t="e">
        <f t="shared" si="23"/>
        <v>#DIV/0!</v>
      </c>
      <c r="AI59" s="8" t="e">
        <f t="shared" si="24"/>
        <v>#DIV/0!</v>
      </c>
      <c r="AJ59" s="8" t="e">
        <f t="shared" si="25"/>
        <v>#DIV/0!</v>
      </c>
      <c r="AK59" s="45" t="s">
        <v>83</v>
      </c>
      <c r="AL59" s="47">
        <v>214000000</v>
      </c>
      <c r="AM59" s="28">
        <f t="shared" si="27"/>
        <v>0</v>
      </c>
    </row>
    <row r="60" spans="1:41" ht="26.2" x14ac:dyDescent="0.25">
      <c r="A60" s="7">
        <v>49</v>
      </c>
      <c r="B60" s="16" t="s">
        <v>84</v>
      </c>
      <c r="C60" s="21">
        <f t="shared" si="28"/>
        <v>45733000000</v>
      </c>
      <c r="D60" s="23"/>
      <c r="E60" s="22">
        <v>45733000000</v>
      </c>
      <c r="F60" s="22"/>
      <c r="G60" s="22"/>
      <c r="H60" s="22"/>
      <c r="I60" s="22"/>
      <c r="J60" s="22"/>
      <c r="K60" s="22"/>
      <c r="L60" s="22"/>
      <c r="M60" s="22"/>
      <c r="N60" s="22">
        <f t="shared" si="15"/>
        <v>45733000000</v>
      </c>
      <c r="O60" s="22"/>
      <c r="P60" s="22">
        <v>7713738000</v>
      </c>
      <c r="Q60" s="22"/>
      <c r="R60" s="22"/>
      <c r="S60" s="22"/>
      <c r="T60" s="22">
        <f t="shared" si="16"/>
        <v>0</v>
      </c>
      <c r="U60" s="22"/>
      <c r="V60" s="22"/>
      <c r="W60" s="22">
        <f t="shared" si="17"/>
        <v>38019262000</v>
      </c>
      <c r="X60" s="23"/>
      <c r="Y60" s="23">
        <v>38019262000</v>
      </c>
      <c r="Z60" s="23"/>
      <c r="AA60" s="23"/>
      <c r="AB60" s="23"/>
      <c r="AC60" s="8">
        <f t="shared" si="29"/>
        <v>1</v>
      </c>
      <c r="AD60" s="8" t="e">
        <f t="shared" si="30"/>
        <v>#DIV/0!</v>
      </c>
      <c r="AE60" s="8">
        <f t="shared" si="31"/>
        <v>0.1686689698904511</v>
      </c>
      <c r="AF60" s="8" t="e">
        <f t="shared" si="21"/>
        <v>#DIV/0!</v>
      </c>
      <c r="AG60" s="8" t="e">
        <f t="shared" si="22"/>
        <v>#DIV/0!</v>
      </c>
      <c r="AH60" s="8" t="e">
        <f t="shared" si="23"/>
        <v>#DIV/0!</v>
      </c>
      <c r="AI60" s="8" t="e">
        <f t="shared" si="24"/>
        <v>#DIV/0!</v>
      </c>
      <c r="AJ60" s="8" t="e">
        <f t="shared" si="25"/>
        <v>#DIV/0!</v>
      </c>
      <c r="AK60" s="45" t="s">
        <v>84</v>
      </c>
      <c r="AL60" s="47">
        <v>45733000000</v>
      </c>
      <c r="AM60" s="28">
        <f t="shared" si="27"/>
        <v>0</v>
      </c>
      <c r="AN60" s="43" t="s">
        <v>135</v>
      </c>
      <c r="AO60" s="2">
        <v>1710000000</v>
      </c>
    </row>
    <row r="61" spans="1:41" ht="26.2" x14ac:dyDescent="0.25">
      <c r="A61" s="7">
        <v>50</v>
      </c>
      <c r="B61" s="16" t="s">
        <v>85</v>
      </c>
      <c r="C61" s="21">
        <f t="shared" si="28"/>
        <v>20492000000</v>
      </c>
      <c r="D61" s="23"/>
      <c r="E61" s="22">
        <v>20492000000</v>
      </c>
      <c r="F61" s="22"/>
      <c r="G61" s="22"/>
      <c r="H61" s="22"/>
      <c r="I61" s="22"/>
      <c r="J61" s="22"/>
      <c r="K61" s="22"/>
      <c r="L61" s="22"/>
      <c r="M61" s="22"/>
      <c r="N61" s="22">
        <f t="shared" si="15"/>
        <v>26869051996</v>
      </c>
      <c r="O61" s="22"/>
      <c r="P61" s="22">
        <v>26869051996</v>
      </c>
      <c r="Q61" s="22"/>
      <c r="R61" s="22"/>
      <c r="S61" s="22"/>
      <c r="T61" s="22">
        <f t="shared" si="16"/>
        <v>0</v>
      </c>
      <c r="U61" s="22"/>
      <c r="V61" s="22"/>
      <c r="W61" s="22">
        <f t="shared" si="17"/>
        <v>0</v>
      </c>
      <c r="X61" s="23"/>
      <c r="Y61" s="23"/>
      <c r="Z61" s="23"/>
      <c r="AA61" s="23"/>
      <c r="AB61" s="23"/>
      <c r="AC61" s="8">
        <f t="shared" si="29"/>
        <v>1.3111971499121609</v>
      </c>
      <c r="AD61" s="8" t="e">
        <f t="shared" si="30"/>
        <v>#DIV/0!</v>
      </c>
      <c r="AE61" s="8">
        <f t="shared" si="31"/>
        <v>1.3111971499121609</v>
      </c>
      <c r="AF61" s="8" t="e">
        <f t="shared" si="21"/>
        <v>#DIV/0!</v>
      </c>
      <c r="AG61" s="8" t="e">
        <f t="shared" si="22"/>
        <v>#DIV/0!</v>
      </c>
      <c r="AH61" s="8" t="e">
        <f t="shared" si="23"/>
        <v>#DIV/0!</v>
      </c>
      <c r="AI61" s="8" t="e">
        <f t="shared" si="24"/>
        <v>#DIV/0!</v>
      </c>
      <c r="AJ61" s="8" t="e">
        <f t="shared" si="25"/>
        <v>#DIV/0!</v>
      </c>
      <c r="AK61" s="46" t="s">
        <v>85</v>
      </c>
      <c r="AL61" s="48">
        <v>20492000000</v>
      </c>
      <c r="AM61" s="28">
        <f t="shared" si="27"/>
        <v>0</v>
      </c>
      <c r="AN61" s="43">
        <f t="shared" ref="AN61:AN87" si="32">AL59*AO61</f>
        <v>0</v>
      </c>
    </row>
    <row r="62" spans="1:41" ht="26.2" x14ac:dyDescent="0.25">
      <c r="A62" s="7">
        <v>51</v>
      </c>
      <c r="B62" s="16" t="s">
        <v>86</v>
      </c>
      <c r="C62" s="21">
        <f t="shared" si="28"/>
        <v>323410346500</v>
      </c>
      <c r="D62" s="23">
        <v>320000000000</v>
      </c>
      <c r="E62" s="22">
        <v>3410346500</v>
      </c>
      <c r="F62" s="22"/>
      <c r="G62" s="22"/>
      <c r="H62" s="22"/>
      <c r="I62" s="22"/>
      <c r="J62" s="22"/>
      <c r="K62" s="22"/>
      <c r="L62" s="22"/>
      <c r="M62" s="22"/>
      <c r="N62" s="22">
        <f t="shared" si="15"/>
        <v>217972342738</v>
      </c>
      <c r="O62" s="22">
        <v>214561996238</v>
      </c>
      <c r="P62" s="22">
        <v>3410346500</v>
      </c>
      <c r="Q62" s="22"/>
      <c r="R62" s="22"/>
      <c r="S62" s="22"/>
      <c r="T62" s="22">
        <f t="shared" si="16"/>
        <v>0</v>
      </c>
      <c r="U62" s="22"/>
      <c r="V62" s="22"/>
      <c r="W62" s="22">
        <f t="shared" si="17"/>
        <v>0</v>
      </c>
      <c r="X62" s="23"/>
      <c r="Y62" s="23"/>
      <c r="Z62" s="23"/>
      <c r="AA62" s="23"/>
      <c r="AB62" s="23"/>
      <c r="AC62" s="8">
        <f t="shared" si="29"/>
        <v>0.67398073406411563</v>
      </c>
      <c r="AD62" s="8">
        <f t="shared" si="30"/>
        <v>0.67050623824375</v>
      </c>
      <c r="AE62" s="8">
        <f t="shared" si="31"/>
        <v>1</v>
      </c>
      <c r="AF62" s="8" t="e">
        <f t="shared" si="21"/>
        <v>#DIV/0!</v>
      </c>
      <c r="AG62" s="8" t="e">
        <f t="shared" si="22"/>
        <v>#DIV/0!</v>
      </c>
      <c r="AH62" s="8" t="e">
        <f t="shared" si="23"/>
        <v>#DIV/0!</v>
      </c>
      <c r="AI62" s="8" t="e">
        <f t="shared" si="24"/>
        <v>#DIV/0!</v>
      </c>
      <c r="AJ62" s="8" t="e">
        <f t="shared" si="25"/>
        <v>#DIV/0!</v>
      </c>
      <c r="AK62" s="45" t="s">
        <v>86</v>
      </c>
      <c r="AL62" s="47">
        <v>3410346500</v>
      </c>
      <c r="AM62" s="28">
        <f t="shared" si="27"/>
        <v>0</v>
      </c>
      <c r="AN62" s="43">
        <f t="shared" si="32"/>
        <v>0</v>
      </c>
    </row>
    <row r="63" spans="1:41" ht="26.2" x14ac:dyDescent="0.25">
      <c r="A63" s="7">
        <v>52</v>
      </c>
      <c r="B63" s="16" t="s">
        <v>87</v>
      </c>
      <c r="C63" s="21">
        <f t="shared" si="28"/>
        <v>7500000000</v>
      </c>
      <c r="D63" s="23"/>
      <c r="E63" s="22">
        <v>7500000000</v>
      </c>
      <c r="F63" s="22"/>
      <c r="G63" s="22"/>
      <c r="H63" s="22"/>
      <c r="I63" s="22"/>
      <c r="J63" s="22"/>
      <c r="K63" s="22"/>
      <c r="L63" s="22"/>
      <c r="M63" s="22"/>
      <c r="N63" s="22">
        <f t="shared" si="15"/>
        <v>7500000000</v>
      </c>
      <c r="O63" s="22"/>
      <c r="P63" s="22">
        <v>7500000000</v>
      </c>
      <c r="Q63" s="22"/>
      <c r="R63" s="22"/>
      <c r="S63" s="22"/>
      <c r="T63" s="22">
        <f t="shared" si="16"/>
        <v>0</v>
      </c>
      <c r="U63" s="22"/>
      <c r="V63" s="22"/>
      <c r="W63" s="22">
        <f t="shared" si="17"/>
        <v>0</v>
      </c>
      <c r="X63" s="23"/>
      <c r="Y63" s="23"/>
      <c r="Z63" s="23"/>
      <c r="AA63" s="23"/>
      <c r="AB63" s="23"/>
      <c r="AC63" s="8">
        <f t="shared" si="29"/>
        <v>1</v>
      </c>
      <c r="AD63" s="8" t="e">
        <f t="shared" si="30"/>
        <v>#DIV/0!</v>
      </c>
      <c r="AE63" s="8">
        <f t="shared" si="31"/>
        <v>1</v>
      </c>
      <c r="AF63" s="8" t="e">
        <f t="shared" si="21"/>
        <v>#DIV/0!</v>
      </c>
      <c r="AG63" s="8" t="e">
        <f t="shared" si="22"/>
        <v>#DIV/0!</v>
      </c>
      <c r="AH63" s="8" t="e">
        <f t="shared" si="23"/>
        <v>#DIV/0!</v>
      </c>
      <c r="AI63" s="8" t="e">
        <f t="shared" si="24"/>
        <v>#DIV/0!</v>
      </c>
      <c r="AJ63" s="8" t="e">
        <f t="shared" si="25"/>
        <v>#DIV/0!</v>
      </c>
      <c r="AK63" s="45" t="s">
        <v>87</v>
      </c>
      <c r="AL63" s="47">
        <v>7500000000</v>
      </c>
      <c r="AM63" s="28">
        <f t="shared" si="27"/>
        <v>0</v>
      </c>
      <c r="AN63" s="43">
        <f t="shared" si="32"/>
        <v>0</v>
      </c>
    </row>
    <row r="64" spans="1:41" x14ac:dyDescent="0.25">
      <c r="A64" s="7">
        <v>53</v>
      </c>
      <c r="B64" s="16" t="s">
        <v>88</v>
      </c>
      <c r="C64" s="21">
        <f t="shared" si="28"/>
        <v>60397000000</v>
      </c>
      <c r="D64" s="23">
        <v>2100000000</v>
      </c>
      <c r="E64" s="22">
        <v>58297000000</v>
      </c>
      <c r="F64" s="22"/>
      <c r="G64" s="22"/>
      <c r="H64" s="22"/>
      <c r="I64" s="22"/>
      <c r="J64" s="22"/>
      <c r="K64" s="22"/>
      <c r="L64" s="22"/>
      <c r="M64" s="22"/>
      <c r="N64" s="22">
        <f t="shared" si="15"/>
        <v>56175460475</v>
      </c>
      <c r="O64" s="22">
        <v>2081812946</v>
      </c>
      <c r="P64" s="22">
        <v>52618899914</v>
      </c>
      <c r="Q64" s="22"/>
      <c r="R64" s="22"/>
      <c r="S64" s="22"/>
      <c r="T64" s="22">
        <f t="shared" si="16"/>
        <v>0</v>
      </c>
      <c r="U64" s="22"/>
      <c r="V64" s="22"/>
      <c r="W64" s="22">
        <f t="shared" si="17"/>
        <v>1474747615</v>
      </c>
      <c r="X64" s="23"/>
      <c r="Y64" s="23">
        <v>1474747615</v>
      </c>
      <c r="Z64" s="23"/>
      <c r="AA64" s="23"/>
      <c r="AB64" s="23"/>
      <c r="AC64" s="8">
        <f t="shared" si="29"/>
        <v>0.93010348982565361</v>
      </c>
      <c r="AD64" s="8">
        <f t="shared" si="30"/>
        <v>0.99133949809523814</v>
      </c>
      <c r="AE64" s="8">
        <f t="shared" si="31"/>
        <v>0.90260047539324495</v>
      </c>
      <c r="AF64" s="8" t="e">
        <f t="shared" si="21"/>
        <v>#DIV/0!</v>
      </c>
      <c r="AG64" s="8" t="e">
        <f t="shared" si="22"/>
        <v>#DIV/0!</v>
      </c>
      <c r="AH64" s="8" t="e">
        <f t="shared" si="23"/>
        <v>#DIV/0!</v>
      </c>
      <c r="AI64" s="8" t="e">
        <f t="shared" si="24"/>
        <v>#DIV/0!</v>
      </c>
      <c r="AJ64" s="8" t="e">
        <f t="shared" si="25"/>
        <v>#DIV/0!</v>
      </c>
      <c r="AK64" s="45" t="s">
        <v>88</v>
      </c>
      <c r="AL64" s="47">
        <v>58297000000</v>
      </c>
      <c r="AM64" s="28">
        <f t="shared" si="27"/>
        <v>0</v>
      </c>
      <c r="AN64" s="43">
        <f t="shared" si="32"/>
        <v>0</v>
      </c>
    </row>
    <row r="65" spans="1:40" x14ac:dyDescent="0.25">
      <c r="A65" s="7">
        <v>54</v>
      </c>
      <c r="B65" s="16" t="s">
        <v>89</v>
      </c>
      <c r="C65" s="21">
        <f t="shared" si="28"/>
        <v>1166725702000</v>
      </c>
      <c r="D65" s="23">
        <f>379511702000+103300000000</f>
        <v>482811702000</v>
      </c>
      <c r="E65" s="22">
        <v>683914000000</v>
      </c>
      <c r="F65" s="22"/>
      <c r="G65" s="22"/>
      <c r="H65" s="22"/>
      <c r="I65" s="22"/>
      <c r="J65" s="22"/>
      <c r="K65" s="22"/>
      <c r="L65" s="22"/>
      <c r="M65" s="22"/>
      <c r="N65" s="22">
        <f t="shared" si="15"/>
        <v>903437253477</v>
      </c>
      <c r="O65" s="22">
        <f>101301281400+144477888000</f>
        <v>245779169400</v>
      </c>
      <c r="P65" s="22">
        <v>627002796834</v>
      </c>
      <c r="Q65" s="22"/>
      <c r="R65" s="22"/>
      <c r="S65" s="22"/>
      <c r="T65" s="22">
        <f t="shared" si="16"/>
        <v>0</v>
      </c>
      <c r="U65" s="22"/>
      <c r="V65" s="22"/>
      <c r="W65" s="22">
        <f>+SUM(X65:Y65)</f>
        <v>30655287243</v>
      </c>
      <c r="X65" s="23">
        <v>1889950000</v>
      </c>
      <c r="Y65" s="23">
        <v>28765337243</v>
      </c>
      <c r="Z65" s="23"/>
      <c r="AA65" s="23"/>
      <c r="AB65" s="23"/>
      <c r="AC65" s="8">
        <f t="shared" si="29"/>
        <v>0.77433560598547613</v>
      </c>
      <c r="AD65" s="8">
        <f t="shared" si="30"/>
        <v>0.50905802071881012</v>
      </c>
      <c r="AE65" s="8">
        <f t="shared" si="31"/>
        <v>0.9167860240234883</v>
      </c>
      <c r="AF65" s="8" t="e">
        <f t="shared" si="21"/>
        <v>#DIV/0!</v>
      </c>
      <c r="AG65" s="8" t="e">
        <f t="shared" si="22"/>
        <v>#DIV/0!</v>
      </c>
      <c r="AH65" s="8" t="e">
        <f t="shared" si="23"/>
        <v>#DIV/0!</v>
      </c>
      <c r="AI65" s="8" t="e">
        <f t="shared" si="24"/>
        <v>#DIV/0!</v>
      </c>
      <c r="AJ65" s="8" t="e">
        <f t="shared" si="25"/>
        <v>#DIV/0!</v>
      </c>
      <c r="AK65" s="45" t="s">
        <v>89</v>
      </c>
      <c r="AL65" s="47">
        <v>683914000000</v>
      </c>
      <c r="AM65" s="28">
        <f t="shared" si="27"/>
        <v>0</v>
      </c>
      <c r="AN65" s="43">
        <f t="shared" si="32"/>
        <v>0</v>
      </c>
    </row>
    <row r="66" spans="1:40" x14ac:dyDescent="0.25">
      <c r="A66" s="7">
        <v>55</v>
      </c>
      <c r="B66" s="16" t="s">
        <v>90</v>
      </c>
      <c r="C66" s="21">
        <f t="shared" si="28"/>
        <v>384134000000</v>
      </c>
      <c r="D66" s="23"/>
      <c r="E66" s="22">
        <v>384134000000</v>
      </c>
      <c r="F66" s="22"/>
      <c r="G66" s="22"/>
      <c r="H66" s="22"/>
      <c r="I66" s="22"/>
      <c r="J66" s="22"/>
      <c r="K66" s="22"/>
      <c r="L66" s="22"/>
      <c r="M66" s="22"/>
      <c r="N66" s="22">
        <f t="shared" si="15"/>
        <v>270159081052</v>
      </c>
      <c r="O66" s="22"/>
      <c r="P66" s="22">
        <v>267309412307</v>
      </c>
      <c r="Q66" s="22"/>
      <c r="R66" s="22"/>
      <c r="S66" s="22"/>
      <c r="T66" s="22">
        <f t="shared" si="16"/>
        <v>0</v>
      </c>
      <c r="U66" s="22"/>
      <c r="V66" s="22"/>
      <c r="W66" s="22">
        <f t="shared" si="17"/>
        <v>2849668745</v>
      </c>
      <c r="X66" s="23"/>
      <c r="Y66" s="23">
        <v>2849668745</v>
      </c>
      <c r="Z66" s="23"/>
      <c r="AA66" s="23"/>
      <c r="AB66" s="23"/>
      <c r="AC66" s="8">
        <f t="shared" si="29"/>
        <v>0.70329385332201788</v>
      </c>
      <c r="AD66" s="8" t="e">
        <f t="shared" si="30"/>
        <v>#DIV/0!</v>
      </c>
      <c r="AE66" s="8">
        <f t="shared" si="31"/>
        <v>0.69587542968599503</v>
      </c>
      <c r="AF66" s="8" t="e">
        <f t="shared" si="21"/>
        <v>#DIV/0!</v>
      </c>
      <c r="AG66" s="8" t="e">
        <f t="shared" si="22"/>
        <v>#DIV/0!</v>
      </c>
      <c r="AH66" s="8" t="e">
        <f t="shared" si="23"/>
        <v>#DIV/0!</v>
      </c>
      <c r="AI66" s="8" t="e">
        <f t="shared" si="24"/>
        <v>#DIV/0!</v>
      </c>
      <c r="AJ66" s="8" t="e">
        <f t="shared" si="25"/>
        <v>#DIV/0!</v>
      </c>
      <c r="AK66" s="45" t="s">
        <v>90</v>
      </c>
      <c r="AL66" s="47">
        <v>384134000000</v>
      </c>
      <c r="AM66" s="28">
        <f t="shared" si="27"/>
        <v>0</v>
      </c>
      <c r="AN66" s="43">
        <f t="shared" si="32"/>
        <v>0</v>
      </c>
    </row>
    <row r="67" spans="1:40" x14ac:dyDescent="0.25">
      <c r="A67" s="7">
        <v>56</v>
      </c>
      <c r="B67" s="16" t="s">
        <v>91</v>
      </c>
      <c r="C67" s="21">
        <f t="shared" si="28"/>
        <v>16105000000</v>
      </c>
      <c r="D67" s="23">
        <v>320000000</v>
      </c>
      <c r="E67" s="22">
        <v>15785000000</v>
      </c>
      <c r="F67" s="22"/>
      <c r="G67" s="22"/>
      <c r="H67" s="22"/>
      <c r="I67" s="22"/>
      <c r="J67" s="22"/>
      <c r="K67" s="22"/>
      <c r="L67" s="22"/>
      <c r="M67" s="22"/>
      <c r="N67" s="22">
        <f t="shared" si="15"/>
        <v>13062223459</v>
      </c>
      <c r="O67" s="22">
        <v>319000000</v>
      </c>
      <c r="P67" s="22">
        <v>12594127135</v>
      </c>
      <c r="Q67" s="22"/>
      <c r="R67" s="22"/>
      <c r="S67" s="22"/>
      <c r="T67" s="22">
        <f t="shared" si="16"/>
        <v>0</v>
      </c>
      <c r="U67" s="22"/>
      <c r="V67" s="22"/>
      <c r="W67" s="22">
        <f t="shared" si="17"/>
        <v>149096324</v>
      </c>
      <c r="X67" s="23"/>
      <c r="Y67" s="23">
        <v>149096324</v>
      </c>
      <c r="Z67" s="23"/>
      <c r="AA67" s="23"/>
      <c r="AB67" s="23"/>
      <c r="AC67" s="8">
        <f t="shared" si="29"/>
        <v>0.8110663433095312</v>
      </c>
      <c r="AD67" s="8">
        <f t="shared" si="30"/>
        <v>0.99687499999999996</v>
      </c>
      <c r="AE67" s="8">
        <f t="shared" si="31"/>
        <v>0.7978541105479886</v>
      </c>
      <c r="AF67" s="8" t="e">
        <f t="shared" si="21"/>
        <v>#DIV/0!</v>
      </c>
      <c r="AG67" s="8" t="e">
        <f t="shared" si="22"/>
        <v>#DIV/0!</v>
      </c>
      <c r="AH67" s="8" t="e">
        <f t="shared" si="23"/>
        <v>#DIV/0!</v>
      </c>
      <c r="AI67" s="8" t="e">
        <f t="shared" si="24"/>
        <v>#DIV/0!</v>
      </c>
      <c r="AJ67" s="8" t="e">
        <f t="shared" si="25"/>
        <v>#DIV/0!</v>
      </c>
      <c r="AK67" s="45" t="s">
        <v>91</v>
      </c>
      <c r="AL67" s="47">
        <v>15785000000</v>
      </c>
      <c r="AM67" s="28">
        <f t="shared" si="27"/>
        <v>0</v>
      </c>
      <c r="AN67" s="43">
        <f t="shared" si="32"/>
        <v>0</v>
      </c>
    </row>
    <row r="68" spans="1:40" ht="26.2" x14ac:dyDescent="0.25">
      <c r="A68" s="7">
        <v>57</v>
      </c>
      <c r="B68" s="16" t="s">
        <v>92</v>
      </c>
      <c r="C68" s="21">
        <f t="shared" si="28"/>
        <v>212789000000</v>
      </c>
      <c r="D68" s="23">
        <v>84788000000</v>
      </c>
      <c r="E68" s="22">
        <v>128001000000</v>
      </c>
      <c r="F68" s="22"/>
      <c r="G68" s="22"/>
      <c r="H68" s="22"/>
      <c r="I68" s="22"/>
      <c r="J68" s="22"/>
      <c r="K68" s="22"/>
      <c r="L68" s="22"/>
      <c r="M68" s="22"/>
      <c r="N68" s="22">
        <f t="shared" si="15"/>
        <v>203260635932</v>
      </c>
      <c r="O68" s="22">
        <v>57507239514</v>
      </c>
      <c r="P68" s="22">
        <v>113966839936</v>
      </c>
      <c r="Q68" s="22"/>
      <c r="R68" s="22"/>
      <c r="S68" s="22"/>
      <c r="T68" s="22">
        <f t="shared" si="16"/>
        <v>0</v>
      </c>
      <c r="U68" s="22"/>
      <c r="V68" s="22"/>
      <c r="W68" s="22">
        <f t="shared" si="17"/>
        <v>31786556482</v>
      </c>
      <c r="X68" s="23">
        <v>27871059000</v>
      </c>
      <c r="Y68" s="23">
        <v>3915497482</v>
      </c>
      <c r="Z68" s="23"/>
      <c r="AA68" s="23"/>
      <c r="AB68" s="23"/>
      <c r="AC68" s="8">
        <f t="shared" si="29"/>
        <v>0.95522153838779256</v>
      </c>
      <c r="AD68" s="8">
        <f t="shared" si="30"/>
        <v>0.67824738776713689</v>
      </c>
      <c r="AE68" s="8">
        <f t="shared" si="31"/>
        <v>0.89035898107046041</v>
      </c>
      <c r="AF68" s="8" t="e">
        <f t="shared" si="21"/>
        <v>#DIV/0!</v>
      </c>
      <c r="AG68" s="8" t="e">
        <f t="shared" si="22"/>
        <v>#DIV/0!</v>
      </c>
      <c r="AH68" s="8" t="e">
        <f t="shared" si="23"/>
        <v>#DIV/0!</v>
      </c>
      <c r="AI68" s="8" t="e">
        <f t="shared" si="24"/>
        <v>#DIV/0!</v>
      </c>
      <c r="AJ68" s="8" t="e">
        <f t="shared" si="25"/>
        <v>#DIV/0!</v>
      </c>
      <c r="AK68" s="45" t="s">
        <v>92</v>
      </c>
      <c r="AL68" s="47">
        <v>128001000000</v>
      </c>
      <c r="AM68" s="28">
        <f t="shared" si="27"/>
        <v>0</v>
      </c>
      <c r="AN68" s="43">
        <f t="shared" si="32"/>
        <v>0</v>
      </c>
    </row>
    <row r="69" spans="1:40" ht="26.2" x14ac:dyDescent="0.25">
      <c r="A69" s="7">
        <v>58</v>
      </c>
      <c r="B69" s="16" t="s">
        <v>93</v>
      </c>
      <c r="C69" s="21">
        <f t="shared" si="28"/>
        <v>416950000000</v>
      </c>
      <c r="D69" s="23">
        <v>40000000000</v>
      </c>
      <c r="E69" s="22">
        <v>376950000000</v>
      </c>
      <c r="F69" s="22"/>
      <c r="G69" s="22"/>
      <c r="H69" s="22"/>
      <c r="I69" s="22"/>
      <c r="J69" s="22"/>
      <c r="K69" s="22"/>
      <c r="L69" s="22"/>
      <c r="M69" s="22"/>
      <c r="N69" s="22">
        <f t="shared" si="15"/>
        <v>331400026646</v>
      </c>
      <c r="O69" s="22">
        <v>663462000</v>
      </c>
      <c r="P69" s="22">
        <f>266313540104-V69</f>
        <v>264179671104</v>
      </c>
      <c r="Q69" s="22"/>
      <c r="R69" s="22"/>
      <c r="S69" s="22"/>
      <c r="T69" s="22">
        <f t="shared" si="16"/>
        <v>2133869000</v>
      </c>
      <c r="U69" s="22"/>
      <c r="V69" s="22">
        <v>2133869000</v>
      </c>
      <c r="W69" s="22">
        <f t="shared" si="17"/>
        <v>64423024542</v>
      </c>
      <c r="X69" s="23">
        <v>39260000000</v>
      </c>
      <c r="Y69" s="23">
        <v>25163024542</v>
      </c>
      <c r="Z69" s="23"/>
      <c r="AA69" s="23"/>
      <c r="AB69" s="23"/>
      <c r="AC69" s="8">
        <f t="shared" si="29"/>
        <v>0.79481958663149055</v>
      </c>
      <c r="AD69" s="8">
        <f t="shared" si="30"/>
        <v>1.6586549999999999E-2</v>
      </c>
      <c r="AE69" s="8">
        <f t="shared" si="31"/>
        <v>0.70083478207719851</v>
      </c>
      <c r="AF69" s="8" t="e">
        <f t="shared" si="21"/>
        <v>#DIV/0!</v>
      </c>
      <c r="AG69" s="8" t="e">
        <f t="shared" si="22"/>
        <v>#DIV/0!</v>
      </c>
      <c r="AH69" s="8" t="e">
        <f t="shared" si="23"/>
        <v>#DIV/0!</v>
      </c>
      <c r="AI69" s="8" t="e">
        <f t="shared" si="24"/>
        <v>#DIV/0!</v>
      </c>
      <c r="AJ69" s="8" t="e">
        <f t="shared" si="25"/>
        <v>#DIV/0!</v>
      </c>
      <c r="AK69" s="45" t="s">
        <v>93</v>
      </c>
      <c r="AL69" s="47">
        <v>376950000000</v>
      </c>
      <c r="AM69" s="28">
        <f t="shared" si="27"/>
        <v>0</v>
      </c>
      <c r="AN69" s="43">
        <f t="shared" si="32"/>
        <v>0</v>
      </c>
    </row>
    <row r="70" spans="1:40" x14ac:dyDescent="0.25">
      <c r="A70" s="7">
        <v>59</v>
      </c>
      <c r="B70" s="16" t="s">
        <v>94</v>
      </c>
      <c r="C70" s="21">
        <f t="shared" si="28"/>
        <v>10775000000</v>
      </c>
      <c r="D70" s="23"/>
      <c r="E70" s="22">
        <v>10775000000</v>
      </c>
      <c r="F70" s="22"/>
      <c r="G70" s="22"/>
      <c r="H70" s="22"/>
      <c r="I70" s="22"/>
      <c r="J70" s="22"/>
      <c r="K70" s="22"/>
      <c r="L70" s="22"/>
      <c r="M70" s="22"/>
      <c r="N70" s="22">
        <f t="shared" si="15"/>
        <v>7975567021</v>
      </c>
      <c r="O70" s="22"/>
      <c r="P70" s="22">
        <v>7972178029</v>
      </c>
      <c r="Q70" s="22"/>
      <c r="R70" s="22"/>
      <c r="S70" s="22"/>
      <c r="T70" s="22">
        <f t="shared" si="16"/>
        <v>0</v>
      </c>
      <c r="U70" s="22"/>
      <c r="V70" s="22"/>
      <c r="W70" s="22">
        <f t="shared" si="17"/>
        <v>3388992</v>
      </c>
      <c r="X70" s="23"/>
      <c r="Y70" s="23">
        <v>3388992</v>
      </c>
      <c r="Z70" s="23"/>
      <c r="AA70" s="23"/>
      <c r="AB70" s="23"/>
      <c r="AC70" s="8">
        <f t="shared" si="29"/>
        <v>0.74019183489559159</v>
      </c>
      <c r="AD70" s="8" t="e">
        <f t="shared" si="30"/>
        <v>#DIV/0!</v>
      </c>
      <c r="AE70" s="8">
        <f t="shared" si="31"/>
        <v>0.73987731127610212</v>
      </c>
      <c r="AF70" s="8" t="e">
        <f t="shared" si="21"/>
        <v>#DIV/0!</v>
      </c>
      <c r="AG70" s="8" t="e">
        <f t="shared" si="22"/>
        <v>#DIV/0!</v>
      </c>
      <c r="AH70" s="8" t="e">
        <f t="shared" si="23"/>
        <v>#DIV/0!</v>
      </c>
      <c r="AI70" s="8" t="e">
        <f t="shared" si="24"/>
        <v>#DIV/0!</v>
      </c>
      <c r="AJ70" s="8" t="e">
        <f t="shared" si="25"/>
        <v>#DIV/0!</v>
      </c>
      <c r="AK70" s="45" t="s">
        <v>94</v>
      </c>
      <c r="AL70" s="47">
        <v>10775000000</v>
      </c>
      <c r="AM70" s="28">
        <f t="shared" si="27"/>
        <v>0</v>
      </c>
      <c r="AN70" s="43">
        <f t="shared" si="32"/>
        <v>0</v>
      </c>
    </row>
    <row r="71" spans="1:40" x14ac:dyDescent="0.25">
      <c r="A71" s="7">
        <v>60</v>
      </c>
      <c r="B71" s="16" t="s">
        <v>95</v>
      </c>
      <c r="C71" s="21">
        <f t="shared" si="28"/>
        <v>68567000000</v>
      </c>
      <c r="D71" s="23"/>
      <c r="E71" s="22">
        <v>68567000000</v>
      </c>
      <c r="F71" s="22"/>
      <c r="G71" s="22"/>
      <c r="H71" s="22"/>
      <c r="I71" s="22"/>
      <c r="J71" s="22"/>
      <c r="K71" s="22"/>
      <c r="L71" s="22"/>
      <c r="M71" s="22"/>
      <c r="N71" s="22">
        <f t="shared" si="15"/>
        <v>61430730265</v>
      </c>
      <c r="O71" s="22"/>
      <c r="P71" s="22">
        <v>61301471471</v>
      </c>
      <c r="Q71" s="22"/>
      <c r="R71" s="22"/>
      <c r="S71" s="22"/>
      <c r="T71" s="22">
        <f t="shared" si="16"/>
        <v>0</v>
      </c>
      <c r="U71" s="22"/>
      <c r="V71" s="22"/>
      <c r="W71" s="22">
        <f t="shared" si="17"/>
        <v>129258794</v>
      </c>
      <c r="X71" s="23"/>
      <c r="Y71" s="23">
        <v>129258794</v>
      </c>
      <c r="Z71" s="23"/>
      <c r="AA71" s="23"/>
      <c r="AB71" s="23"/>
      <c r="AC71" s="8">
        <f t="shared" si="29"/>
        <v>0.89592267803753989</v>
      </c>
      <c r="AD71" s="8" t="e">
        <f t="shared" si="30"/>
        <v>#DIV/0!</v>
      </c>
      <c r="AE71" s="8">
        <f t="shared" si="31"/>
        <v>0.89403753220937188</v>
      </c>
      <c r="AF71" s="8" t="e">
        <f t="shared" si="21"/>
        <v>#DIV/0!</v>
      </c>
      <c r="AG71" s="8" t="e">
        <f t="shared" si="22"/>
        <v>#DIV/0!</v>
      </c>
      <c r="AH71" s="8" t="e">
        <f t="shared" si="23"/>
        <v>#DIV/0!</v>
      </c>
      <c r="AI71" s="8" t="e">
        <f t="shared" si="24"/>
        <v>#DIV/0!</v>
      </c>
      <c r="AJ71" s="8" t="e">
        <f t="shared" si="25"/>
        <v>#DIV/0!</v>
      </c>
      <c r="AK71" s="45" t="s">
        <v>95</v>
      </c>
      <c r="AL71" s="47">
        <v>68567000000</v>
      </c>
      <c r="AM71" s="28">
        <f t="shared" si="27"/>
        <v>0</v>
      </c>
      <c r="AN71" s="43">
        <f t="shared" si="32"/>
        <v>0</v>
      </c>
    </row>
    <row r="72" spans="1:40" ht="26.2" x14ac:dyDescent="0.25">
      <c r="A72" s="7">
        <v>61</v>
      </c>
      <c r="B72" s="16" t="s">
        <v>96</v>
      </c>
      <c r="C72" s="21">
        <f t="shared" si="28"/>
        <v>272704823300</v>
      </c>
      <c r="D72" s="23">
        <v>494000000</v>
      </c>
      <c r="E72" s="22">
        <v>272210823300</v>
      </c>
      <c r="F72" s="22"/>
      <c r="G72" s="22"/>
      <c r="H72" s="22"/>
      <c r="I72" s="22"/>
      <c r="J72" s="22"/>
      <c r="K72" s="22"/>
      <c r="L72" s="22"/>
      <c r="M72" s="22"/>
      <c r="N72" s="22">
        <f t="shared" si="15"/>
        <v>197690357781</v>
      </c>
      <c r="O72" s="22">
        <v>492529000</v>
      </c>
      <c r="P72" s="22">
        <f>192932138028-V72</f>
        <v>192795138028</v>
      </c>
      <c r="Q72" s="22"/>
      <c r="R72" s="22"/>
      <c r="S72" s="22"/>
      <c r="T72" s="22">
        <f t="shared" si="16"/>
        <v>137000000</v>
      </c>
      <c r="U72" s="22"/>
      <c r="V72" s="22">
        <v>137000000</v>
      </c>
      <c r="W72" s="22">
        <f t="shared" si="17"/>
        <v>4265690753</v>
      </c>
      <c r="X72" s="23"/>
      <c r="Y72" s="23">
        <v>4265690753</v>
      </c>
      <c r="Z72" s="23"/>
      <c r="AA72" s="23"/>
      <c r="AB72" s="23"/>
      <c r="AC72" s="8">
        <f t="shared" si="29"/>
        <v>0.72492431702802229</v>
      </c>
      <c r="AD72" s="8">
        <f t="shared" si="30"/>
        <v>0.99702226720647769</v>
      </c>
      <c r="AE72" s="8">
        <f t="shared" si="31"/>
        <v>0.7082566949056357</v>
      </c>
      <c r="AF72" s="8" t="e">
        <f t="shared" si="21"/>
        <v>#DIV/0!</v>
      </c>
      <c r="AG72" s="8" t="e">
        <f t="shared" si="22"/>
        <v>#DIV/0!</v>
      </c>
      <c r="AH72" s="8" t="e">
        <f t="shared" si="23"/>
        <v>#DIV/0!</v>
      </c>
      <c r="AI72" s="8" t="e">
        <f t="shared" si="24"/>
        <v>#DIV/0!</v>
      </c>
      <c r="AJ72" s="8" t="e">
        <f t="shared" si="25"/>
        <v>#DIV/0!</v>
      </c>
      <c r="AK72" s="45" t="s">
        <v>96</v>
      </c>
      <c r="AL72" s="47">
        <v>272210823300</v>
      </c>
      <c r="AM72" s="28">
        <f t="shared" si="27"/>
        <v>0</v>
      </c>
      <c r="AN72" s="43">
        <f t="shared" si="32"/>
        <v>0</v>
      </c>
    </row>
    <row r="73" spans="1:40" x14ac:dyDescent="0.25">
      <c r="A73" s="7">
        <v>62</v>
      </c>
      <c r="B73" s="16" t="s">
        <v>97</v>
      </c>
      <c r="C73" s="21">
        <f t="shared" si="28"/>
        <v>23023000000</v>
      </c>
      <c r="D73" s="23"/>
      <c r="E73" s="22">
        <v>23023000000</v>
      </c>
      <c r="F73" s="22"/>
      <c r="G73" s="22"/>
      <c r="H73" s="22"/>
      <c r="I73" s="22"/>
      <c r="J73" s="22"/>
      <c r="K73" s="22"/>
      <c r="L73" s="22"/>
      <c r="M73" s="22"/>
      <c r="N73" s="22">
        <f t="shared" si="15"/>
        <v>23264958072</v>
      </c>
      <c r="O73" s="22"/>
      <c r="P73" s="22">
        <v>22917156173</v>
      </c>
      <c r="Q73" s="22"/>
      <c r="R73" s="22"/>
      <c r="S73" s="22"/>
      <c r="T73" s="22">
        <f t="shared" si="16"/>
        <v>0</v>
      </c>
      <c r="U73" s="22"/>
      <c r="V73" s="22"/>
      <c r="W73" s="22">
        <f t="shared" si="17"/>
        <v>347801899</v>
      </c>
      <c r="X73" s="23"/>
      <c r="Y73" s="23">
        <v>347801899</v>
      </c>
      <c r="Z73" s="23"/>
      <c r="AA73" s="23"/>
      <c r="AB73" s="23"/>
      <c r="AC73" s="8">
        <f t="shared" si="29"/>
        <v>1.0105094067671458</v>
      </c>
      <c r="AD73" s="8" t="e">
        <f t="shared" si="30"/>
        <v>#DIV/0!</v>
      </c>
      <c r="AE73" s="8">
        <f t="shared" si="31"/>
        <v>0.99540269178647445</v>
      </c>
      <c r="AF73" s="8" t="e">
        <f t="shared" si="21"/>
        <v>#DIV/0!</v>
      </c>
      <c r="AG73" s="8" t="e">
        <f t="shared" si="22"/>
        <v>#DIV/0!</v>
      </c>
      <c r="AH73" s="8" t="e">
        <f t="shared" si="23"/>
        <v>#DIV/0!</v>
      </c>
      <c r="AI73" s="8" t="e">
        <f t="shared" si="24"/>
        <v>#DIV/0!</v>
      </c>
      <c r="AJ73" s="8" t="e">
        <f t="shared" si="25"/>
        <v>#DIV/0!</v>
      </c>
      <c r="AK73" s="45" t="s">
        <v>97</v>
      </c>
      <c r="AL73" s="47">
        <v>23023000000</v>
      </c>
      <c r="AM73" s="28">
        <f t="shared" si="27"/>
        <v>0</v>
      </c>
      <c r="AN73" s="43">
        <f t="shared" si="32"/>
        <v>0</v>
      </c>
    </row>
    <row r="74" spans="1:40" ht="26.2" x14ac:dyDescent="0.25">
      <c r="A74" s="7">
        <v>63</v>
      </c>
      <c r="B74" s="16" t="s">
        <v>98</v>
      </c>
      <c r="C74" s="21">
        <f t="shared" si="28"/>
        <v>352305509500</v>
      </c>
      <c r="D74" s="23">
        <v>2227509500</v>
      </c>
      <c r="E74" s="22">
        <v>350078000000</v>
      </c>
      <c r="F74" s="22"/>
      <c r="G74" s="22"/>
      <c r="H74" s="22"/>
      <c r="I74" s="22"/>
      <c r="J74" s="22"/>
      <c r="K74" s="22"/>
      <c r="L74" s="22"/>
      <c r="M74" s="22"/>
      <c r="N74" s="22">
        <f t="shared" si="15"/>
        <v>234102194299</v>
      </c>
      <c r="O74" s="22">
        <f>104509500+512697000</f>
        <v>617206500</v>
      </c>
      <c r="P74" s="22">
        <v>190140775024</v>
      </c>
      <c r="Q74" s="22"/>
      <c r="R74" s="22"/>
      <c r="S74" s="22"/>
      <c r="T74" s="22">
        <f t="shared" si="16"/>
        <v>0</v>
      </c>
      <c r="U74" s="22"/>
      <c r="V74" s="22"/>
      <c r="W74" s="22">
        <f t="shared" si="17"/>
        <v>43344212775</v>
      </c>
      <c r="X74" s="23"/>
      <c r="Y74" s="23">
        <v>43344212775</v>
      </c>
      <c r="Z74" s="23"/>
      <c r="AA74" s="23"/>
      <c r="AB74" s="23"/>
      <c r="AC74" s="8">
        <f t="shared" si="29"/>
        <v>0.66448632787844608</v>
      </c>
      <c r="AD74" s="8">
        <f t="shared" si="30"/>
        <v>0.2770836667587725</v>
      </c>
      <c r="AE74" s="8">
        <f t="shared" si="31"/>
        <v>0.54313831495838072</v>
      </c>
      <c r="AF74" s="8" t="e">
        <f t="shared" si="21"/>
        <v>#DIV/0!</v>
      </c>
      <c r="AG74" s="8" t="e">
        <f t="shared" si="22"/>
        <v>#DIV/0!</v>
      </c>
      <c r="AH74" s="8" t="e">
        <f t="shared" si="23"/>
        <v>#DIV/0!</v>
      </c>
      <c r="AI74" s="8" t="e">
        <f t="shared" si="24"/>
        <v>#DIV/0!</v>
      </c>
      <c r="AJ74" s="8" t="e">
        <f t="shared" si="25"/>
        <v>#DIV/0!</v>
      </c>
      <c r="AK74" s="45" t="s">
        <v>98</v>
      </c>
      <c r="AL74" s="47">
        <v>350078000000</v>
      </c>
      <c r="AM74" s="28">
        <f t="shared" si="27"/>
        <v>0</v>
      </c>
      <c r="AN74" s="43">
        <f t="shared" si="32"/>
        <v>0</v>
      </c>
    </row>
    <row r="75" spans="1:40" ht="26.2" x14ac:dyDescent="0.25">
      <c r="A75" s="7">
        <v>64</v>
      </c>
      <c r="B75" s="16" t="s">
        <v>99</v>
      </c>
      <c r="C75" s="21">
        <f t="shared" si="28"/>
        <v>33906000000</v>
      </c>
      <c r="D75" s="23">
        <v>650000000</v>
      </c>
      <c r="E75" s="22">
        <v>33256000000</v>
      </c>
      <c r="F75" s="22"/>
      <c r="G75" s="22"/>
      <c r="H75" s="22"/>
      <c r="I75" s="22"/>
      <c r="J75" s="22"/>
      <c r="K75" s="22"/>
      <c r="L75" s="22"/>
      <c r="M75" s="22"/>
      <c r="N75" s="22">
        <f t="shared" si="15"/>
        <v>21527143031</v>
      </c>
      <c r="O75" s="22">
        <v>413172000</v>
      </c>
      <c r="P75" s="22">
        <v>18552748335</v>
      </c>
      <c r="Q75" s="22"/>
      <c r="R75" s="22"/>
      <c r="S75" s="22"/>
      <c r="T75" s="22">
        <f t="shared" si="16"/>
        <v>0</v>
      </c>
      <c r="U75" s="22"/>
      <c r="V75" s="22"/>
      <c r="W75" s="22">
        <f t="shared" si="17"/>
        <v>2561222696</v>
      </c>
      <c r="X75" s="23">
        <v>85253700</v>
      </c>
      <c r="Y75" s="23">
        <v>2475968996</v>
      </c>
      <c r="Z75" s="23"/>
      <c r="AA75" s="23"/>
      <c r="AB75" s="23"/>
      <c r="AC75" s="8">
        <f t="shared" si="29"/>
        <v>0.6349065956172949</v>
      </c>
      <c r="AD75" s="8">
        <f t="shared" si="30"/>
        <v>0.63564923076923074</v>
      </c>
      <c r="AE75" s="8">
        <f t="shared" si="31"/>
        <v>0.55787672404979549</v>
      </c>
      <c r="AF75" s="8" t="e">
        <f t="shared" si="21"/>
        <v>#DIV/0!</v>
      </c>
      <c r="AG75" s="8" t="e">
        <f t="shared" si="22"/>
        <v>#DIV/0!</v>
      </c>
      <c r="AH75" s="8" t="e">
        <f t="shared" si="23"/>
        <v>#DIV/0!</v>
      </c>
      <c r="AI75" s="8" t="e">
        <f t="shared" si="24"/>
        <v>#DIV/0!</v>
      </c>
      <c r="AJ75" s="8" t="e">
        <f t="shared" si="25"/>
        <v>#DIV/0!</v>
      </c>
      <c r="AK75" s="45" t="s">
        <v>99</v>
      </c>
      <c r="AL75" s="47">
        <v>33256000000</v>
      </c>
      <c r="AM75" s="28">
        <f t="shared" ref="AM75:AM106" si="33">AL75-E75</f>
        <v>0</v>
      </c>
      <c r="AN75" s="43">
        <f t="shared" si="32"/>
        <v>0</v>
      </c>
    </row>
    <row r="76" spans="1:40" ht="26.2" x14ac:dyDescent="0.25">
      <c r="A76" s="7">
        <v>65</v>
      </c>
      <c r="B76" s="16" t="s">
        <v>100</v>
      </c>
      <c r="C76" s="21">
        <f t="shared" ref="C76:C107" si="34">+SUM(D76:I76)</f>
        <v>19527630000</v>
      </c>
      <c r="D76" s="23">
        <v>67630000</v>
      </c>
      <c r="E76" s="22">
        <v>19460000000</v>
      </c>
      <c r="F76" s="22"/>
      <c r="G76" s="22"/>
      <c r="H76" s="22"/>
      <c r="I76" s="22"/>
      <c r="J76" s="22"/>
      <c r="K76" s="22"/>
      <c r="L76" s="22"/>
      <c r="M76" s="22"/>
      <c r="N76" s="22">
        <f t="shared" si="15"/>
        <v>15463619926</v>
      </c>
      <c r="O76" s="22">
        <v>67630000</v>
      </c>
      <c r="P76" s="22">
        <v>15212475628</v>
      </c>
      <c r="Q76" s="22"/>
      <c r="R76" s="22"/>
      <c r="S76" s="22"/>
      <c r="T76" s="22">
        <f t="shared" si="16"/>
        <v>0</v>
      </c>
      <c r="U76" s="22"/>
      <c r="V76" s="22"/>
      <c r="W76" s="22">
        <f t="shared" si="17"/>
        <v>183514298</v>
      </c>
      <c r="X76" s="23"/>
      <c r="Y76" s="23">
        <v>183514298</v>
      </c>
      <c r="Z76" s="23"/>
      <c r="AA76" s="23"/>
      <c r="AB76" s="23"/>
      <c r="AC76" s="8">
        <f t="shared" si="29"/>
        <v>0.79188411117990254</v>
      </c>
      <c r="AD76" s="8">
        <f t="shared" si="30"/>
        <v>1</v>
      </c>
      <c r="AE76" s="8">
        <f t="shared" si="31"/>
        <v>0.78173050503597119</v>
      </c>
      <c r="AF76" s="8" t="e">
        <f t="shared" si="21"/>
        <v>#DIV/0!</v>
      </c>
      <c r="AG76" s="8" t="e">
        <f t="shared" si="22"/>
        <v>#DIV/0!</v>
      </c>
      <c r="AH76" s="8" t="e">
        <f t="shared" si="23"/>
        <v>#DIV/0!</v>
      </c>
      <c r="AI76" s="8" t="e">
        <f t="shared" si="24"/>
        <v>#DIV/0!</v>
      </c>
      <c r="AJ76" s="8" t="e">
        <f t="shared" si="25"/>
        <v>#DIV/0!</v>
      </c>
      <c r="AK76" s="45" t="s">
        <v>100</v>
      </c>
      <c r="AL76" s="47">
        <v>19460000000</v>
      </c>
      <c r="AM76" s="28">
        <f t="shared" si="33"/>
        <v>0</v>
      </c>
      <c r="AN76" s="43">
        <f t="shared" si="32"/>
        <v>0</v>
      </c>
    </row>
    <row r="77" spans="1:40" ht="26.2" x14ac:dyDescent="0.25">
      <c r="A77" s="7">
        <v>66</v>
      </c>
      <c r="B77" s="16" t="s">
        <v>101</v>
      </c>
      <c r="C77" s="21">
        <f t="shared" si="34"/>
        <v>229762000000</v>
      </c>
      <c r="D77" s="23"/>
      <c r="E77" s="22">
        <v>229762000000</v>
      </c>
      <c r="F77" s="22"/>
      <c r="G77" s="22"/>
      <c r="H77" s="22"/>
      <c r="I77" s="22"/>
      <c r="J77" s="22"/>
      <c r="K77" s="22"/>
      <c r="L77" s="22"/>
      <c r="M77" s="22"/>
      <c r="N77" s="22">
        <f t="shared" ref="N77:N140" si="35">+SUM(O77:T77,W77,Z77:AB77)</f>
        <v>208636593245</v>
      </c>
      <c r="O77" s="22"/>
      <c r="P77" s="22">
        <f>190359209217-V77</f>
        <v>190195203737</v>
      </c>
      <c r="Q77" s="22"/>
      <c r="R77" s="22"/>
      <c r="S77" s="22"/>
      <c r="T77" s="22">
        <f t="shared" ref="T77:T208" si="36">+SUM(U77:V77)</f>
        <v>164005480</v>
      </c>
      <c r="U77" s="22"/>
      <c r="V77" s="22">
        <v>164005480</v>
      </c>
      <c r="W77" s="22">
        <f t="shared" ref="W77:W208" si="37">+SUM(X77:Y77)</f>
        <v>18277384028</v>
      </c>
      <c r="X77" s="23"/>
      <c r="Y77" s="23">
        <v>18277384028</v>
      </c>
      <c r="Z77" s="23"/>
      <c r="AA77" s="23"/>
      <c r="AB77" s="23"/>
      <c r="AC77" s="8">
        <f t="shared" ref="AC77:AC108" si="38">+N77/C77</f>
        <v>0.90805526259781866</v>
      </c>
      <c r="AD77" s="8" t="e">
        <f t="shared" ref="AD77:AD108" si="39">+O77/D77</f>
        <v>#DIV/0!</v>
      </c>
      <c r="AE77" s="8">
        <f t="shared" ref="AE77:AE108" si="40">+P77/E77</f>
        <v>0.82779225344922136</v>
      </c>
      <c r="AF77" s="8" t="e">
        <f t="shared" ref="AF77:AF208" si="41">+Q77/F77</f>
        <v>#DIV/0!</v>
      </c>
      <c r="AG77" s="8" t="e">
        <f t="shared" ref="AG77:AG208" si="42">+S77/H77</f>
        <v>#DIV/0!</v>
      </c>
      <c r="AH77" s="8" t="e">
        <f t="shared" ref="AH77:AH208" si="43">+T77/I77</f>
        <v>#DIV/0!</v>
      </c>
      <c r="AI77" s="8" t="e">
        <f t="shared" ref="AI77:AI208" si="44">+U77/J77</f>
        <v>#DIV/0!</v>
      </c>
      <c r="AJ77" s="8" t="e">
        <f t="shared" ref="AJ77:AJ208" si="45">+V77/K77</f>
        <v>#DIV/0!</v>
      </c>
      <c r="AK77" s="45" t="s">
        <v>101</v>
      </c>
      <c r="AL77" s="47">
        <v>229762000000</v>
      </c>
      <c r="AM77" s="28">
        <f t="shared" si="33"/>
        <v>0</v>
      </c>
      <c r="AN77" s="43">
        <f t="shared" si="32"/>
        <v>0</v>
      </c>
    </row>
    <row r="78" spans="1:40" ht="15.05" x14ac:dyDescent="0.25">
      <c r="A78" s="7">
        <v>67</v>
      </c>
      <c r="B78" s="16" t="s">
        <v>102</v>
      </c>
      <c r="C78" s="21">
        <f t="shared" si="34"/>
        <v>14366000000</v>
      </c>
      <c r="D78" s="23"/>
      <c r="E78" s="22">
        <v>14366000000</v>
      </c>
      <c r="F78" s="22"/>
      <c r="G78" s="22"/>
      <c r="H78" s="22"/>
      <c r="I78" s="22"/>
      <c r="J78" s="22"/>
      <c r="K78" s="22"/>
      <c r="L78" s="22"/>
      <c r="M78" s="22"/>
      <c r="N78" s="22">
        <f t="shared" si="35"/>
        <v>11417230783</v>
      </c>
      <c r="O78" s="22"/>
      <c r="P78" s="22">
        <v>11020097829</v>
      </c>
      <c r="Q78" s="22"/>
      <c r="R78" s="22"/>
      <c r="S78" s="22"/>
      <c r="T78" s="22">
        <f t="shared" si="36"/>
        <v>0</v>
      </c>
      <c r="U78" s="22"/>
      <c r="V78" s="22"/>
      <c r="W78" s="22">
        <f t="shared" si="37"/>
        <v>397132954</v>
      </c>
      <c r="X78" s="23"/>
      <c r="Y78" s="27">
        <v>397132954</v>
      </c>
      <c r="Z78" s="29"/>
      <c r="AA78" s="29"/>
      <c r="AB78" s="29"/>
      <c r="AC78" s="8">
        <f t="shared" si="38"/>
        <v>0.79473971759710427</v>
      </c>
      <c r="AD78" s="8" t="e">
        <f t="shared" si="39"/>
        <v>#DIV/0!</v>
      </c>
      <c r="AE78" s="8">
        <f t="shared" si="40"/>
        <v>0.7670957698037032</v>
      </c>
      <c r="AF78" s="8" t="e">
        <f t="shared" si="41"/>
        <v>#DIV/0!</v>
      </c>
      <c r="AG78" s="8" t="e">
        <f t="shared" si="42"/>
        <v>#DIV/0!</v>
      </c>
      <c r="AH78" s="8" t="e">
        <f t="shared" si="43"/>
        <v>#DIV/0!</v>
      </c>
      <c r="AI78" s="8" t="e">
        <f t="shared" si="44"/>
        <v>#DIV/0!</v>
      </c>
      <c r="AJ78" s="8" t="e">
        <f t="shared" si="45"/>
        <v>#DIV/0!</v>
      </c>
      <c r="AK78" s="45" t="s">
        <v>102</v>
      </c>
      <c r="AL78" s="47">
        <v>14366000000</v>
      </c>
      <c r="AM78" s="28">
        <f t="shared" si="33"/>
        <v>0</v>
      </c>
      <c r="AN78" s="43">
        <f t="shared" si="32"/>
        <v>0</v>
      </c>
    </row>
    <row r="79" spans="1:40" x14ac:dyDescent="0.25">
      <c r="A79" s="7">
        <v>68</v>
      </c>
      <c r="B79" s="16" t="s">
        <v>103</v>
      </c>
      <c r="C79" s="21">
        <f t="shared" si="34"/>
        <v>1062562868000</v>
      </c>
      <c r="D79" s="23">
        <f>232085868000+7692000000</f>
        <v>239777868000</v>
      </c>
      <c r="E79" s="22">
        <v>822785000000</v>
      </c>
      <c r="F79" s="22"/>
      <c r="G79" s="22"/>
      <c r="H79" s="22"/>
      <c r="I79" s="22"/>
      <c r="J79" s="22"/>
      <c r="K79" s="22"/>
      <c r="L79" s="22"/>
      <c r="M79" s="22"/>
      <c r="N79" s="22">
        <f t="shared" si="35"/>
        <v>909839232482</v>
      </c>
      <c r="O79" s="22">
        <f>2735316030+219239959000</f>
        <v>221975275030</v>
      </c>
      <c r="P79" s="22">
        <f>655837582683-V79</f>
        <v>655350765533</v>
      </c>
      <c r="Q79" s="22"/>
      <c r="R79" s="22"/>
      <c r="S79" s="22"/>
      <c r="T79" s="22">
        <f t="shared" si="36"/>
        <v>486817150</v>
      </c>
      <c r="U79" s="22"/>
      <c r="V79" s="22">
        <v>486817150</v>
      </c>
      <c r="W79" s="22">
        <f t="shared" si="37"/>
        <v>32026374769</v>
      </c>
      <c r="X79" s="23">
        <v>5054212000</v>
      </c>
      <c r="Y79" s="23">
        <v>26972162769</v>
      </c>
      <c r="Z79" s="23"/>
      <c r="AA79" s="23"/>
      <c r="AB79" s="23"/>
      <c r="AC79" s="8">
        <f t="shared" si="38"/>
        <v>0.8562686123170643</v>
      </c>
      <c r="AD79" s="8">
        <f t="shared" si="39"/>
        <v>0.9257538107311889</v>
      </c>
      <c r="AE79" s="8">
        <f t="shared" si="40"/>
        <v>0.79650305430094126</v>
      </c>
      <c r="AF79" s="8" t="e">
        <f t="shared" si="41"/>
        <v>#DIV/0!</v>
      </c>
      <c r="AG79" s="8" t="e">
        <f t="shared" si="42"/>
        <v>#DIV/0!</v>
      </c>
      <c r="AH79" s="8" t="e">
        <f t="shared" si="43"/>
        <v>#DIV/0!</v>
      </c>
      <c r="AI79" s="8" t="e">
        <f t="shared" si="44"/>
        <v>#DIV/0!</v>
      </c>
      <c r="AJ79" s="8" t="e">
        <f t="shared" si="45"/>
        <v>#DIV/0!</v>
      </c>
      <c r="AK79" s="45" t="s">
        <v>103</v>
      </c>
      <c r="AL79" s="47">
        <v>822785000000</v>
      </c>
      <c r="AM79" s="28">
        <f t="shared" si="33"/>
        <v>0</v>
      </c>
      <c r="AN79" s="43">
        <f t="shared" si="32"/>
        <v>0</v>
      </c>
    </row>
    <row r="80" spans="1:40" x14ac:dyDescent="0.25">
      <c r="A80" s="7">
        <v>69</v>
      </c>
      <c r="B80" s="16" t="s">
        <v>104</v>
      </c>
      <c r="C80" s="21">
        <f t="shared" si="34"/>
        <v>200000000</v>
      </c>
      <c r="D80" s="23"/>
      <c r="E80" s="22">
        <v>200000000</v>
      </c>
      <c r="F80" s="22"/>
      <c r="G80" s="22"/>
      <c r="H80" s="22"/>
      <c r="I80" s="22"/>
      <c r="J80" s="22"/>
      <c r="K80" s="22"/>
      <c r="L80" s="22"/>
      <c r="M80" s="22"/>
      <c r="N80" s="22">
        <f t="shared" si="35"/>
        <v>200000000</v>
      </c>
      <c r="O80" s="22"/>
      <c r="P80" s="22">
        <v>200000000</v>
      </c>
      <c r="Q80" s="22"/>
      <c r="R80" s="22"/>
      <c r="S80" s="22"/>
      <c r="T80" s="22">
        <f t="shared" si="36"/>
        <v>0</v>
      </c>
      <c r="U80" s="22"/>
      <c r="V80" s="22"/>
      <c r="W80" s="22">
        <f t="shared" si="37"/>
        <v>0</v>
      </c>
      <c r="X80" s="23"/>
      <c r="Y80" s="23"/>
      <c r="Z80" s="23"/>
      <c r="AA80" s="23"/>
      <c r="AB80" s="23"/>
      <c r="AC80" s="8">
        <f t="shared" si="38"/>
        <v>1</v>
      </c>
      <c r="AD80" s="8" t="e">
        <f t="shared" si="39"/>
        <v>#DIV/0!</v>
      </c>
      <c r="AE80" s="8">
        <f t="shared" si="40"/>
        <v>1</v>
      </c>
      <c r="AF80" s="8" t="e">
        <f t="shared" si="41"/>
        <v>#DIV/0!</v>
      </c>
      <c r="AG80" s="8" t="e">
        <f t="shared" si="42"/>
        <v>#DIV/0!</v>
      </c>
      <c r="AH80" s="8" t="e">
        <f t="shared" si="43"/>
        <v>#DIV/0!</v>
      </c>
      <c r="AI80" s="8" t="e">
        <f t="shared" si="44"/>
        <v>#DIV/0!</v>
      </c>
      <c r="AJ80" s="8" t="e">
        <f t="shared" si="45"/>
        <v>#DIV/0!</v>
      </c>
      <c r="AK80" s="45" t="s">
        <v>104</v>
      </c>
      <c r="AL80" s="47">
        <v>200000000</v>
      </c>
      <c r="AM80" s="28">
        <f t="shared" si="33"/>
        <v>0</v>
      </c>
      <c r="AN80" s="43">
        <f t="shared" si="32"/>
        <v>0</v>
      </c>
    </row>
    <row r="81" spans="1:44" x14ac:dyDescent="0.25">
      <c r="A81" s="7">
        <v>70</v>
      </c>
      <c r="B81" s="16" t="s">
        <v>105</v>
      </c>
      <c r="C81" s="21">
        <f t="shared" si="34"/>
        <v>100000000</v>
      </c>
      <c r="D81" s="23"/>
      <c r="E81" s="22">
        <v>100000000</v>
      </c>
      <c r="F81" s="22"/>
      <c r="G81" s="22"/>
      <c r="H81" s="22"/>
      <c r="I81" s="22"/>
      <c r="J81" s="22"/>
      <c r="K81" s="22"/>
      <c r="L81" s="22"/>
      <c r="M81" s="22"/>
      <c r="N81" s="22">
        <f t="shared" si="35"/>
        <v>100000000</v>
      </c>
      <c r="O81" s="22"/>
      <c r="P81" s="22">
        <v>100000000</v>
      </c>
      <c r="Q81" s="22"/>
      <c r="R81" s="22"/>
      <c r="S81" s="22"/>
      <c r="T81" s="22">
        <f t="shared" si="36"/>
        <v>0</v>
      </c>
      <c r="U81" s="22"/>
      <c r="V81" s="22"/>
      <c r="W81" s="22">
        <f t="shared" si="37"/>
        <v>0</v>
      </c>
      <c r="X81" s="23"/>
      <c r="Y81" s="23"/>
      <c r="Z81" s="23"/>
      <c r="AA81" s="23"/>
      <c r="AB81" s="23"/>
      <c r="AC81" s="8">
        <f t="shared" si="38"/>
        <v>1</v>
      </c>
      <c r="AD81" s="8" t="e">
        <f t="shared" si="39"/>
        <v>#DIV/0!</v>
      </c>
      <c r="AE81" s="8">
        <f t="shared" si="40"/>
        <v>1</v>
      </c>
      <c r="AF81" s="8" t="e">
        <f t="shared" si="41"/>
        <v>#DIV/0!</v>
      </c>
      <c r="AG81" s="8" t="e">
        <f t="shared" si="42"/>
        <v>#DIV/0!</v>
      </c>
      <c r="AH81" s="8" t="e">
        <f t="shared" si="43"/>
        <v>#DIV/0!</v>
      </c>
      <c r="AI81" s="8" t="e">
        <f t="shared" si="44"/>
        <v>#DIV/0!</v>
      </c>
      <c r="AJ81" s="8" t="e">
        <f t="shared" si="45"/>
        <v>#DIV/0!</v>
      </c>
      <c r="AK81" s="45" t="s">
        <v>105</v>
      </c>
      <c r="AL81" s="47">
        <v>100000000</v>
      </c>
      <c r="AM81" s="28">
        <f t="shared" si="33"/>
        <v>0</v>
      </c>
      <c r="AN81" s="43">
        <f t="shared" si="32"/>
        <v>0</v>
      </c>
    </row>
    <row r="82" spans="1:44" ht="26.2" x14ac:dyDescent="0.25">
      <c r="A82" s="7">
        <v>71</v>
      </c>
      <c r="B82" s="16" t="s">
        <v>106</v>
      </c>
      <c r="C82" s="21">
        <f t="shared" si="34"/>
        <v>2000000000</v>
      </c>
      <c r="D82" s="23"/>
      <c r="E82" s="22">
        <v>2000000000</v>
      </c>
      <c r="F82" s="22"/>
      <c r="G82" s="22"/>
      <c r="H82" s="22"/>
      <c r="I82" s="22"/>
      <c r="J82" s="22"/>
      <c r="K82" s="22"/>
      <c r="L82" s="22"/>
      <c r="M82" s="22"/>
      <c r="N82" s="22">
        <f t="shared" si="35"/>
        <v>2000000000</v>
      </c>
      <c r="O82" s="22"/>
      <c r="P82" s="22">
        <v>2000000000</v>
      </c>
      <c r="Q82" s="22"/>
      <c r="R82" s="22"/>
      <c r="S82" s="22"/>
      <c r="T82" s="22">
        <f t="shared" si="36"/>
        <v>0</v>
      </c>
      <c r="U82" s="22"/>
      <c r="V82" s="22"/>
      <c r="W82" s="22">
        <f t="shared" si="37"/>
        <v>0</v>
      </c>
      <c r="X82" s="23"/>
      <c r="Y82" s="23"/>
      <c r="Z82" s="23"/>
      <c r="AA82" s="23"/>
      <c r="AB82" s="23"/>
      <c r="AC82" s="8">
        <f t="shared" si="38"/>
        <v>1</v>
      </c>
      <c r="AD82" s="8" t="e">
        <f t="shared" si="39"/>
        <v>#DIV/0!</v>
      </c>
      <c r="AE82" s="8">
        <f t="shared" si="40"/>
        <v>1</v>
      </c>
      <c r="AF82" s="8" t="e">
        <f t="shared" si="41"/>
        <v>#DIV/0!</v>
      </c>
      <c r="AG82" s="8" t="e">
        <f t="shared" si="42"/>
        <v>#DIV/0!</v>
      </c>
      <c r="AH82" s="8" t="e">
        <f t="shared" si="43"/>
        <v>#DIV/0!</v>
      </c>
      <c r="AI82" s="8" t="e">
        <f t="shared" si="44"/>
        <v>#DIV/0!</v>
      </c>
      <c r="AJ82" s="8" t="e">
        <f t="shared" si="45"/>
        <v>#DIV/0!</v>
      </c>
      <c r="AK82" s="45" t="s">
        <v>106</v>
      </c>
      <c r="AL82" s="47">
        <v>2000000000</v>
      </c>
      <c r="AM82" s="28">
        <f t="shared" si="33"/>
        <v>0</v>
      </c>
      <c r="AN82" s="43">
        <f t="shared" si="32"/>
        <v>0</v>
      </c>
    </row>
    <row r="83" spans="1:44" x14ac:dyDescent="0.25">
      <c r="A83" s="7">
        <v>72</v>
      </c>
      <c r="B83" s="16" t="s">
        <v>107</v>
      </c>
      <c r="C83" s="21">
        <f t="shared" si="34"/>
        <v>21994000000</v>
      </c>
      <c r="D83" s="23"/>
      <c r="E83" s="22">
        <v>21994000000</v>
      </c>
      <c r="F83" s="22"/>
      <c r="G83" s="22"/>
      <c r="H83" s="22"/>
      <c r="I83" s="22"/>
      <c r="J83" s="22"/>
      <c r="K83" s="22"/>
      <c r="L83" s="22"/>
      <c r="M83" s="22"/>
      <c r="N83" s="22">
        <f t="shared" si="35"/>
        <v>20181628465</v>
      </c>
      <c r="O83" s="22"/>
      <c r="P83" s="22">
        <v>8654263000</v>
      </c>
      <c r="Q83" s="22"/>
      <c r="R83" s="22"/>
      <c r="S83" s="22"/>
      <c r="T83" s="22">
        <f t="shared" si="36"/>
        <v>0</v>
      </c>
      <c r="U83" s="22"/>
      <c r="V83" s="22"/>
      <c r="W83" s="22">
        <f t="shared" si="37"/>
        <v>11527365465</v>
      </c>
      <c r="X83" s="23"/>
      <c r="Y83" s="23">
        <v>11527365465</v>
      </c>
      <c r="Z83" s="23"/>
      <c r="AA83" s="23"/>
      <c r="AB83" s="23"/>
      <c r="AC83" s="8">
        <f t="shared" si="38"/>
        <v>0.91759700213694639</v>
      </c>
      <c r="AD83" s="8" t="e">
        <f t="shared" si="39"/>
        <v>#DIV/0!</v>
      </c>
      <c r="AE83" s="8">
        <f t="shared" si="40"/>
        <v>0.3934829044284805</v>
      </c>
      <c r="AF83" s="8" t="e">
        <f t="shared" si="41"/>
        <v>#DIV/0!</v>
      </c>
      <c r="AG83" s="8" t="e">
        <f t="shared" si="42"/>
        <v>#DIV/0!</v>
      </c>
      <c r="AH83" s="8" t="e">
        <f t="shared" si="43"/>
        <v>#DIV/0!</v>
      </c>
      <c r="AI83" s="8" t="e">
        <f t="shared" si="44"/>
        <v>#DIV/0!</v>
      </c>
      <c r="AJ83" s="8" t="e">
        <f t="shared" si="45"/>
        <v>#DIV/0!</v>
      </c>
      <c r="AK83" s="45" t="s">
        <v>107</v>
      </c>
      <c r="AL83" s="47">
        <v>21994000000</v>
      </c>
      <c r="AM83" s="28">
        <f t="shared" si="33"/>
        <v>0</v>
      </c>
      <c r="AN83" s="43">
        <f t="shared" si="32"/>
        <v>0</v>
      </c>
    </row>
    <row r="84" spans="1:44" x14ac:dyDescent="0.25">
      <c r="A84" s="7">
        <v>73</v>
      </c>
      <c r="B84" s="16" t="s">
        <v>108</v>
      </c>
      <c r="C84" s="21">
        <f t="shared" si="34"/>
        <v>26844000000</v>
      </c>
      <c r="D84" s="23">
        <v>7000000000</v>
      </c>
      <c r="E84" s="22">
        <v>19844000000</v>
      </c>
      <c r="F84" s="22"/>
      <c r="G84" s="22"/>
      <c r="H84" s="22"/>
      <c r="I84" s="22"/>
      <c r="J84" s="22"/>
      <c r="K84" s="22"/>
      <c r="L84" s="22"/>
      <c r="M84" s="22"/>
      <c r="N84" s="22">
        <f t="shared" si="35"/>
        <v>22948738398</v>
      </c>
      <c r="O84" s="22">
        <v>1199624000</v>
      </c>
      <c r="P84" s="22">
        <v>15374199376</v>
      </c>
      <c r="Q84" s="22"/>
      <c r="R84" s="22"/>
      <c r="S84" s="22"/>
      <c r="T84" s="22">
        <f t="shared" si="36"/>
        <v>0</v>
      </c>
      <c r="U84" s="22"/>
      <c r="V84" s="22"/>
      <c r="W84" s="22">
        <f t="shared" si="37"/>
        <v>6374915022</v>
      </c>
      <c r="X84" s="23">
        <v>5791793000</v>
      </c>
      <c r="Y84" s="23">
        <v>583122022</v>
      </c>
      <c r="Z84" s="23"/>
      <c r="AA84" s="23"/>
      <c r="AB84" s="23"/>
      <c r="AC84" s="8">
        <f t="shared" si="38"/>
        <v>0.85489265377738044</v>
      </c>
      <c r="AD84" s="8">
        <f t="shared" si="39"/>
        <v>0.17137485714285713</v>
      </c>
      <c r="AE84" s="8">
        <f t="shared" si="40"/>
        <v>0.77475304253174759</v>
      </c>
      <c r="AF84" s="8" t="e">
        <f t="shared" si="41"/>
        <v>#DIV/0!</v>
      </c>
      <c r="AG84" s="8" t="e">
        <f t="shared" si="42"/>
        <v>#DIV/0!</v>
      </c>
      <c r="AH84" s="8" t="e">
        <f t="shared" si="43"/>
        <v>#DIV/0!</v>
      </c>
      <c r="AI84" s="8" t="e">
        <f t="shared" si="44"/>
        <v>#DIV/0!</v>
      </c>
      <c r="AJ84" s="8" t="e">
        <f t="shared" si="45"/>
        <v>#DIV/0!</v>
      </c>
      <c r="AK84" s="45" t="s">
        <v>108</v>
      </c>
      <c r="AL84" s="47">
        <v>19844000000</v>
      </c>
      <c r="AM84" s="28">
        <f t="shared" si="33"/>
        <v>0</v>
      </c>
      <c r="AN84" s="43">
        <f t="shared" si="32"/>
        <v>0</v>
      </c>
    </row>
    <row r="85" spans="1:44" ht="26.2" x14ac:dyDescent="0.25">
      <c r="A85" s="7">
        <v>74</v>
      </c>
      <c r="B85" s="16" t="s">
        <v>109</v>
      </c>
      <c r="C85" s="21">
        <f t="shared" si="34"/>
        <v>120000000</v>
      </c>
      <c r="D85" s="23"/>
      <c r="E85" s="22">
        <v>120000000</v>
      </c>
      <c r="F85" s="22"/>
      <c r="G85" s="22"/>
      <c r="H85" s="22"/>
      <c r="I85" s="22"/>
      <c r="J85" s="22"/>
      <c r="K85" s="22"/>
      <c r="L85" s="22"/>
      <c r="M85" s="22"/>
      <c r="N85" s="22">
        <f t="shared" si="35"/>
        <v>120000000</v>
      </c>
      <c r="O85" s="22"/>
      <c r="P85" s="22">
        <v>120000000</v>
      </c>
      <c r="Q85" s="22"/>
      <c r="R85" s="22"/>
      <c r="S85" s="22"/>
      <c r="T85" s="22">
        <f t="shared" si="36"/>
        <v>0</v>
      </c>
      <c r="U85" s="22"/>
      <c r="V85" s="22"/>
      <c r="W85" s="22">
        <f t="shared" si="37"/>
        <v>0</v>
      </c>
      <c r="X85" s="23"/>
      <c r="Y85" s="23"/>
      <c r="Z85" s="23"/>
      <c r="AA85" s="23"/>
      <c r="AB85" s="23"/>
      <c r="AC85" s="8">
        <f t="shared" si="38"/>
        <v>1</v>
      </c>
      <c r="AD85" s="8" t="e">
        <f t="shared" si="39"/>
        <v>#DIV/0!</v>
      </c>
      <c r="AE85" s="8">
        <f t="shared" si="40"/>
        <v>1</v>
      </c>
      <c r="AF85" s="8" t="e">
        <f t="shared" si="41"/>
        <v>#DIV/0!</v>
      </c>
      <c r="AG85" s="8" t="e">
        <f t="shared" si="42"/>
        <v>#DIV/0!</v>
      </c>
      <c r="AH85" s="8" t="e">
        <f t="shared" si="43"/>
        <v>#DIV/0!</v>
      </c>
      <c r="AI85" s="8" t="e">
        <f t="shared" si="44"/>
        <v>#DIV/0!</v>
      </c>
      <c r="AJ85" s="8" t="e">
        <f t="shared" si="45"/>
        <v>#DIV/0!</v>
      </c>
      <c r="AK85" s="45" t="s">
        <v>109</v>
      </c>
      <c r="AL85" s="47">
        <v>120000000</v>
      </c>
      <c r="AM85" s="28">
        <f t="shared" si="33"/>
        <v>0</v>
      </c>
      <c r="AN85" s="43">
        <f t="shared" si="32"/>
        <v>0</v>
      </c>
    </row>
    <row r="86" spans="1:44" ht="26.2" x14ac:dyDescent="0.25">
      <c r="A86" s="7">
        <v>75</v>
      </c>
      <c r="B86" s="16" t="s">
        <v>110</v>
      </c>
      <c r="C86" s="21">
        <f t="shared" si="34"/>
        <v>27157000000</v>
      </c>
      <c r="D86" s="23"/>
      <c r="E86" s="22">
        <v>27157000000</v>
      </c>
      <c r="F86" s="22"/>
      <c r="G86" s="22"/>
      <c r="H86" s="22"/>
      <c r="I86" s="22"/>
      <c r="J86" s="22"/>
      <c r="K86" s="22"/>
      <c r="L86" s="22"/>
      <c r="M86" s="22"/>
      <c r="N86" s="22">
        <f t="shared" si="35"/>
        <v>10117633152</v>
      </c>
      <c r="O86" s="22"/>
      <c r="P86" s="22">
        <v>10117633152</v>
      </c>
      <c r="Q86" s="22"/>
      <c r="R86" s="22"/>
      <c r="S86" s="22"/>
      <c r="T86" s="22">
        <f t="shared" si="36"/>
        <v>0</v>
      </c>
      <c r="U86" s="22"/>
      <c r="V86" s="22"/>
      <c r="W86" s="22">
        <f t="shared" si="37"/>
        <v>0</v>
      </c>
      <c r="X86" s="23"/>
      <c r="Y86" s="23"/>
      <c r="Z86" s="23"/>
      <c r="AA86" s="23"/>
      <c r="AB86" s="23"/>
      <c r="AC86" s="8">
        <f t="shared" si="38"/>
        <v>0.37256078182420738</v>
      </c>
      <c r="AD86" s="8" t="e">
        <f t="shared" si="39"/>
        <v>#DIV/0!</v>
      </c>
      <c r="AE86" s="8">
        <f t="shared" si="40"/>
        <v>0.37256078182420738</v>
      </c>
      <c r="AF86" s="8" t="e">
        <f t="shared" si="41"/>
        <v>#DIV/0!</v>
      </c>
      <c r="AG86" s="8" t="e">
        <f t="shared" si="42"/>
        <v>#DIV/0!</v>
      </c>
      <c r="AH86" s="8" t="e">
        <f t="shared" si="43"/>
        <v>#DIV/0!</v>
      </c>
      <c r="AI86" s="8" t="e">
        <f t="shared" si="44"/>
        <v>#DIV/0!</v>
      </c>
      <c r="AJ86" s="8" t="e">
        <f t="shared" si="45"/>
        <v>#DIV/0!</v>
      </c>
      <c r="AK86" s="45" t="s">
        <v>110</v>
      </c>
      <c r="AL86" s="47">
        <v>27157000000</v>
      </c>
      <c r="AM86" s="28">
        <f t="shared" si="33"/>
        <v>0</v>
      </c>
      <c r="AN86" s="43">
        <f t="shared" si="32"/>
        <v>0</v>
      </c>
    </row>
    <row r="87" spans="1:44" x14ac:dyDescent="0.25">
      <c r="A87" s="7">
        <v>76</v>
      </c>
      <c r="B87" s="16" t="s">
        <v>111</v>
      </c>
      <c r="C87" s="21">
        <f t="shared" si="34"/>
        <v>1355200000</v>
      </c>
      <c r="D87" s="23"/>
      <c r="E87" s="22">
        <v>1355200000</v>
      </c>
      <c r="F87" s="22"/>
      <c r="G87" s="22"/>
      <c r="H87" s="22"/>
      <c r="I87" s="22"/>
      <c r="J87" s="22"/>
      <c r="K87" s="22"/>
      <c r="L87" s="22"/>
      <c r="M87" s="22"/>
      <c r="N87" s="22">
        <f t="shared" si="35"/>
        <v>1355200000</v>
      </c>
      <c r="O87" s="22"/>
      <c r="P87" s="22">
        <v>1355200000</v>
      </c>
      <c r="Q87" s="22"/>
      <c r="R87" s="22"/>
      <c r="S87" s="22"/>
      <c r="T87" s="22">
        <f t="shared" si="36"/>
        <v>0</v>
      </c>
      <c r="U87" s="22"/>
      <c r="V87" s="22"/>
      <c r="W87" s="22">
        <f t="shared" si="37"/>
        <v>0</v>
      </c>
      <c r="X87" s="23"/>
      <c r="Y87" s="23"/>
      <c r="Z87" s="23"/>
      <c r="AA87" s="23"/>
      <c r="AB87" s="23"/>
      <c r="AC87" s="8">
        <f t="shared" si="38"/>
        <v>1</v>
      </c>
      <c r="AD87" s="8" t="e">
        <f t="shared" si="39"/>
        <v>#DIV/0!</v>
      </c>
      <c r="AE87" s="8">
        <f t="shared" si="40"/>
        <v>1</v>
      </c>
      <c r="AF87" s="8" t="e">
        <f t="shared" si="41"/>
        <v>#DIV/0!</v>
      </c>
      <c r="AG87" s="8" t="e">
        <f t="shared" si="42"/>
        <v>#DIV/0!</v>
      </c>
      <c r="AH87" s="8" t="e">
        <f t="shared" si="43"/>
        <v>#DIV/0!</v>
      </c>
      <c r="AI87" s="8" t="e">
        <f t="shared" si="44"/>
        <v>#DIV/0!</v>
      </c>
      <c r="AJ87" s="8" t="e">
        <f t="shared" si="45"/>
        <v>#DIV/0!</v>
      </c>
      <c r="AK87" s="45" t="s">
        <v>111</v>
      </c>
      <c r="AL87" s="47">
        <v>1355200000</v>
      </c>
      <c r="AM87" s="28">
        <f t="shared" si="33"/>
        <v>0</v>
      </c>
      <c r="AN87" s="43">
        <f t="shared" si="32"/>
        <v>0</v>
      </c>
    </row>
    <row r="88" spans="1:44" x14ac:dyDescent="0.25">
      <c r="A88" s="7">
        <v>77</v>
      </c>
      <c r="B88" s="16" t="s">
        <v>112</v>
      </c>
      <c r="C88" s="21">
        <f t="shared" si="34"/>
        <v>2625516000</v>
      </c>
      <c r="D88" s="23"/>
      <c r="E88" s="22">
        <v>2625516000</v>
      </c>
      <c r="F88" s="22"/>
      <c r="G88" s="22"/>
      <c r="H88" s="22"/>
      <c r="I88" s="22"/>
      <c r="J88" s="22"/>
      <c r="K88" s="22"/>
      <c r="L88" s="22"/>
      <c r="M88" s="22"/>
      <c r="N88" s="22">
        <f t="shared" si="35"/>
        <v>2625516000</v>
      </c>
      <c r="O88" s="22"/>
      <c r="P88" s="22">
        <v>2625516000</v>
      </c>
      <c r="Q88" s="22"/>
      <c r="R88" s="22"/>
      <c r="S88" s="22"/>
      <c r="T88" s="22">
        <f t="shared" si="36"/>
        <v>0</v>
      </c>
      <c r="U88" s="22"/>
      <c r="V88" s="22"/>
      <c r="W88" s="22">
        <f t="shared" si="37"/>
        <v>0</v>
      </c>
      <c r="X88" s="23"/>
      <c r="Y88" s="23"/>
      <c r="Z88" s="23"/>
      <c r="AA88" s="23"/>
      <c r="AB88" s="23"/>
      <c r="AC88" s="8">
        <f t="shared" si="38"/>
        <v>1</v>
      </c>
      <c r="AD88" s="8" t="e">
        <f t="shared" si="39"/>
        <v>#DIV/0!</v>
      </c>
      <c r="AE88" s="8">
        <f t="shared" si="40"/>
        <v>1</v>
      </c>
      <c r="AF88" s="8" t="e">
        <f t="shared" si="41"/>
        <v>#DIV/0!</v>
      </c>
      <c r="AG88" s="8" t="e">
        <f t="shared" si="42"/>
        <v>#DIV/0!</v>
      </c>
      <c r="AH88" s="8" t="e">
        <f t="shared" si="43"/>
        <v>#DIV/0!</v>
      </c>
      <c r="AI88" s="8" t="e">
        <f t="shared" si="44"/>
        <v>#DIV/0!</v>
      </c>
      <c r="AJ88" s="8" t="e">
        <f t="shared" si="45"/>
        <v>#DIV/0!</v>
      </c>
      <c r="AK88" s="45" t="s">
        <v>112</v>
      </c>
      <c r="AL88" s="47">
        <v>2625516000</v>
      </c>
      <c r="AM88" s="28">
        <f t="shared" si="33"/>
        <v>0</v>
      </c>
      <c r="AN88" s="43" t="e">
        <f>AL86*#REF!</f>
        <v>#REF!</v>
      </c>
      <c r="AQ88" s="43"/>
    </row>
    <row r="89" spans="1:44" ht="39.299999999999997" x14ac:dyDescent="0.25">
      <c r="A89" s="7">
        <v>78</v>
      </c>
      <c r="B89" s="16" t="s">
        <v>113</v>
      </c>
      <c r="C89" s="21">
        <f t="shared" si="34"/>
        <v>2825000000</v>
      </c>
      <c r="D89" s="23">
        <v>50000000</v>
      </c>
      <c r="E89" s="22">
        <v>2775000000</v>
      </c>
      <c r="F89" s="22"/>
      <c r="G89" s="22"/>
      <c r="H89" s="22"/>
      <c r="I89" s="22"/>
      <c r="J89" s="22"/>
      <c r="K89" s="22"/>
      <c r="L89" s="22"/>
      <c r="M89" s="22"/>
      <c r="N89" s="22">
        <f t="shared" si="35"/>
        <v>2467043250</v>
      </c>
      <c r="O89" s="22">
        <v>38400000</v>
      </c>
      <c r="P89" s="22">
        <v>2428643250</v>
      </c>
      <c r="Q89" s="22"/>
      <c r="R89" s="22"/>
      <c r="S89" s="22"/>
      <c r="T89" s="22">
        <f t="shared" si="36"/>
        <v>0</v>
      </c>
      <c r="U89" s="22"/>
      <c r="V89" s="22"/>
      <c r="W89" s="22">
        <f t="shared" si="37"/>
        <v>0</v>
      </c>
      <c r="X89" s="23"/>
      <c r="Y89" s="23"/>
      <c r="Z89" s="23"/>
      <c r="AA89" s="23"/>
      <c r="AB89" s="23"/>
      <c r="AC89" s="8">
        <f t="shared" si="38"/>
        <v>0.87328964601769909</v>
      </c>
      <c r="AD89" s="8">
        <f t="shared" si="39"/>
        <v>0.76800000000000002</v>
      </c>
      <c r="AE89" s="8">
        <f t="shared" si="40"/>
        <v>0.87518675675675672</v>
      </c>
      <c r="AF89" s="8" t="e">
        <f t="shared" si="41"/>
        <v>#DIV/0!</v>
      </c>
      <c r="AG89" s="8" t="e">
        <f t="shared" si="42"/>
        <v>#DIV/0!</v>
      </c>
      <c r="AH89" s="8" t="e">
        <f t="shared" si="43"/>
        <v>#DIV/0!</v>
      </c>
      <c r="AI89" s="8" t="e">
        <f t="shared" si="44"/>
        <v>#DIV/0!</v>
      </c>
      <c r="AJ89" s="8" t="e">
        <f t="shared" si="45"/>
        <v>#DIV/0!</v>
      </c>
      <c r="AK89" s="45" t="s">
        <v>113</v>
      </c>
      <c r="AL89" s="47">
        <v>2775000000</v>
      </c>
      <c r="AM89" s="28">
        <f t="shared" si="33"/>
        <v>0</v>
      </c>
      <c r="AN89" s="43" t="e">
        <f>AL87*#REF!</f>
        <v>#REF!</v>
      </c>
      <c r="AO89" s="41"/>
      <c r="AP89" s="42"/>
    </row>
    <row r="90" spans="1:44" ht="39.299999999999997" x14ac:dyDescent="0.25">
      <c r="A90" s="7">
        <v>79</v>
      </c>
      <c r="B90" s="16" t="s">
        <v>114</v>
      </c>
      <c r="C90" s="21">
        <f t="shared" si="34"/>
        <v>57000000</v>
      </c>
      <c r="D90" s="23"/>
      <c r="E90" s="22">
        <v>57000000</v>
      </c>
      <c r="F90" s="22"/>
      <c r="G90" s="22"/>
      <c r="H90" s="22"/>
      <c r="I90" s="22"/>
      <c r="J90" s="22"/>
      <c r="K90" s="22"/>
      <c r="L90" s="22"/>
      <c r="M90" s="22"/>
      <c r="N90" s="22">
        <f t="shared" si="35"/>
        <v>57000000</v>
      </c>
      <c r="O90" s="22"/>
      <c r="P90" s="22">
        <v>57000000</v>
      </c>
      <c r="Q90" s="22"/>
      <c r="R90" s="22"/>
      <c r="S90" s="22"/>
      <c r="T90" s="22">
        <f t="shared" si="36"/>
        <v>0</v>
      </c>
      <c r="U90" s="22"/>
      <c r="V90" s="22"/>
      <c r="W90" s="22">
        <f t="shared" si="37"/>
        <v>0</v>
      </c>
      <c r="X90" s="23"/>
      <c r="Y90" s="23"/>
      <c r="Z90" s="23"/>
      <c r="AA90" s="23"/>
      <c r="AB90" s="23"/>
      <c r="AC90" s="8">
        <f t="shared" si="38"/>
        <v>1</v>
      </c>
      <c r="AD90" s="8" t="e">
        <f t="shared" si="39"/>
        <v>#DIV/0!</v>
      </c>
      <c r="AE90" s="8">
        <f t="shared" si="40"/>
        <v>1</v>
      </c>
      <c r="AF90" s="8" t="e">
        <f t="shared" si="41"/>
        <v>#DIV/0!</v>
      </c>
      <c r="AG90" s="8" t="e">
        <f t="shared" si="42"/>
        <v>#DIV/0!</v>
      </c>
      <c r="AH90" s="8" t="e">
        <f t="shared" si="43"/>
        <v>#DIV/0!</v>
      </c>
      <c r="AI90" s="8" t="e">
        <f t="shared" si="44"/>
        <v>#DIV/0!</v>
      </c>
      <c r="AJ90" s="8" t="e">
        <f t="shared" si="45"/>
        <v>#DIV/0!</v>
      </c>
      <c r="AK90" s="45" t="s">
        <v>114</v>
      </c>
      <c r="AL90" s="47">
        <v>57000000</v>
      </c>
      <c r="AM90" s="28">
        <f t="shared" si="33"/>
        <v>0</v>
      </c>
      <c r="AN90" s="43" t="e">
        <f>AL109*#REF!</f>
        <v>#REF!</v>
      </c>
      <c r="AQ90" s="41"/>
      <c r="AR90" s="42"/>
    </row>
    <row r="91" spans="1:44" ht="26.2" x14ac:dyDescent="0.25">
      <c r="A91" s="7">
        <v>80</v>
      </c>
      <c r="B91" s="16" t="s">
        <v>115</v>
      </c>
      <c r="C91" s="21">
        <f t="shared" si="34"/>
        <v>117000000</v>
      </c>
      <c r="D91" s="23"/>
      <c r="E91" s="22">
        <v>117000000</v>
      </c>
      <c r="F91" s="22"/>
      <c r="G91" s="22"/>
      <c r="H91" s="22"/>
      <c r="I91" s="22"/>
      <c r="J91" s="22"/>
      <c r="K91" s="22"/>
      <c r="L91" s="22"/>
      <c r="M91" s="22"/>
      <c r="N91" s="22">
        <f t="shared" si="35"/>
        <v>117000000</v>
      </c>
      <c r="O91" s="22"/>
      <c r="P91" s="22">
        <v>117000000</v>
      </c>
      <c r="Q91" s="22"/>
      <c r="R91" s="22"/>
      <c r="S91" s="22"/>
      <c r="T91" s="22">
        <f t="shared" si="36"/>
        <v>0</v>
      </c>
      <c r="U91" s="22"/>
      <c r="V91" s="22"/>
      <c r="W91" s="22">
        <f t="shared" si="37"/>
        <v>0</v>
      </c>
      <c r="X91" s="23"/>
      <c r="Y91" s="23"/>
      <c r="Z91" s="23"/>
      <c r="AA91" s="23"/>
      <c r="AB91" s="23"/>
      <c r="AC91" s="8">
        <f t="shared" si="38"/>
        <v>1</v>
      </c>
      <c r="AD91" s="8" t="e">
        <f t="shared" si="39"/>
        <v>#DIV/0!</v>
      </c>
      <c r="AE91" s="8">
        <f t="shared" si="40"/>
        <v>1</v>
      </c>
      <c r="AF91" s="8" t="e">
        <f t="shared" si="41"/>
        <v>#DIV/0!</v>
      </c>
      <c r="AG91" s="8" t="e">
        <f t="shared" si="42"/>
        <v>#DIV/0!</v>
      </c>
      <c r="AH91" s="8" t="e">
        <f t="shared" si="43"/>
        <v>#DIV/0!</v>
      </c>
      <c r="AI91" s="8" t="e">
        <f t="shared" si="44"/>
        <v>#DIV/0!</v>
      </c>
      <c r="AJ91" s="8" t="e">
        <f t="shared" si="45"/>
        <v>#DIV/0!</v>
      </c>
      <c r="AK91" s="45" t="s">
        <v>115</v>
      </c>
      <c r="AL91" s="47">
        <v>117000000</v>
      </c>
      <c r="AM91" s="28">
        <f t="shared" si="33"/>
        <v>0</v>
      </c>
      <c r="AN91" s="43" t="e">
        <f>AL88*#REF!</f>
        <v>#REF!</v>
      </c>
      <c r="AQ91" s="41"/>
      <c r="AR91" s="42"/>
    </row>
    <row r="92" spans="1:44" ht="39.299999999999997" x14ac:dyDescent="0.25">
      <c r="A92" s="7">
        <v>81</v>
      </c>
      <c r="B92" s="16" t="s">
        <v>116</v>
      </c>
      <c r="C92" s="21">
        <f t="shared" si="34"/>
        <v>19524000000</v>
      </c>
      <c r="D92" s="23">
        <v>200000000</v>
      </c>
      <c r="E92" s="22">
        <v>19324000000</v>
      </c>
      <c r="F92" s="22"/>
      <c r="G92" s="22"/>
      <c r="H92" s="22"/>
      <c r="I92" s="22"/>
      <c r="J92" s="22"/>
      <c r="K92" s="22"/>
      <c r="L92" s="22"/>
      <c r="M92" s="22"/>
      <c r="N92" s="22">
        <f t="shared" si="35"/>
        <v>18737891825</v>
      </c>
      <c r="O92" s="22">
        <v>90014300</v>
      </c>
      <c r="P92" s="22">
        <v>18647877525</v>
      </c>
      <c r="Q92" s="22"/>
      <c r="R92" s="22"/>
      <c r="S92" s="22"/>
      <c r="T92" s="22">
        <f t="shared" si="36"/>
        <v>0</v>
      </c>
      <c r="U92" s="22"/>
      <c r="V92" s="22"/>
      <c r="W92" s="22">
        <f t="shared" si="37"/>
        <v>0</v>
      </c>
      <c r="X92" s="23"/>
      <c r="Y92" s="23"/>
      <c r="Z92" s="23"/>
      <c r="AA92" s="23"/>
      <c r="AB92" s="23"/>
      <c r="AC92" s="8">
        <f t="shared" si="38"/>
        <v>0.95973631556033601</v>
      </c>
      <c r="AD92" s="8">
        <f t="shared" si="39"/>
        <v>0.45007150000000001</v>
      </c>
      <c r="AE92" s="8">
        <f t="shared" si="40"/>
        <v>0.96501125672738564</v>
      </c>
      <c r="AF92" s="8" t="e">
        <f t="shared" si="41"/>
        <v>#DIV/0!</v>
      </c>
      <c r="AG92" s="8" t="e">
        <f t="shared" si="42"/>
        <v>#DIV/0!</v>
      </c>
      <c r="AH92" s="8" t="e">
        <f t="shared" si="43"/>
        <v>#DIV/0!</v>
      </c>
      <c r="AI92" s="8" t="e">
        <f t="shared" si="44"/>
        <v>#DIV/0!</v>
      </c>
      <c r="AJ92" s="8" t="e">
        <f t="shared" si="45"/>
        <v>#DIV/0!</v>
      </c>
      <c r="AK92" s="45" t="s">
        <v>116</v>
      </c>
      <c r="AL92" s="47">
        <v>19324000000</v>
      </c>
      <c r="AM92" s="28">
        <f t="shared" si="33"/>
        <v>0</v>
      </c>
      <c r="AN92" s="43" t="e">
        <f>AP89*#REF!</f>
        <v>#REF!</v>
      </c>
      <c r="AQ92" s="41"/>
      <c r="AR92" s="42"/>
    </row>
    <row r="93" spans="1:44" ht="26.2" x14ac:dyDescent="0.25">
      <c r="A93" s="7">
        <v>82</v>
      </c>
      <c r="B93" s="16" t="s">
        <v>117</v>
      </c>
      <c r="C93" s="21">
        <f t="shared" si="34"/>
        <v>43108000000</v>
      </c>
      <c r="D93" s="23"/>
      <c r="E93" s="22">
        <v>43108000000</v>
      </c>
      <c r="F93" s="22"/>
      <c r="G93" s="22"/>
      <c r="H93" s="22"/>
      <c r="I93" s="22"/>
      <c r="J93" s="22"/>
      <c r="K93" s="22"/>
      <c r="L93" s="22"/>
      <c r="M93" s="22"/>
      <c r="N93" s="22">
        <f t="shared" si="35"/>
        <v>29881617121</v>
      </c>
      <c r="O93" s="22"/>
      <c r="P93" s="22">
        <v>29881617121</v>
      </c>
      <c r="Q93" s="22"/>
      <c r="R93" s="22"/>
      <c r="S93" s="22"/>
      <c r="T93" s="22">
        <f t="shared" si="36"/>
        <v>0</v>
      </c>
      <c r="U93" s="22"/>
      <c r="V93" s="22"/>
      <c r="W93" s="22">
        <f t="shared" si="37"/>
        <v>0</v>
      </c>
      <c r="X93" s="23"/>
      <c r="Y93" s="23"/>
      <c r="Z93" s="23"/>
      <c r="AA93" s="23"/>
      <c r="AB93" s="23"/>
      <c r="AC93" s="8">
        <f t="shared" si="38"/>
        <v>0.69318031736568619</v>
      </c>
      <c r="AD93" s="8" t="e">
        <f t="shared" si="39"/>
        <v>#DIV/0!</v>
      </c>
      <c r="AE93" s="8">
        <f t="shared" si="40"/>
        <v>0.69318031736568619</v>
      </c>
      <c r="AF93" s="8" t="e">
        <f t="shared" si="41"/>
        <v>#DIV/0!</v>
      </c>
      <c r="AG93" s="8" t="e">
        <f t="shared" si="42"/>
        <v>#DIV/0!</v>
      </c>
      <c r="AH93" s="8" t="e">
        <f t="shared" si="43"/>
        <v>#DIV/0!</v>
      </c>
      <c r="AI93" s="8" t="e">
        <f t="shared" si="44"/>
        <v>#DIV/0!</v>
      </c>
      <c r="AJ93" s="8" t="e">
        <f t="shared" si="45"/>
        <v>#DIV/0!</v>
      </c>
      <c r="AK93" s="45" t="s">
        <v>117</v>
      </c>
      <c r="AL93" s="47">
        <v>43108000000</v>
      </c>
      <c r="AM93" s="28">
        <f t="shared" si="33"/>
        <v>0</v>
      </c>
      <c r="AN93" s="43" t="e">
        <f>AL108*AK143</f>
        <v>#VALUE!</v>
      </c>
    </row>
    <row r="94" spans="1:44" ht="26.2" x14ac:dyDescent="0.25">
      <c r="A94" s="7">
        <v>83</v>
      </c>
      <c r="B94" s="16" t="s">
        <v>118</v>
      </c>
      <c r="C94" s="21">
        <f t="shared" si="34"/>
        <v>189000000</v>
      </c>
      <c r="D94" s="23"/>
      <c r="E94" s="22">
        <v>189000000</v>
      </c>
      <c r="F94" s="22"/>
      <c r="G94" s="22"/>
      <c r="H94" s="22"/>
      <c r="I94" s="22"/>
      <c r="J94" s="22"/>
      <c r="K94" s="22"/>
      <c r="L94" s="22"/>
      <c r="M94" s="22"/>
      <c r="N94" s="22">
        <f t="shared" si="35"/>
        <v>189000000</v>
      </c>
      <c r="O94" s="22"/>
      <c r="P94" s="22">
        <v>189000000</v>
      </c>
      <c r="Q94" s="22"/>
      <c r="R94" s="22"/>
      <c r="S94" s="22"/>
      <c r="T94" s="22">
        <f t="shared" si="36"/>
        <v>0</v>
      </c>
      <c r="U94" s="22"/>
      <c r="V94" s="22"/>
      <c r="W94" s="22">
        <f t="shared" si="37"/>
        <v>0</v>
      </c>
      <c r="X94" s="23"/>
      <c r="Y94" s="23"/>
      <c r="Z94" s="23"/>
      <c r="AA94" s="23"/>
      <c r="AB94" s="23"/>
      <c r="AC94" s="8">
        <f t="shared" si="38"/>
        <v>1</v>
      </c>
      <c r="AD94" s="8" t="e">
        <f t="shared" si="39"/>
        <v>#DIV/0!</v>
      </c>
      <c r="AE94" s="8">
        <f t="shared" si="40"/>
        <v>1</v>
      </c>
      <c r="AF94" s="8" t="e">
        <f t="shared" si="41"/>
        <v>#DIV/0!</v>
      </c>
      <c r="AG94" s="8" t="e">
        <f t="shared" si="42"/>
        <v>#DIV/0!</v>
      </c>
      <c r="AH94" s="8" t="e">
        <f t="shared" si="43"/>
        <v>#DIV/0!</v>
      </c>
      <c r="AI94" s="8" t="e">
        <f t="shared" si="44"/>
        <v>#DIV/0!</v>
      </c>
      <c r="AJ94" s="8" t="e">
        <f t="shared" si="45"/>
        <v>#DIV/0!</v>
      </c>
      <c r="AK94" s="45" t="s">
        <v>118</v>
      </c>
      <c r="AL94" s="47">
        <v>189000000</v>
      </c>
      <c r="AM94" s="28">
        <f t="shared" si="33"/>
        <v>0</v>
      </c>
      <c r="AN94" s="43">
        <f>AL110*AO94</f>
        <v>0</v>
      </c>
    </row>
    <row r="95" spans="1:44" ht="26.2" x14ac:dyDescent="0.25">
      <c r="A95" s="7">
        <v>84</v>
      </c>
      <c r="B95" s="16" t="s">
        <v>119</v>
      </c>
      <c r="C95" s="21">
        <f t="shared" si="34"/>
        <v>5302000000</v>
      </c>
      <c r="D95" s="23"/>
      <c r="E95" s="22">
        <v>5302000000</v>
      </c>
      <c r="F95" s="22"/>
      <c r="G95" s="22"/>
      <c r="H95" s="22"/>
      <c r="I95" s="22"/>
      <c r="J95" s="22"/>
      <c r="K95" s="22"/>
      <c r="L95" s="22"/>
      <c r="M95" s="22"/>
      <c r="N95" s="22">
        <f t="shared" si="35"/>
        <v>3302000000</v>
      </c>
      <c r="O95" s="22"/>
      <c r="P95" s="22">
        <v>3302000000</v>
      </c>
      <c r="Q95" s="22"/>
      <c r="R95" s="22"/>
      <c r="S95" s="22"/>
      <c r="T95" s="22">
        <f t="shared" si="36"/>
        <v>0</v>
      </c>
      <c r="U95" s="22"/>
      <c r="V95" s="22"/>
      <c r="W95" s="22">
        <f t="shared" si="37"/>
        <v>0</v>
      </c>
      <c r="X95" s="23"/>
      <c r="Y95" s="23"/>
      <c r="Z95" s="23"/>
      <c r="AA95" s="23"/>
      <c r="AB95" s="23"/>
      <c r="AC95" s="8">
        <f t="shared" si="38"/>
        <v>0.62278385514900036</v>
      </c>
      <c r="AD95" s="8" t="e">
        <f t="shared" si="39"/>
        <v>#DIV/0!</v>
      </c>
      <c r="AE95" s="8">
        <f t="shared" si="40"/>
        <v>0.62278385514900036</v>
      </c>
      <c r="AF95" s="8" t="e">
        <f t="shared" si="41"/>
        <v>#DIV/0!</v>
      </c>
      <c r="AG95" s="8" t="e">
        <f t="shared" si="42"/>
        <v>#DIV/0!</v>
      </c>
      <c r="AH95" s="8" t="e">
        <f t="shared" si="43"/>
        <v>#DIV/0!</v>
      </c>
      <c r="AI95" s="8" t="e">
        <f t="shared" si="44"/>
        <v>#DIV/0!</v>
      </c>
      <c r="AJ95" s="8" t="e">
        <f t="shared" si="45"/>
        <v>#DIV/0!</v>
      </c>
      <c r="AK95" s="45" t="s">
        <v>119</v>
      </c>
      <c r="AL95" s="47">
        <v>5302000000</v>
      </c>
      <c r="AM95" s="28">
        <f t="shared" si="33"/>
        <v>0</v>
      </c>
      <c r="AN95" s="43" t="e">
        <f>AL107*#REF!</f>
        <v>#REF!</v>
      </c>
    </row>
    <row r="96" spans="1:44" ht="26.2" x14ac:dyDescent="0.25">
      <c r="A96" s="7">
        <v>85</v>
      </c>
      <c r="B96" s="16" t="s">
        <v>120</v>
      </c>
      <c r="C96" s="21">
        <f t="shared" si="34"/>
        <v>59000000</v>
      </c>
      <c r="D96" s="23"/>
      <c r="E96" s="22">
        <v>59000000</v>
      </c>
      <c r="F96" s="22"/>
      <c r="G96" s="22"/>
      <c r="H96" s="22"/>
      <c r="I96" s="22"/>
      <c r="J96" s="22"/>
      <c r="K96" s="22"/>
      <c r="L96" s="22"/>
      <c r="M96" s="22"/>
      <c r="N96" s="22">
        <f t="shared" si="35"/>
        <v>59000000</v>
      </c>
      <c r="O96" s="22"/>
      <c r="P96" s="22">
        <v>59000000</v>
      </c>
      <c r="Q96" s="22"/>
      <c r="R96" s="22"/>
      <c r="S96" s="22"/>
      <c r="T96" s="22">
        <f t="shared" si="36"/>
        <v>0</v>
      </c>
      <c r="U96" s="22"/>
      <c r="V96" s="22"/>
      <c r="W96" s="22">
        <f t="shared" si="37"/>
        <v>0</v>
      </c>
      <c r="X96" s="23"/>
      <c r="Y96" s="23"/>
      <c r="Z96" s="23"/>
      <c r="AA96" s="23"/>
      <c r="AB96" s="23"/>
      <c r="AC96" s="8">
        <f t="shared" si="38"/>
        <v>1</v>
      </c>
      <c r="AD96" s="8" t="e">
        <f t="shared" si="39"/>
        <v>#DIV/0!</v>
      </c>
      <c r="AE96" s="8">
        <f t="shared" si="40"/>
        <v>1</v>
      </c>
      <c r="AF96" s="8" t="e">
        <f t="shared" si="41"/>
        <v>#DIV/0!</v>
      </c>
      <c r="AG96" s="8" t="e">
        <f t="shared" si="42"/>
        <v>#DIV/0!</v>
      </c>
      <c r="AH96" s="8" t="e">
        <f t="shared" si="43"/>
        <v>#DIV/0!</v>
      </c>
      <c r="AI96" s="8" t="e">
        <f t="shared" si="44"/>
        <v>#DIV/0!</v>
      </c>
      <c r="AJ96" s="8" t="e">
        <f t="shared" si="45"/>
        <v>#DIV/0!</v>
      </c>
      <c r="AK96" s="45" t="s">
        <v>120</v>
      </c>
      <c r="AL96" s="47">
        <v>59000000</v>
      </c>
      <c r="AM96" s="28">
        <f t="shared" si="33"/>
        <v>0</v>
      </c>
      <c r="AN96" s="43" t="e">
        <f>AL89*#REF!</f>
        <v>#REF!</v>
      </c>
    </row>
    <row r="97" spans="1:40" x14ac:dyDescent="0.25">
      <c r="A97" s="7">
        <v>86</v>
      </c>
      <c r="B97" s="16" t="s">
        <v>121</v>
      </c>
      <c r="C97" s="21">
        <f t="shared" si="34"/>
        <v>62425000000</v>
      </c>
      <c r="D97" s="23">
        <v>32301000000</v>
      </c>
      <c r="E97" s="22">
        <v>30124000000</v>
      </c>
      <c r="F97" s="22"/>
      <c r="G97" s="22"/>
      <c r="H97" s="22"/>
      <c r="I97" s="22"/>
      <c r="J97" s="22"/>
      <c r="K97" s="22"/>
      <c r="L97" s="22"/>
      <c r="M97" s="22"/>
      <c r="N97" s="22">
        <f t="shared" si="35"/>
        <v>62143054998</v>
      </c>
      <c r="O97" s="22">
        <v>41594315000</v>
      </c>
      <c r="P97" s="22">
        <v>20421739998</v>
      </c>
      <c r="Q97" s="22"/>
      <c r="R97" s="22"/>
      <c r="S97" s="22"/>
      <c r="T97" s="22">
        <f t="shared" si="36"/>
        <v>0</v>
      </c>
      <c r="U97" s="22"/>
      <c r="V97" s="22"/>
      <c r="W97" s="22">
        <f t="shared" si="37"/>
        <v>127000000</v>
      </c>
      <c r="X97" s="23">
        <v>127000000</v>
      </c>
      <c r="Y97" s="23"/>
      <c r="Z97" s="23"/>
      <c r="AA97" s="23"/>
      <c r="AB97" s="23"/>
      <c r="AC97" s="8">
        <f t="shared" si="38"/>
        <v>0.99548346012014421</v>
      </c>
      <c r="AD97" s="8">
        <f t="shared" si="39"/>
        <v>1.287709823225287</v>
      </c>
      <c r="AE97" s="8">
        <f t="shared" si="40"/>
        <v>0.67792258657548798</v>
      </c>
      <c r="AF97" s="8" t="e">
        <f t="shared" si="41"/>
        <v>#DIV/0!</v>
      </c>
      <c r="AG97" s="8" t="e">
        <f t="shared" si="42"/>
        <v>#DIV/0!</v>
      </c>
      <c r="AH97" s="8" t="e">
        <f t="shared" si="43"/>
        <v>#DIV/0!</v>
      </c>
      <c r="AI97" s="8" t="e">
        <f t="shared" si="44"/>
        <v>#DIV/0!</v>
      </c>
      <c r="AJ97" s="8" t="e">
        <f t="shared" si="45"/>
        <v>#DIV/0!</v>
      </c>
      <c r="AK97" s="45" t="s">
        <v>121</v>
      </c>
      <c r="AL97" s="47">
        <v>30124000000</v>
      </c>
      <c r="AM97" s="28">
        <f t="shared" si="33"/>
        <v>0</v>
      </c>
      <c r="AN97" s="43" t="e">
        <f>AR90*#REF!</f>
        <v>#REF!</v>
      </c>
    </row>
    <row r="98" spans="1:40" ht="26.2" x14ac:dyDescent="0.25">
      <c r="A98" s="7">
        <v>87</v>
      </c>
      <c r="B98" s="16" t="s">
        <v>122</v>
      </c>
      <c r="C98" s="21">
        <f t="shared" si="34"/>
        <v>27338990000</v>
      </c>
      <c r="D98" s="23">
        <v>1040990000</v>
      </c>
      <c r="E98" s="22">
        <v>26298000000</v>
      </c>
      <c r="F98" s="22"/>
      <c r="G98" s="22"/>
      <c r="H98" s="22"/>
      <c r="I98" s="22"/>
      <c r="J98" s="22"/>
      <c r="K98" s="22"/>
      <c r="L98" s="22"/>
      <c r="M98" s="22"/>
      <c r="N98" s="22">
        <f t="shared" si="35"/>
        <v>25470112107</v>
      </c>
      <c r="O98" s="22">
        <v>1040990000</v>
      </c>
      <c r="P98" s="22">
        <v>23852273072</v>
      </c>
      <c r="Q98" s="22"/>
      <c r="R98" s="22"/>
      <c r="S98" s="22"/>
      <c r="T98" s="22">
        <f t="shared" si="36"/>
        <v>0</v>
      </c>
      <c r="U98" s="22"/>
      <c r="V98" s="22"/>
      <c r="W98" s="22">
        <f t="shared" si="37"/>
        <v>576849035</v>
      </c>
      <c r="X98" s="23"/>
      <c r="Y98" s="23">
        <v>576849035</v>
      </c>
      <c r="Z98" s="23"/>
      <c r="AA98" s="23"/>
      <c r="AB98" s="23"/>
      <c r="AC98" s="8">
        <f t="shared" si="38"/>
        <v>0.93164056561709119</v>
      </c>
      <c r="AD98" s="8">
        <f t="shared" si="39"/>
        <v>1</v>
      </c>
      <c r="AE98" s="8">
        <f t="shared" si="40"/>
        <v>0.90699950840368093</v>
      </c>
      <c r="AF98" s="8" t="e">
        <f t="shared" si="41"/>
        <v>#DIV/0!</v>
      </c>
      <c r="AG98" s="8" t="e">
        <f t="shared" si="42"/>
        <v>#DIV/0!</v>
      </c>
      <c r="AH98" s="8" t="e">
        <f t="shared" si="43"/>
        <v>#DIV/0!</v>
      </c>
      <c r="AI98" s="8" t="e">
        <f t="shared" si="44"/>
        <v>#DIV/0!</v>
      </c>
      <c r="AJ98" s="8" t="e">
        <f t="shared" si="45"/>
        <v>#DIV/0!</v>
      </c>
      <c r="AK98" s="45" t="s">
        <v>122</v>
      </c>
      <c r="AL98" s="47">
        <v>26298000000</v>
      </c>
      <c r="AM98" s="28">
        <f t="shared" si="33"/>
        <v>0</v>
      </c>
      <c r="AN98" s="43">
        <f>AR91*AO98</f>
        <v>0</v>
      </c>
    </row>
    <row r="99" spans="1:40" ht="26.2" x14ac:dyDescent="0.25">
      <c r="A99" s="7">
        <v>88</v>
      </c>
      <c r="B99" s="16" t="s">
        <v>123</v>
      </c>
      <c r="C99" s="21">
        <f t="shared" si="34"/>
        <v>1551000000</v>
      </c>
      <c r="D99" s="23"/>
      <c r="E99" s="22">
        <v>1551000000</v>
      </c>
      <c r="F99" s="22"/>
      <c r="G99" s="22"/>
      <c r="H99" s="22"/>
      <c r="I99" s="22"/>
      <c r="J99" s="22"/>
      <c r="K99" s="22"/>
      <c r="L99" s="22"/>
      <c r="M99" s="22"/>
      <c r="N99" s="22">
        <f t="shared" si="35"/>
        <v>1388800000</v>
      </c>
      <c r="O99" s="22"/>
      <c r="P99" s="22">
        <v>1388800000</v>
      </c>
      <c r="Q99" s="22"/>
      <c r="R99" s="22"/>
      <c r="S99" s="22"/>
      <c r="T99" s="22">
        <f t="shared" si="36"/>
        <v>0</v>
      </c>
      <c r="U99" s="22"/>
      <c r="V99" s="22"/>
      <c r="W99" s="22">
        <f t="shared" si="37"/>
        <v>0</v>
      </c>
      <c r="X99" s="23"/>
      <c r="Y99" s="23"/>
      <c r="Z99" s="23"/>
      <c r="AA99" s="23"/>
      <c r="AB99" s="23"/>
      <c r="AC99" s="8">
        <f t="shared" si="38"/>
        <v>0.89542230818826563</v>
      </c>
      <c r="AD99" s="8" t="e">
        <f t="shared" si="39"/>
        <v>#DIV/0!</v>
      </c>
      <c r="AE99" s="8">
        <f t="shared" si="40"/>
        <v>0.89542230818826563</v>
      </c>
      <c r="AF99" s="8" t="e">
        <f t="shared" si="41"/>
        <v>#DIV/0!</v>
      </c>
      <c r="AG99" s="8" t="e">
        <f t="shared" si="42"/>
        <v>#DIV/0!</v>
      </c>
      <c r="AH99" s="8" t="e">
        <f t="shared" si="43"/>
        <v>#DIV/0!</v>
      </c>
      <c r="AI99" s="8" t="e">
        <f t="shared" si="44"/>
        <v>#DIV/0!</v>
      </c>
      <c r="AJ99" s="8" t="e">
        <f t="shared" si="45"/>
        <v>#DIV/0!</v>
      </c>
      <c r="AK99" s="45" t="s">
        <v>123</v>
      </c>
      <c r="AL99" s="47">
        <v>1551000000</v>
      </c>
      <c r="AM99" s="28">
        <f t="shared" si="33"/>
        <v>0</v>
      </c>
      <c r="AN99" s="43">
        <f>AR92*AO99</f>
        <v>0</v>
      </c>
    </row>
    <row r="100" spans="1:40" ht="26.2" x14ac:dyDescent="0.25">
      <c r="A100" s="7">
        <v>89</v>
      </c>
      <c r="B100" s="16" t="s">
        <v>124</v>
      </c>
      <c r="C100" s="21">
        <f t="shared" si="34"/>
        <v>148387403000</v>
      </c>
      <c r="D100" s="23">
        <f>43211.403*1000000</f>
        <v>43211403000</v>
      </c>
      <c r="E100" s="22">
        <v>105176000000</v>
      </c>
      <c r="F100" s="22"/>
      <c r="G100" s="22"/>
      <c r="H100" s="22"/>
      <c r="I100" s="22"/>
      <c r="J100" s="22"/>
      <c r="K100" s="22"/>
      <c r="L100" s="22"/>
      <c r="M100" s="22"/>
      <c r="N100" s="22">
        <f t="shared" si="35"/>
        <v>137961712483</v>
      </c>
      <c r="O100" s="22">
        <v>28949831000</v>
      </c>
      <c r="P100" s="22">
        <v>96705988922</v>
      </c>
      <c r="Q100" s="22"/>
      <c r="R100" s="22"/>
      <c r="S100" s="22"/>
      <c r="T100" s="22">
        <f t="shared" si="36"/>
        <v>0</v>
      </c>
      <c r="U100" s="22"/>
      <c r="V100" s="22"/>
      <c r="W100" s="22">
        <f t="shared" si="37"/>
        <v>12305892561</v>
      </c>
      <c r="X100" s="23">
        <v>12305892561</v>
      </c>
      <c r="Z100" s="23"/>
      <c r="AA100" s="23"/>
      <c r="AB100" s="23"/>
      <c r="AC100" s="8">
        <f t="shared" si="38"/>
        <v>0.92974005672840032</v>
      </c>
      <c r="AD100" s="8">
        <f t="shared" si="39"/>
        <v>0.66995813581891794</v>
      </c>
      <c r="AE100" s="8">
        <f t="shared" si="40"/>
        <v>0.91946821444055682</v>
      </c>
      <c r="AF100" s="8" t="e">
        <f t="shared" si="41"/>
        <v>#DIV/0!</v>
      </c>
      <c r="AG100" s="8" t="e">
        <f t="shared" si="42"/>
        <v>#DIV/0!</v>
      </c>
      <c r="AH100" s="8" t="e">
        <f t="shared" si="43"/>
        <v>#DIV/0!</v>
      </c>
      <c r="AI100" s="8" t="e">
        <f t="shared" si="44"/>
        <v>#DIV/0!</v>
      </c>
      <c r="AJ100" s="8" t="e">
        <f t="shared" si="45"/>
        <v>#DIV/0!</v>
      </c>
      <c r="AK100" s="45" t="s">
        <v>124</v>
      </c>
      <c r="AL100" s="47">
        <v>105176000000</v>
      </c>
      <c r="AM100" s="28">
        <f t="shared" si="33"/>
        <v>0</v>
      </c>
      <c r="AN100" s="43" t="e">
        <f>#REF!*AO100</f>
        <v>#REF!</v>
      </c>
    </row>
    <row r="101" spans="1:40" ht="26.2" x14ac:dyDescent="0.25">
      <c r="A101" s="7">
        <v>90</v>
      </c>
      <c r="B101" s="16" t="s">
        <v>125</v>
      </c>
      <c r="C101" s="21">
        <f t="shared" si="34"/>
        <v>3339640000</v>
      </c>
      <c r="D101" s="23"/>
      <c r="E101" s="22">
        <v>3339640000</v>
      </c>
      <c r="F101" s="22"/>
      <c r="G101" s="22"/>
      <c r="H101" s="22"/>
      <c r="I101" s="22"/>
      <c r="J101" s="22"/>
      <c r="K101" s="22"/>
      <c r="L101" s="22"/>
      <c r="M101" s="22"/>
      <c r="N101" s="22">
        <f t="shared" si="35"/>
        <v>3339640000</v>
      </c>
      <c r="O101" s="22"/>
      <c r="P101" s="22">
        <v>3339640000</v>
      </c>
      <c r="Q101" s="22"/>
      <c r="R101" s="22"/>
      <c r="S101" s="22"/>
      <c r="T101" s="22">
        <f t="shared" si="36"/>
        <v>0</v>
      </c>
      <c r="U101" s="22"/>
      <c r="V101" s="22"/>
      <c r="W101" s="22">
        <f t="shared" si="37"/>
        <v>0</v>
      </c>
      <c r="X101" s="23"/>
      <c r="Y101" s="23"/>
      <c r="Z101" s="23"/>
      <c r="AA101" s="23"/>
      <c r="AB101" s="23"/>
      <c r="AC101" s="8">
        <f t="shared" si="38"/>
        <v>1</v>
      </c>
      <c r="AD101" s="8" t="e">
        <f t="shared" si="39"/>
        <v>#DIV/0!</v>
      </c>
      <c r="AE101" s="8">
        <f t="shared" si="40"/>
        <v>1</v>
      </c>
      <c r="AF101" s="8" t="e">
        <f t="shared" si="41"/>
        <v>#DIV/0!</v>
      </c>
      <c r="AG101" s="8" t="e">
        <f t="shared" si="42"/>
        <v>#DIV/0!</v>
      </c>
      <c r="AH101" s="8" t="e">
        <f t="shared" si="43"/>
        <v>#DIV/0!</v>
      </c>
      <c r="AI101" s="8" t="e">
        <f t="shared" si="44"/>
        <v>#DIV/0!</v>
      </c>
      <c r="AJ101" s="8" t="e">
        <f t="shared" si="45"/>
        <v>#DIV/0!</v>
      </c>
      <c r="AK101" s="45" t="s">
        <v>125</v>
      </c>
      <c r="AL101" s="47">
        <v>3339640000</v>
      </c>
      <c r="AM101" s="28">
        <f t="shared" si="33"/>
        <v>0</v>
      </c>
      <c r="AN101" s="43" t="e">
        <f>#REF!*AO101</f>
        <v>#REF!</v>
      </c>
    </row>
    <row r="102" spans="1:40" x14ac:dyDescent="0.25">
      <c r="A102" s="7">
        <v>91</v>
      </c>
      <c r="B102" s="16" t="s">
        <v>126</v>
      </c>
      <c r="C102" s="21">
        <f t="shared" si="34"/>
        <v>57400000</v>
      </c>
      <c r="D102" s="23"/>
      <c r="E102" s="22">
        <v>57400000</v>
      </c>
      <c r="F102" s="22"/>
      <c r="G102" s="22"/>
      <c r="H102" s="22"/>
      <c r="I102" s="22"/>
      <c r="J102" s="22"/>
      <c r="K102" s="22"/>
      <c r="L102" s="22"/>
      <c r="M102" s="22"/>
      <c r="N102" s="22">
        <f t="shared" si="35"/>
        <v>57400000</v>
      </c>
      <c r="O102" s="22"/>
      <c r="P102" s="22">
        <v>57400000</v>
      </c>
      <c r="Q102" s="22"/>
      <c r="R102" s="22"/>
      <c r="S102" s="22"/>
      <c r="T102" s="22">
        <f t="shared" si="36"/>
        <v>0</v>
      </c>
      <c r="U102" s="22"/>
      <c r="V102" s="22"/>
      <c r="W102" s="22">
        <f t="shared" si="37"/>
        <v>0</v>
      </c>
      <c r="X102" s="23"/>
      <c r="Y102" s="23"/>
      <c r="Z102" s="23"/>
      <c r="AA102" s="23"/>
      <c r="AB102" s="23"/>
      <c r="AC102" s="8">
        <f t="shared" si="38"/>
        <v>1</v>
      </c>
      <c r="AD102" s="8" t="e">
        <f t="shared" si="39"/>
        <v>#DIV/0!</v>
      </c>
      <c r="AE102" s="8">
        <f t="shared" si="40"/>
        <v>1</v>
      </c>
      <c r="AF102" s="8" t="e">
        <f t="shared" si="41"/>
        <v>#DIV/0!</v>
      </c>
      <c r="AG102" s="8" t="e">
        <f t="shared" si="42"/>
        <v>#DIV/0!</v>
      </c>
      <c r="AH102" s="8" t="e">
        <f t="shared" si="43"/>
        <v>#DIV/0!</v>
      </c>
      <c r="AI102" s="8" t="e">
        <f t="shared" si="44"/>
        <v>#DIV/0!</v>
      </c>
      <c r="AJ102" s="8" t="e">
        <f t="shared" si="45"/>
        <v>#DIV/0!</v>
      </c>
      <c r="AK102" s="45" t="s">
        <v>126</v>
      </c>
      <c r="AL102" s="47">
        <v>57400000</v>
      </c>
      <c r="AM102" s="28">
        <f t="shared" si="33"/>
        <v>0</v>
      </c>
      <c r="AN102" s="43" t="e">
        <f>#REF!*AO102</f>
        <v>#REF!</v>
      </c>
    </row>
    <row r="103" spans="1:40" ht="26.2" x14ac:dyDescent="0.25">
      <c r="A103" s="7">
        <v>92</v>
      </c>
      <c r="B103" s="16" t="s">
        <v>127</v>
      </c>
      <c r="C103" s="21">
        <f t="shared" si="34"/>
        <v>52000000</v>
      </c>
      <c r="D103" s="23"/>
      <c r="E103" s="22">
        <v>52000000</v>
      </c>
      <c r="F103" s="22"/>
      <c r="G103" s="22"/>
      <c r="H103" s="22"/>
      <c r="I103" s="22"/>
      <c r="J103" s="22"/>
      <c r="K103" s="22"/>
      <c r="L103" s="22"/>
      <c r="M103" s="22"/>
      <c r="N103" s="22">
        <f t="shared" si="35"/>
        <v>52000000</v>
      </c>
      <c r="O103" s="22"/>
      <c r="P103" s="22">
        <v>52000000</v>
      </c>
      <c r="Q103" s="22"/>
      <c r="R103" s="22"/>
      <c r="S103" s="22"/>
      <c r="T103" s="22">
        <f t="shared" si="36"/>
        <v>0</v>
      </c>
      <c r="U103" s="22"/>
      <c r="V103" s="22"/>
      <c r="W103" s="22">
        <f t="shared" si="37"/>
        <v>0</v>
      </c>
      <c r="X103" s="23"/>
      <c r="Y103" s="23"/>
      <c r="Z103" s="23"/>
      <c r="AA103" s="23"/>
      <c r="AB103" s="23"/>
      <c r="AC103" s="8">
        <f t="shared" si="38"/>
        <v>1</v>
      </c>
      <c r="AD103" s="8" t="e">
        <f t="shared" si="39"/>
        <v>#DIV/0!</v>
      </c>
      <c r="AE103" s="8">
        <f t="shared" si="40"/>
        <v>1</v>
      </c>
      <c r="AF103" s="8" t="e">
        <f t="shared" si="41"/>
        <v>#DIV/0!</v>
      </c>
      <c r="AG103" s="8" t="e">
        <f t="shared" si="42"/>
        <v>#DIV/0!</v>
      </c>
      <c r="AH103" s="8" t="e">
        <f t="shared" si="43"/>
        <v>#DIV/0!</v>
      </c>
      <c r="AI103" s="8" t="e">
        <f t="shared" si="44"/>
        <v>#DIV/0!</v>
      </c>
      <c r="AJ103" s="8" t="e">
        <f t="shared" si="45"/>
        <v>#DIV/0!</v>
      </c>
      <c r="AK103" s="45" t="s">
        <v>127</v>
      </c>
      <c r="AL103" s="47">
        <v>52000000</v>
      </c>
      <c r="AM103" s="28">
        <f t="shared" si="33"/>
        <v>0</v>
      </c>
      <c r="AN103" s="43" t="e">
        <f>#REF!*AO103</f>
        <v>#REF!</v>
      </c>
    </row>
    <row r="104" spans="1:40" ht="26.2" x14ac:dyDescent="0.25">
      <c r="A104" s="7">
        <v>93</v>
      </c>
      <c r="B104" s="16" t="s">
        <v>128</v>
      </c>
      <c r="C104" s="21">
        <f t="shared" si="34"/>
        <v>6511000000</v>
      </c>
      <c r="D104" s="23"/>
      <c r="E104" s="22">
        <v>6511000000</v>
      </c>
      <c r="F104" s="22"/>
      <c r="G104" s="22"/>
      <c r="H104" s="22"/>
      <c r="I104" s="22"/>
      <c r="J104" s="22"/>
      <c r="K104" s="22"/>
      <c r="L104" s="22"/>
      <c r="M104" s="22"/>
      <c r="N104" s="22">
        <f t="shared" si="35"/>
        <v>5789968504</v>
      </c>
      <c r="O104" s="22"/>
      <c r="P104" s="22">
        <v>5764240984</v>
      </c>
      <c r="Q104" s="22"/>
      <c r="R104" s="22"/>
      <c r="S104" s="22"/>
      <c r="T104" s="22">
        <f t="shared" si="36"/>
        <v>0</v>
      </c>
      <c r="U104" s="22"/>
      <c r="V104" s="22"/>
      <c r="W104" s="22">
        <f t="shared" si="37"/>
        <v>25727520</v>
      </c>
      <c r="X104" s="23"/>
      <c r="Y104" s="23">
        <v>25727520</v>
      </c>
      <c r="Z104" s="23"/>
      <c r="AA104" s="23"/>
      <c r="AB104" s="23"/>
      <c r="AC104" s="8">
        <f t="shared" si="38"/>
        <v>0.88925948456458304</v>
      </c>
      <c r="AD104" s="8" t="e">
        <f t="shared" si="39"/>
        <v>#DIV/0!</v>
      </c>
      <c r="AE104" s="8">
        <f t="shared" si="40"/>
        <v>0.8853080915373982</v>
      </c>
      <c r="AF104" s="8" t="e">
        <f t="shared" si="41"/>
        <v>#DIV/0!</v>
      </c>
      <c r="AG104" s="8" t="e">
        <f t="shared" si="42"/>
        <v>#DIV/0!</v>
      </c>
      <c r="AH104" s="8" t="e">
        <f t="shared" si="43"/>
        <v>#DIV/0!</v>
      </c>
      <c r="AI104" s="8" t="e">
        <f t="shared" si="44"/>
        <v>#DIV/0!</v>
      </c>
      <c r="AJ104" s="8" t="e">
        <f t="shared" si="45"/>
        <v>#DIV/0!</v>
      </c>
      <c r="AK104" s="45" t="s">
        <v>128</v>
      </c>
      <c r="AL104" s="47">
        <v>6511000000</v>
      </c>
      <c r="AM104" s="28">
        <f t="shared" si="33"/>
        <v>0</v>
      </c>
      <c r="AN104" s="43" t="e">
        <f>#REF!*AO104</f>
        <v>#REF!</v>
      </c>
    </row>
    <row r="105" spans="1:40" ht="26.2" x14ac:dyDescent="0.25">
      <c r="A105" s="7">
        <v>94</v>
      </c>
      <c r="B105" s="16" t="s">
        <v>129</v>
      </c>
      <c r="C105" s="21">
        <f t="shared" si="34"/>
        <v>14967000000</v>
      </c>
      <c r="D105" s="23"/>
      <c r="E105" s="22">
        <v>14967000000</v>
      </c>
      <c r="F105" s="22"/>
      <c r="G105" s="22"/>
      <c r="H105" s="22"/>
      <c r="I105" s="22"/>
      <c r="J105" s="22"/>
      <c r="K105" s="22"/>
      <c r="L105" s="22"/>
      <c r="M105" s="22"/>
      <c r="N105" s="22">
        <f t="shared" si="35"/>
        <v>14012086456</v>
      </c>
      <c r="O105" s="22"/>
      <c r="P105" s="22">
        <v>14012086456</v>
      </c>
      <c r="Q105" s="22"/>
      <c r="R105" s="22"/>
      <c r="S105" s="22"/>
      <c r="T105" s="22">
        <f t="shared" si="36"/>
        <v>0</v>
      </c>
      <c r="U105" s="22"/>
      <c r="V105" s="22"/>
      <c r="W105" s="22">
        <f t="shared" si="37"/>
        <v>0</v>
      </c>
      <c r="X105" s="23"/>
      <c r="Y105" s="23"/>
      <c r="Z105" s="23"/>
      <c r="AA105" s="23"/>
      <c r="AB105" s="23"/>
      <c r="AC105" s="8">
        <f t="shared" si="38"/>
        <v>0.93619873428208722</v>
      </c>
      <c r="AD105" s="8" t="e">
        <f t="shared" si="39"/>
        <v>#DIV/0!</v>
      </c>
      <c r="AE105" s="8">
        <f t="shared" si="40"/>
        <v>0.93619873428208722</v>
      </c>
      <c r="AF105" s="8" t="e">
        <f t="shared" si="41"/>
        <v>#DIV/0!</v>
      </c>
      <c r="AG105" s="8" t="e">
        <f t="shared" si="42"/>
        <v>#DIV/0!</v>
      </c>
      <c r="AH105" s="8" t="e">
        <f t="shared" si="43"/>
        <v>#DIV/0!</v>
      </c>
      <c r="AI105" s="8" t="e">
        <f t="shared" si="44"/>
        <v>#DIV/0!</v>
      </c>
      <c r="AJ105" s="8" t="e">
        <f t="shared" si="45"/>
        <v>#DIV/0!</v>
      </c>
      <c r="AK105" s="45" t="s">
        <v>129</v>
      </c>
      <c r="AL105" s="47">
        <v>14967000000</v>
      </c>
      <c r="AM105" s="28">
        <f t="shared" si="33"/>
        <v>0</v>
      </c>
      <c r="AN105" s="43">
        <f>AL142*AO105</f>
        <v>0</v>
      </c>
    </row>
    <row r="106" spans="1:40" x14ac:dyDescent="0.25">
      <c r="A106" s="7">
        <v>95</v>
      </c>
      <c r="B106" s="16" t="s">
        <v>130</v>
      </c>
      <c r="C106" s="21">
        <f t="shared" si="34"/>
        <v>98272938000</v>
      </c>
      <c r="D106" s="23">
        <v>225938000</v>
      </c>
      <c r="E106" s="22">
        <v>98047000000</v>
      </c>
      <c r="F106" s="22"/>
      <c r="G106" s="22"/>
      <c r="H106" s="22"/>
      <c r="I106" s="22"/>
      <c r="J106" s="22"/>
      <c r="K106" s="22"/>
      <c r="L106" s="22"/>
      <c r="M106" s="22"/>
      <c r="N106" s="22">
        <f t="shared" si="35"/>
        <v>100085141700</v>
      </c>
      <c r="O106" s="22">
        <v>225938000</v>
      </c>
      <c r="P106" s="22">
        <v>93670950256</v>
      </c>
      <c r="Q106" s="22"/>
      <c r="R106" s="22"/>
      <c r="S106" s="22"/>
      <c r="T106" s="22">
        <f t="shared" si="36"/>
        <v>0</v>
      </c>
      <c r="U106" s="22"/>
      <c r="V106" s="22"/>
      <c r="W106" s="22">
        <f t="shared" si="37"/>
        <v>6188253444</v>
      </c>
      <c r="X106" s="23"/>
      <c r="Y106" s="23">
        <f>1629048985+4559204459</f>
        <v>6188253444</v>
      </c>
      <c r="Z106" s="23"/>
      <c r="AA106" s="23"/>
      <c r="AB106" s="23"/>
      <c r="AC106" s="8">
        <f t="shared" si="38"/>
        <v>1.0184405161469783</v>
      </c>
      <c r="AD106" s="8">
        <f t="shared" si="39"/>
        <v>1</v>
      </c>
      <c r="AE106" s="8">
        <f t="shared" si="40"/>
        <v>0.95536783640498946</v>
      </c>
      <c r="AF106" s="8" t="e">
        <f t="shared" si="41"/>
        <v>#DIV/0!</v>
      </c>
      <c r="AG106" s="8" t="e">
        <f t="shared" si="42"/>
        <v>#DIV/0!</v>
      </c>
      <c r="AH106" s="8" t="e">
        <f t="shared" si="43"/>
        <v>#DIV/0!</v>
      </c>
      <c r="AI106" s="8" t="e">
        <f t="shared" si="44"/>
        <v>#DIV/0!</v>
      </c>
      <c r="AJ106" s="8" t="e">
        <f t="shared" si="45"/>
        <v>#DIV/0!</v>
      </c>
      <c r="AK106" s="45" t="s">
        <v>130</v>
      </c>
      <c r="AL106" s="47">
        <v>98047000000</v>
      </c>
      <c r="AM106" s="28">
        <f t="shared" si="33"/>
        <v>0</v>
      </c>
      <c r="AN106" s="43">
        <f>AL144*AO106</f>
        <v>0</v>
      </c>
    </row>
    <row r="107" spans="1:40" ht="26.2" x14ac:dyDescent="0.25">
      <c r="A107" s="7">
        <v>96</v>
      </c>
      <c r="B107" s="16" t="s">
        <v>131</v>
      </c>
      <c r="C107" s="21">
        <f t="shared" si="34"/>
        <v>49672130000</v>
      </c>
      <c r="D107" s="23">
        <v>155130000</v>
      </c>
      <c r="E107" s="22">
        <v>49517000000</v>
      </c>
      <c r="F107" s="22"/>
      <c r="G107" s="22"/>
      <c r="H107" s="22"/>
      <c r="I107" s="22"/>
      <c r="J107" s="22"/>
      <c r="K107" s="22"/>
      <c r="L107" s="22"/>
      <c r="M107" s="22"/>
      <c r="N107" s="22">
        <f t="shared" si="35"/>
        <v>38786444944</v>
      </c>
      <c r="O107" s="22">
        <v>155130000</v>
      </c>
      <c r="P107" s="22">
        <v>38631314944</v>
      </c>
      <c r="Q107" s="22"/>
      <c r="R107" s="22"/>
      <c r="S107" s="22"/>
      <c r="T107" s="22">
        <f t="shared" si="36"/>
        <v>0</v>
      </c>
      <c r="U107" s="22"/>
      <c r="V107" s="22"/>
      <c r="W107" s="22">
        <f t="shared" si="37"/>
        <v>0</v>
      </c>
      <c r="X107" s="23"/>
      <c r="Y107" s="23"/>
      <c r="Z107" s="23"/>
      <c r="AA107" s="23"/>
      <c r="AB107" s="23"/>
      <c r="AC107" s="8">
        <f t="shared" si="38"/>
        <v>0.78084923968430586</v>
      </c>
      <c r="AD107" s="8">
        <f t="shared" si="39"/>
        <v>1</v>
      </c>
      <c r="AE107" s="8">
        <f t="shared" si="40"/>
        <v>0.78016267027485509</v>
      </c>
      <c r="AF107" s="8" t="e">
        <f t="shared" si="41"/>
        <v>#DIV/0!</v>
      </c>
      <c r="AG107" s="8" t="e">
        <f t="shared" si="42"/>
        <v>#DIV/0!</v>
      </c>
      <c r="AH107" s="8" t="e">
        <f t="shared" si="43"/>
        <v>#DIV/0!</v>
      </c>
      <c r="AI107" s="8" t="e">
        <f t="shared" si="44"/>
        <v>#DIV/0!</v>
      </c>
      <c r="AJ107" s="8" t="e">
        <f t="shared" si="45"/>
        <v>#DIV/0!</v>
      </c>
      <c r="AK107" s="45" t="s">
        <v>131</v>
      </c>
      <c r="AL107" s="47">
        <v>49517000000</v>
      </c>
      <c r="AM107" s="28">
        <f t="shared" ref="AM107:AM138" si="46">AL107-E107</f>
        <v>0</v>
      </c>
      <c r="AN107" s="43">
        <f>AL112*AO107</f>
        <v>0</v>
      </c>
    </row>
    <row r="108" spans="1:40" ht="26.2" x14ac:dyDescent="0.25">
      <c r="A108" s="7">
        <v>97</v>
      </c>
      <c r="B108" s="16" t="s">
        <v>132</v>
      </c>
      <c r="C108" s="21">
        <f t="shared" ref="C108:C139" si="47">+SUM(D108:I108)</f>
        <v>165000000</v>
      </c>
      <c r="D108" s="23"/>
      <c r="E108" s="22">
        <v>165000000</v>
      </c>
      <c r="F108" s="22"/>
      <c r="G108" s="22"/>
      <c r="H108" s="22"/>
      <c r="I108" s="22"/>
      <c r="J108" s="22"/>
      <c r="K108" s="22"/>
      <c r="L108" s="22"/>
      <c r="M108" s="22"/>
      <c r="N108" s="22">
        <f t="shared" si="35"/>
        <v>165000000</v>
      </c>
      <c r="O108" s="22"/>
      <c r="P108" s="22">
        <v>165000000</v>
      </c>
      <c r="Q108" s="22"/>
      <c r="R108" s="22"/>
      <c r="S108" s="22"/>
      <c r="T108" s="22">
        <f t="shared" si="36"/>
        <v>0</v>
      </c>
      <c r="U108" s="22"/>
      <c r="V108" s="22"/>
      <c r="W108" s="22">
        <f t="shared" si="37"/>
        <v>0</v>
      </c>
      <c r="X108" s="23"/>
      <c r="Y108" s="23"/>
      <c r="Z108" s="23"/>
      <c r="AA108" s="23"/>
      <c r="AB108" s="23"/>
      <c r="AC108" s="8">
        <f t="shared" si="38"/>
        <v>1</v>
      </c>
      <c r="AD108" s="8" t="e">
        <f t="shared" si="39"/>
        <v>#DIV/0!</v>
      </c>
      <c r="AE108" s="8">
        <f t="shared" si="40"/>
        <v>1</v>
      </c>
      <c r="AF108" s="8" t="e">
        <f t="shared" si="41"/>
        <v>#DIV/0!</v>
      </c>
      <c r="AG108" s="8" t="e">
        <f t="shared" si="42"/>
        <v>#DIV/0!</v>
      </c>
      <c r="AH108" s="8" t="e">
        <f t="shared" si="43"/>
        <v>#DIV/0!</v>
      </c>
      <c r="AI108" s="8" t="e">
        <f t="shared" si="44"/>
        <v>#DIV/0!</v>
      </c>
      <c r="AJ108" s="8" t="e">
        <f t="shared" si="45"/>
        <v>#DIV/0!</v>
      </c>
      <c r="AK108" s="45" t="s">
        <v>132</v>
      </c>
      <c r="AL108" s="47">
        <v>165000000</v>
      </c>
      <c r="AM108" s="28">
        <f t="shared" si="46"/>
        <v>0</v>
      </c>
      <c r="AN108" s="43">
        <f t="shared" ref="AN108:AN124" si="48">AL90*AO108</f>
        <v>0</v>
      </c>
    </row>
    <row r="109" spans="1:40" ht="26.2" x14ac:dyDescent="0.25">
      <c r="A109" s="7">
        <v>98</v>
      </c>
      <c r="B109" s="16" t="s">
        <v>133</v>
      </c>
      <c r="C109" s="21">
        <f t="shared" si="47"/>
        <v>21854000000</v>
      </c>
      <c r="D109" s="23"/>
      <c r="E109" s="22">
        <v>21854000000</v>
      </c>
      <c r="F109" s="22"/>
      <c r="G109" s="22"/>
      <c r="H109" s="22"/>
      <c r="I109" s="22"/>
      <c r="J109" s="22"/>
      <c r="K109" s="22"/>
      <c r="L109" s="22"/>
      <c r="M109" s="22"/>
      <c r="N109" s="22">
        <f t="shared" si="35"/>
        <v>21854000000</v>
      </c>
      <c r="O109" s="22"/>
      <c r="P109" s="22">
        <v>9729972000</v>
      </c>
      <c r="Q109" s="22"/>
      <c r="R109" s="22"/>
      <c r="S109" s="22"/>
      <c r="T109" s="22">
        <f t="shared" si="36"/>
        <v>0</v>
      </c>
      <c r="U109" s="22"/>
      <c r="V109" s="22"/>
      <c r="W109" s="22">
        <f t="shared" si="37"/>
        <v>12124028000</v>
      </c>
      <c r="X109" s="23"/>
      <c r="Y109" s="23">
        <v>12124028000</v>
      </c>
      <c r="Z109" s="23"/>
      <c r="AA109" s="23"/>
      <c r="AB109" s="23"/>
      <c r="AC109" s="8">
        <f t="shared" ref="AC109:AC114" si="49">+N109/C109</f>
        <v>1</v>
      </c>
      <c r="AD109" s="8" t="e">
        <f t="shared" ref="AD109:AD114" si="50">+O109/D109</f>
        <v>#DIV/0!</v>
      </c>
      <c r="AE109" s="8">
        <f t="shared" ref="AE109:AE114" si="51">+P109/E109</f>
        <v>0.44522613709160797</v>
      </c>
      <c r="AF109" s="8" t="e">
        <f t="shared" si="41"/>
        <v>#DIV/0!</v>
      </c>
      <c r="AG109" s="8" t="e">
        <f t="shared" si="42"/>
        <v>#DIV/0!</v>
      </c>
      <c r="AH109" s="8" t="e">
        <f t="shared" si="43"/>
        <v>#DIV/0!</v>
      </c>
      <c r="AI109" s="8" t="e">
        <f t="shared" si="44"/>
        <v>#DIV/0!</v>
      </c>
      <c r="AJ109" s="8" t="e">
        <f t="shared" si="45"/>
        <v>#DIV/0!</v>
      </c>
      <c r="AK109" s="45" t="s">
        <v>133</v>
      </c>
      <c r="AL109" s="47">
        <v>21854000000</v>
      </c>
      <c r="AM109" s="28">
        <f t="shared" si="46"/>
        <v>0</v>
      </c>
      <c r="AN109" s="43">
        <f t="shared" si="48"/>
        <v>0</v>
      </c>
    </row>
    <row r="110" spans="1:40" ht="26.2" x14ac:dyDescent="0.25">
      <c r="A110" s="7">
        <v>99</v>
      </c>
      <c r="B110" s="16" t="s">
        <v>134</v>
      </c>
      <c r="C110" s="21">
        <f t="shared" si="47"/>
        <v>346000000</v>
      </c>
      <c r="D110" s="23"/>
      <c r="E110" s="22">
        <v>346000000</v>
      </c>
      <c r="F110" s="22"/>
      <c r="G110" s="22"/>
      <c r="H110" s="22"/>
      <c r="I110" s="22"/>
      <c r="J110" s="22"/>
      <c r="K110" s="22"/>
      <c r="L110" s="22"/>
      <c r="M110" s="22"/>
      <c r="N110" s="22">
        <f t="shared" si="35"/>
        <v>345800000</v>
      </c>
      <c r="O110" s="22"/>
      <c r="P110" s="22">
        <v>345800000</v>
      </c>
      <c r="Q110" s="22"/>
      <c r="R110" s="22"/>
      <c r="S110" s="22"/>
      <c r="T110" s="22">
        <f t="shared" si="36"/>
        <v>0</v>
      </c>
      <c r="U110" s="22"/>
      <c r="V110" s="22"/>
      <c r="W110" s="22">
        <f t="shared" si="37"/>
        <v>0</v>
      </c>
      <c r="X110" s="23"/>
      <c r="Y110" s="23"/>
      <c r="Z110" s="23"/>
      <c r="AA110" s="23"/>
      <c r="AB110" s="23"/>
      <c r="AC110" s="8">
        <f t="shared" si="49"/>
        <v>0.99942196531791905</v>
      </c>
      <c r="AD110" s="8" t="e">
        <f t="shared" si="50"/>
        <v>#DIV/0!</v>
      </c>
      <c r="AE110" s="8">
        <f t="shared" si="51"/>
        <v>0.99942196531791905</v>
      </c>
      <c r="AF110" s="8" t="e">
        <f t="shared" si="41"/>
        <v>#DIV/0!</v>
      </c>
      <c r="AG110" s="8" t="e">
        <f t="shared" si="42"/>
        <v>#DIV/0!</v>
      </c>
      <c r="AH110" s="8" t="e">
        <f t="shared" si="43"/>
        <v>#DIV/0!</v>
      </c>
      <c r="AI110" s="8" t="e">
        <f t="shared" si="44"/>
        <v>#DIV/0!</v>
      </c>
      <c r="AJ110" s="8" t="e">
        <f t="shared" si="45"/>
        <v>#DIV/0!</v>
      </c>
      <c r="AK110" s="45" t="s">
        <v>134</v>
      </c>
      <c r="AL110" s="47">
        <v>346000000</v>
      </c>
      <c r="AM110" s="28">
        <f t="shared" si="46"/>
        <v>0</v>
      </c>
      <c r="AN110" s="43">
        <f t="shared" si="48"/>
        <v>0</v>
      </c>
    </row>
    <row r="111" spans="1:40" x14ac:dyDescent="0.25">
      <c r="A111" s="7">
        <v>100</v>
      </c>
      <c r="B111" s="16" t="s">
        <v>135</v>
      </c>
      <c r="C111" s="21">
        <f t="shared" si="47"/>
        <v>167000000</v>
      </c>
      <c r="D111" s="23"/>
      <c r="E111" s="22">
        <v>167000000</v>
      </c>
      <c r="F111" s="22"/>
      <c r="G111" s="22"/>
      <c r="H111" s="22"/>
      <c r="I111" s="22"/>
      <c r="J111" s="22"/>
      <c r="K111" s="22"/>
      <c r="L111" s="22"/>
      <c r="M111" s="22"/>
      <c r="N111" s="22">
        <f t="shared" si="35"/>
        <v>167000000</v>
      </c>
      <c r="O111" s="22"/>
      <c r="P111" s="22">
        <v>167000000</v>
      </c>
      <c r="Q111" s="22"/>
      <c r="R111" s="22"/>
      <c r="S111" s="22"/>
      <c r="T111" s="22">
        <f t="shared" si="36"/>
        <v>0</v>
      </c>
      <c r="U111" s="22"/>
      <c r="V111" s="22"/>
      <c r="W111" s="22">
        <f t="shared" si="37"/>
        <v>0</v>
      </c>
      <c r="X111" s="23"/>
      <c r="Y111" s="23"/>
      <c r="Z111" s="23"/>
      <c r="AA111" s="23"/>
      <c r="AB111" s="23"/>
      <c r="AC111" s="8">
        <f t="shared" si="49"/>
        <v>1</v>
      </c>
      <c r="AD111" s="8" t="e">
        <f t="shared" si="50"/>
        <v>#DIV/0!</v>
      </c>
      <c r="AE111" s="8">
        <f t="shared" si="51"/>
        <v>1</v>
      </c>
      <c r="AF111" s="8" t="e">
        <f t="shared" si="41"/>
        <v>#DIV/0!</v>
      </c>
      <c r="AG111" s="8" t="e">
        <f t="shared" si="42"/>
        <v>#DIV/0!</v>
      </c>
      <c r="AH111" s="8" t="e">
        <f t="shared" si="43"/>
        <v>#DIV/0!</v>
      </c>
      <c r="AI111" s="8" t="e">
        <f t="shared" si="44"/>
        <v>#DIV/0!</v>
      </c>
      <c r="AJ111" s="8" t="e">
        <f t="shared" si="45"/>
        <v>#DIV/0!</v>
      </c>
      <c r="AK111" s="43" t="s">
        <v>135</v>
      </c>
      <c r="AL111" s="2">
        <v>167000000</v>
      </c>
      <c r="AM111" s="28">
        <f t="shared" si="46"/>
        <v>0</v>
      </c>
      <c r="AN111" s="43">
        <f t="shared" si="48"/>
        <v>0</v>
      </c>
    </row>
    <row r="112" spans="1:40" ht="39.299999999999997" x14ac:dyDescent="0.25">
      <c r="A112" s="7">
        <v>101</v>
      </c>
      <c r="B112" s="16" t="s">
        <v>136</v>
      </c>
      <c r="C112" s="21">
        <f t="shared" si="47"/>
        <v>400000000</v>
      </c>
      <c r="D112" s="23"/>
      <c r="E112" s="22">
        <v>400000000</v>
      </c>
      <c r="F112" s="22"/>
      <c r="G112" s="22"/>
      <c r="H112" s="22"/>
      <c r="I112" s="22"/>
      <c r="J112" s="22"/>
      <c r="K112" s="22"/>
      <c r="L112" s="22"/>
      <c r="M112" s="22"/>
      <c r="N112" s="22">
        <f t="shared" si="35"/>
        <v>0</v>
      </c>
      <c r="O112" s="22"/>
      <c r="P112" s="22"/>
      <c r="Q112" s="22"/>
      <c r="R112" s="22"/>
      <c r="S112" s="22"/>
      <c r="T112" s="22">
        <f t="shared" si="36"/>
        <v>0</v>
      </c>
      <c r="U112" s="22"/>
      <c r="V112" s="22"/>
      <c r="W112" s="22">
        <f t="shared" si="37"/>
        <v>0</v>
      </c>
      <c r="X112" s="23"/>
      <c r="Y112" s="23"/>
      <c r="Z112" s="23"/>
      <c r="AA112" s="23"/>
      <c r="AB112" s="23"/>
      <c r="AC112" s="8">
        <f t="shared" si="49"/>
        <v>0</v>
      </c>
      <c r="AD112" s="8" t="e">
        <f t="shared" si="50"/>
        <v>#DIV/0!</v>
      </c>
      <c r="AE112" s="8">
        <f t="shared" si="51"/>
        <v>0</v>
      </c>
      <c r="AF112" s="8" t="e">
        <f t="shared" si="41"/>
        <v>#DIV/0!</v>
      </c>
      <c r="AG112" s="8" t="e">
        <f t="shared" si="42"/>
        <v>#DIV/0!</v>
      </c>
      <c r="AH112" s="8" t="e">
        <f t="shared" si="43"/>
        <v>#DIV/0!</v>
      </c>
      <c r="AI112" s="8" t="e">
        <f t="shared" si="44"/>
        <v>#DIV/0!</v>
      </c>
      <c r="AJ112" s="8" t="e">
        <f t="shared" si="45"/>
        <v>#DIV/0!</v>
      </c>
      <c r="AK112" s="45" t="s">
        <v>136</v>
      </c>
      <c r="AL112" s="47">
        <v>400000000</v>
      </c>
      <c r="AM112" s="28">
        <f t="shared" si="46"/>
        <v>0</v>
      </c>
      <c r="AN112" s="43">
        <f t="shared" si="48"/>
        <v>0</v>
      </c>
    </row>
    <row r="113" spans="1:40" x14ac:dyDescent="0.25">
      <c r="A113" s="7">
        <v>102</v>
      </c>
      <c r="B113" s="16" t="s">
        <v>155</v>
      </c>
      <c r="C113" s="21">
        <f t="shared" si="47"/>
        <v>19119000000</v>
      </c>
      <c r="D113" s="23">
        <v>19119000000</v>
      </c>
      <c r="E113" s="22"/>
      <c r="F113" s="22"/>
      <c r="G113" s="22"/>
      <c r="H113" s="22"/>
      <c r="I113" s="22"/>
      <c r="J113" s="22"/>
      <c r="K113" s="22"/>
      <c r="L113" s="22"/>
      <c r="M113" s="22"/>
      <c r="N113" s="22">
        <f t="shared" si="35"/>
        <v>20584932200</v>
      </c>
      <c r="O113" s="22">
        <v>20584932200</v>
      </c>
      <c r="P113" s="22"/>
      <c r="Q113" s="22"/>
      <c r="R113" s="22"/>
      <c r="S113" s="22"/>
      <c r="T113" s="22">
        <f t="shared" si="36"/>
        <v>0</v>
      </c>
      <c r="U113" s="22"/>
      <c r="V113" s="22"/>
      <c r="W113" s="22">
        <f t="shared" si="37"/>
        <v>0</v>
      </c>
      <c r="X113" s="23"/>
      <c r="Y113" s="23"/>
      <c r="Z113" s="23"/>
      <c r="AA113" s="23"/>
      <c r="AB113" s="23"/>
      <c r="AC113" s="8">
        <f t="shared" si="49"/>
        <v>1.0766741042941577</v>
      </c>
      <c r="AD113" s="8">
        <f t="shared" si="50"/>
        <v>1.0766741042941577</v>
      </c>
      <c r="AE113" s="8" t="e">
        <f t="shared" si="51"/>
        <v>#DIV/0!</v>
      </c>
      <c r="AF113" s="8" t="e">
        <f t="shared" si="41"/>
        <v>#DIV/0!</v>
      </c>
      <c r="AG113" s="8" t="e">
        <f t="shared" si="42"/>
        <v>#DIV/0!</v>
      </c>
      <c r="AH113" s="8" t="e">
        <f t="shared" si="43"/>
        <v>#DIV/0!</v>
      </c>
      <c r="AI113" s="8" t="e">
        <f t="shared" si="44"/>
        <v>#DIV/0!</v>
      </c>
      <c r="AJ113" s="8" t="e">
        <f t="shared" si="45"/>
        <v>#DIV/0!</v>
      </c>
      <c r="AK113" s="40">
        <f t="shared" ref="AK113:AK138" si="52">C131-SUM(D131:H131)</f>
        <v>0</v>
      </c>
      <c r="AL113" s="37">
        <v>0</v>
      </c>
      <c r="AM113" s="28">
        <f t="shared" si="46"/>
        <v>0</v>
      </c>
      <c r="AN113" s="43">
        <f t="shared" si="48"/>
        <v>0</v>
      </c>
    </row>
    <row r="114" spans="1:40" ht="20.95" x14ac:dyDescent="0.25">
      <c r="A114" s="7">
        <v>103</v>
      </c>
      <c r="B114" s="16" t="s">
        <v>156</v>
      </c>
      <c r="C114" s="21">
        <f t="shared" si="47"/>
        <v>441080000</v>
      </c>
      <c r="D114" s="23">
        <v>441080000</v>
      </c>
      <c r="E114" s="22"/>
      <c r="F114" s="22"/>
      <c r="G114" s="22"/>
      <c r="H114" s="22"/>
      <c r="I114" s="22"/>
      <c r="J114" s="22"/>
      <c r="K114" s="22"/>
      <c r="L114" s="22"/>
      <c r="M114" s="22"/>
      <c r="N114" s="22">
        <f t="shared" si="35"/>
        <v>441080000</v>
      </c>
      <c r="O114" s="22">
        <v>441080000</v>
      </c>
      <c r="P114" s="22"/>
      <c r="Q114" s="22"/>
      <c r="R114" s="22"/>
      <c r="S114" s="22"/>
      <c r="T114" s="22">
        <f t="shared" si="36"/>
        <v>0</v>
      </c>
      <c r="U114" s="22"/>
      <c r="V114" s="22"/>
      <c r="W114" s="22">
        <f t="shared" si="37"/>
        <v>0</v>
      </c>
      <c r="X114" s="23"/>
      <c r="Y114" s="23"/>
      <c r="Z114" s="23"/>
      <c r="AA114" s="23"/>
      <c r="AB114" s="23"/>
      <c r="AC114" s="8">
        <f t="shared" si="49"/>
        <v>1</v>
      </c>
      <c r="AD114" s="8">
        <f t="shared" si="50"/>
        <v>1</v>
      </c>
      <c r="AE114" s="8" t="e">
        <f t="shared" si="51"/>
        <v>#DIV/0!</v>
      </c>
      <c r="AF114" s="8" t="e">
        <f t="shared" si="41"/>
        <v>#DIV/0!</v>
      </c>
      <c r="AG114" s="8" t="e">
        <f t="shared" si="42"/>
        <v>#DIV/0!</v>
      </c>
      <c r="AH114" s="8" t="e">
        <f t="shared" si="43"/>
        <v>#DIV/0!</v>
      </c>
      <c r="AI114" s="8" t="e">
        <f t="shared" si="44"/>
        <v>#DIV/0!</v>
      </c>
      <c r="AJ114" s="8" t="e">
        <f t="shared" si="45"/>
        <v>#DIV/0!</v>
      </c>
      <c r="AK114" s="40">
        <f t="shared" si="52"/>
        <v>0</v>
      </c>
      <c r="AL114" s="37">
        <v>0</v>
      </c>
      <c r="AM114" s="28">
        <f t="shared" si="46"/>
        <v>0</v>
      </c>
      <c r="AN114" s="43">
        <f t="shared" si="48"/>
        <v>0</v>
      </c>
    </row>
    <row r="115" spans="1:40" x14ac:dyDescent="0.25">
      <c r="A115" s="7">
        <v>104</v>
      </c>
      <c r="B115" s="16" t="s">
        <v>157</v>
      </c>
      <c r="C115" s="21">
        <f t="shared" si="47"/>
        <v>3600000000</v>
      </c>
      <c r="D115" s="23">
        <v>3600000000</v>
      </c>
      <c r="E115" s="22"/>
      <c r="F115" s="22"/>
      <c r="G115" s="22"/>
      <c r="H115" s="22"/>
      <c r="I115" s="22"/>
      <c r="J115" s="22"/>
      <c r="K115" s="22"/>
      <c r="L115" s="22"/>
      <c r="M115" s="22"/>
      <c r="N115" s="22">
        <f t="shared" si="35"/>
        <v>5964468000</v>
      </c>
      <c r="O115" s="22">
        <v>3582588000</v>
      </c>
      <c r="P115" s="22"/>
      <c r="Q115" s="22"/>
      <c r="R115" s="22"/>
      <c r="S115" s="22"/>
      <c r="T115" s="22">
        <f t="shared" si="36"/>
        <v>0</v>
      </c>
      <c r="U115" s="22"/>
      <c r="V115" s="22"/>
      <c r="W115" s="22">
        <f t="shared" ref="W115:W129" si="53">+SUM(X115:Y115)</f>
        <v>2381880000</v>
      </c>
      <c r="X115" s="23">
        <v>2381880000</v>
      </c>
      <c r="Y115" s="23"/>
      <c r="Z115" s="23"/>
      <c r="AA115" s="23"/>
      <c r="AB115" s="23"/>
      <c r="AC115" s="8"/>
      <c r="AD115" s="8"/>
      <c r="AE115" s="8"/>
      <c r="AF115" s="8"/>
      <c r="AG115" s="8"/>
      <c r="AH115" s="8"/>
      <c r="AI115" s="8"/>
      <c r="AJ115" s="8"/>
      <c r="AK115" s="40">
        <f t="shared" si="52"/>
        <v>0</v>
      </c>
      <c r="AL115" s="37">
        <v>0</v>
      </c>
      <c r="AM115" s="28">
        <f t="shared" si="46"/>
        <v>0</v>
      </c>
      <c r="AN115" s="43">
        <f t="shared" si="48"/>
        <v>0</v>
      </c>
    </row>
    <row r="116" spans="1:40" x14ac:dyDescent="0.25">
      <c r="A116" s="7">
        <v>105</v>
      </c>
      <c r="B116" s="16" t="s">
        <v>158</v>
      </c>
      <c r="C116" s="21">
        <f t="shared" si="47"/>
        <v>44553977000</v>
      </c>
      <c r="D116" s="23">
        <v>44553977000</v>
      </c>
      <c r="E116" s="22"/>
      <c r="F116" s="22"/>
      <c r="G116" s="22"/>
      <c r="H116" s="22"/>
      <c r="I116" s="22"/>
      <c r="J116" s="22"/>
      <c r="K116" s="22"/>
      <c r="L116" s="22"/>
      <c r="M116" s="22"/>
      <c r="N116" s="22">
        <f t="shared" si="35"/>
        <v>45189828600</v>
      </c>
      <c r="O116" s="22">
        <v>43242828600</v>
      </c>
      <c r="P116" s="22"/>
      <c r="Q116" s="22"/>
      <c r="R116" s="22"/>
      <c r="S116" s="22"/>
      <c r="T116" s="22">
        <f t="shared" si="36"/>
        <v>0</v>
      </c>
      <c r="U116" s="22"/>
      <c r="V116" s="22"/>
      <c r="W116" s="22">
        <f t="shared" si="53"/>
        <v>1947000000</v>
      </c>
      <c r="X116" s="23">
        <v>1947000000</v>
      </c>
      <c r="Y116" s="23"/>
      <c r="Z116" s="23"/>
      <c r="AA116" s="23"/>
      <c r="AB116" s="23"/>
      <c r="AC116" s="8"/>
      <c r="AD116" s="8"/>
      <c r="AE116" s="8"/>
      <c r="AF116" s="8"/>
      <c r="AG116" s="8"/>
      <c r="AH116" s="8"/>
      <c r="AI116" s="8"/>
      <c r="AJ116" s="8"/>
      <c r="AK116" s="40">
        <f t="shared" si="52"/>
        <v>0</v>
      </c>
      <c r="AL116" s="37">
        <v>0</v>
      </c>
      <c r="AM116" s="28">
        <f t="shared" si="46"/>
        <v>0</v>
      </c>
      <c r="AN116" s="43">
        <f t="shared" si="48"/>
        <v>0</v>
      </c>
    </row>
    <row r="117" spans="1:40" x14ac:dyDescent="0.25">
      <c r="A117" s="7">
        <v>106</v>
      </c>
      <c r="B117" s="16" t="s">
        <v>159</v>
      </c>
      <c r="C117" s="21">
        <f t="shared" si="47"/>
        <v>7240000000</v>
      </c>
      <c r="D117" s="23">
        <v>7240000000</v>
      </c>
      <c r="E117" s="22"/>
      <c r="F117" s="22"/>
      <c r="G117" s="22"/>
      <c r="H117" s="22"/>
      <c r="I117" s="22"/>
      <c r="J117" s="22"/>
      <c r="K117" s="22"/>
      <c r="L117" s="22"/>
      <c r="M117" s="22"/>
      <c r="N117" s="22">
        <f t="shared" si="35"/>
        <v>7138847250</v>
      </c>
      <c r="O117" s="22">
        <v>7138847250</v>
      </c>
      <c r="P117" s="22"/>
      <c r="Q117" s="22"/>
      <c r="R117" s="22"/>
      <c r="S117" s="22"/>
      <c r="T117" s="22">
        <f t="shared" si="36"/>
        <v>0</v>
      </c>
      <c r="U117" s="22"/>
      <c r="V117" s="22"/>
      <c r="W117" s="22">
        <f t="shared" si="53"/>
        <v>0</v>
      </c>
      <c r="X117" s="23"/>
      <c r="Y117" s="23"/>
      <c r="Z117" s="23"/>
      <c r="AA117" s="23"/>
      <c r="AB117" s="23"/>
      <c r="AC117" s="8"/>
      <c r="AD117" s="8"/>
      <c r="AE117" s="8"/>
      <c r="AF117" s="8"/>
      <c r="AG117" s="8"/>
      <c r="AH117" s="8"/>
      <c r="AI117" s="8"/>
      <c r="AJ117" s="8"/>
      <c r="AK117" s="40">
        <f t="shared" si="52"/>
        <v>0</v>
      </c>
      <c r="AL117" s="37">
        <v>0</v>
      </c>
      <c r="AM117" s="28">
        <f t="shared" si="46"/>
        <v>0</v>
      </c>
      <c r="AN117" s="43">
        <f t="shared" si="48"/>
        <v>0</v>
      </c>
    </row>
    <row r="118" spans="1:40" ht="20.95" x14ac:dyDescent="0.25">
      <c r="A118" s="7">
        <v>107</v>
      </c>
      <c r="B118" s="16" t="s">
        <v>160</v>
      </c>
      <c r="C118" s="21">
        <f t="shared" si="47"/>
        <v>15055000000</v>
      </c>
      <c r="D118" s="23">
        <v>15055000000</v>
      </c>
      <c r="E118" s="22"/>
      <c r="F118" s="22"/>
      <c r="G118" s="22"/>
      <c r="H118" s="22"/>
      <c r="I118" s="22"/>
      <c r="J118" s="22"/>
      <c r="K118" s="22"/>
      <c r="L118" s="22"/>
      <c r="M118" s="22"/>
      <c r="N118" s="22">
        <f t="shared" si="35"/>
        <v>14582535000</v>
      </c>
      <c r="O118" s="22">
        <v>13844153000</v>
      </c>
      <c r="P118" s="22"/>
      <c r="Q118" s="22"/>
      <c r="R118" s="22"/>
      <c r="S118" s="22"/>
      <c r="T118" s="22">
        <f t="shared" si="36"/>
        <v>0</v>
      </c>
      <c r="U118" s="22"/>
      <c r="V118" s="22"/>
      <c r="W118" s="22">
        <f t="shared" si="53"/>
        <v>738382000</v>
      </c>
      <c r="X118" s="23">
        <f>700000000+38382000</f>
        <v>738382000</v>
      </c>
      <c r="Y118" s="23"/>
      <c r="Z118" s="23"/>
      <c r="AA118" s="23"/>
      <c r="AB118" s="23"/>
      <c r="AC118" s="8"/>
      <c r="AD118" s="8"/>
      <c r="AE118" s="8"/>
      <c r="AF118" s="8"/>
      <c r="AG118" s="8"/>
      <c r="AH118" s="8"/>
      <c r="AI118" s="8"/>
      <c r="AJ118" s="8"/>
      <c r="AK118" s="40">
        <f t="shared" si="52"/>
        <v>0</v>
      </c>
      <c r="AL118" s="37">
        <v>0</v>
      </c>
      <c r="AM118" s="28">
        <f t="shared" si="46"/>
        <v>0</v>
      </c>
      <c r="AN118" s="43">
        <f t="shared" si="48"/>
        <v>0</v>
      </c>
    </row>
    <row r="119" spans="1:40" x14ac:dyDescent="0.25">
      <c r="A119" s="7">
        <v>108</v>
      </c>
      <c r="B119" s="16" t="s">
        <v>161</v>
      </c>
      <c r="C119" s="21">
        <f t="shared" si="47"/>
        <v>10022451000</v>
      </c>
      <c r="D119" s="23">
        <v>10022451000</v>
      </c>
      <c r="E119" s="22"/>
      <c r="F119" s="22"/>
      <c r="G119" s="22"/>
      <c r="H119" s="22"/>
      <c r="I119" s="22"/>
      <c r="J119" s="22"/>
      <c r="K119" s="22"/>
      <c r="L119" s="22"/>
      <c r="M119" s="22"/>
      <c r="N119" s="22">
        <f t="shared" si="35"/>
        <v>23808845000</v>
      </c>
      <c r="O119" s="22">
        <v>22644879831</v>
      </c>
      <c r="P119" s="22"/>
      <c r="Q119" s="22"/>
      <c r="R119" s="22"/>
      <c r="S119" s="22"/>
      <c r="T119" s="22">
        <f t="shared" si="36"/>
        <v>0</v>
      </c>
      <c r="U119" s="22"/>
      <c r="V119" s="22"/>
      <c r="W119" s="22">
        <f t="shared" si="53"/>
        <v>1163965169</v>
      </c>
      <c r="X119" s="23">
        <v>1163965169</v>
      </c>
      <c r="Y119" s="23"/>
      <c r="Z119" s="23"/>
      <c r="AA119" s="23"/>
      <c r="AB119" s="23"/>
      <c r="AC119" s="8"/>
      <c r="AD119" s="8"/>
      <c r="AE119" s="8"/>
      <c r="AF119" s="8"/>
      <c r="AG119" s="8"/>
      <c r="AH119" s="8"/>
      <c r="AI119" s="8"/>
      <c r="AJ119" s="8"/>
      <c r="AK119" s="40">
        <f t="shared" si="52"/>
        <v>0</v>
      </c>
      <c r="AL119" s="37">
        <v>0</v>
      </c>
      <c r="AM119" s="28">
        <f t="shared" si="46"/>
        <v>0</v>
      </c>
      <c r="AN119" s="43">
        <f t="shared" si="48"/>
        <v>0</v>
      </c>
    </row>
    <row r="120" spans="1:40" x14ac:dyDescent="0.25">
      <c r="A120" s="7">
        <v>109</v>
      </c>
      <c r="B120" s="16" t="s">
        <v>162</v>
      </c>
      <c r="C120" s="21">
        <f t="shared" si="47"/>
        <v>1000000000</v>
      </c>
      <c r="D120" s="23">
        <v>1000000000</v>
      </c>
      <c r="E120" s="22"/>
      <c r="F120" s="22"/>
      <c r="G120" s="22"/>
      <c r="H120" s="22"/>
      <c r="I120" s="22"/>
      <c r="J120" s="22"/>
      <c r="K120" s="22"/>
      <c r="L120" s="22"/>
      <c r="M120" s="22"/>
      <c r="N120" s="22">
        <f t="shared" si="35"/>
        <v>1000000000</v>
      </c>
      <c r="O120" s="22">
        <v>1000000000</v>
      </c>
      <c r="P120" s="22"/>
      <c r="Q120" s="22"/>
      <c r="R120" s="22"/>
      <c r="S120" s="22"/>
      <c r="T120" s="22">
        <f t="shared" si="36"/>
        <v>0</v>
      </c>
      <c r="U120" s="22"/>
      <c r="V120" s="22"/>
      <c r="W120" s="22">
        <f t="shared" si="53"/>
        <v>0</v>
      </c>
      <c r="X120" s="23"/>
      <c r="Y120" s="23"/>
      <c r="Z120" s="23"/>
      <c r="AA120" s="23"/>
      <c r="AB120" s="23"/>
      <c r="AC120" s="8"/>
      <c r="AD120" s="8"/>
      <c r="AE120" s="8"/>
      <c r="AF120" s="8"/>
      <c r="AG120" s="8"/>
      <c r="AH120" s="8"/>
      <c r="AI120" s="8"/>
      <c r="AJ120" s="8"/>
      <c r="AK120" s="40">
        <f t="shared" si="52"/>
        <v>0</v>
      </c>
      <c r="AL120" s="37">
        <v>0</v>
      </c>
      <c r="AM120" s="28">
        <f t="shared" si="46"/>
        <v>0</v>
      </c>
      <c r="AN120" s="43">
        <f t="shared" si="48"/>
        <v>0</v>
      </c>
    </row>
    <row r="121" spans="1:40" ht="20.95" x14ac:dyDescent="0.25">
      <c r="A121" s="7">
        <v>110</v>
      </c>
      <c r="B121" s="16" t="s">
        <v>163</v>
      </c>
      <c r="C121" s="21">
        <f t="shared" si="47"/>
        <v>20000000000</v>
      </c>
      <c r="D121" s="23">
        <v>20000000000</v>
      </c>
      <c r="E121" s="22"/>
      <c r="F121" s="22"/>
      <c r="G121" s="22"/>
      <c r="H121" s="22"/>
      <c r="I121" s="22"/>
      <c r="J121" s="22"/>
      <c r="K121" s="22"/>
      <c r="L121" s="22"/>
      <c r="M121" s="22"/>
      <c r="N121" s="22">
        <f t="shared" si="35"/>
        <v>28437595000</v>
      </c>
      <c r="O121" s="22">
        <v>16134225000</v>
      </c>
      <c r="P121" s="22"/>
      <c r="Q121" s="22"/>
      <c r="R121" s="22"/>
      <c r="S121" s="22"/>
      <c r="T121" s="22">
        <f t="shared" si="36"/>
        <v>0</v>
      </c>
      <c r="U121" s="22"/>
      <c r="V121" s="22"/>
      <c r="W121" s="22">
        <f t="shared" si="53"/>
        <v>12303370000</v>
      </c>
      <c r="X121" s="23">
        <v>12303370000</v>
      </c>
      <c r="Y121" s="23"/>
      <c r="Z121" s="23"/>
      <c r="AA121" s="23"/>
      <c r="AB121" s="23"/>
      <c r="AC121" s="8"/>
      <c r="AD121" s="8"/>
      <c r="AE121" s="8"/>
      <c r="AF121" s="8"/>
      <c r="AG121" s="8"/>
      <c r="AH121" s="8"/>
      <c r="AI121" s="8"/>
      <c r="AJ121" s="8"/>
      <c r="AK121" s="40">
        <f t="shared" si="52"/>
        <v>0</v>
      </c>
      <c r="AL121" s="37">
        <v>0</v>
      </c>
      <c r="AM121" s="28">
        <f t="shared" si="46"/>
        <v>0</v>
      </c>
      <c r="AN121" s="43">
        <f t="shared" si="48"/>
        <v>0</v>
      </c>
    </row>
    <row r="122" spans="1:40" ht="20.95" x14ac:dyDescent="0.25">
      <c r="A122" s="7">
        <v>111</v>
      </c>
      <c r="B122" s="16" t="s">
        <v>164</v>
      </c>
      <c r="C122" s="21">
        <f t="shared" si="47"/>
        <v>15037000000</v>
      </c>
      <c r="D122" s="23">
        <v>15037000000</v>
      </c>
      <c r="E122" s="22"/>
      <c r="F122" s="22"/>
      <c r="G122" s="22"/>
      <c r="H122" s="22"/>
      <c r="I122" s="22"/>
      <c r="J122" s="22"/>
      <c r="K122" s="22"/>
      <c r="L122" s="22"/>
      <c r="M122" s="22"/>
      <c r="N122" s="22">
        <f t="shared" si="35"/>
        <v>14218494000</v>
      </c>
      <c r="O122" s="22">
        <v>14218494000</v>
      </c>
      <c r="P122" s="22"/>
      <c r="Q122" s="22"/>
      <c r="R122" s="22"/>
      <c r="S122" s="22"/>
      <c r="T122" s="22">
        <f t="shared" si="36"/>
        <v>0</v>
      </c>
      <c r="U122" s="22"/>
      <c r="V122" s="22"/>
      <c r="W122" s="22">
        <f t="shared" si="53"/>
        <v>0</v>
      </c>
      <c r="X122" s="23"/>
      <c r="Y122" s="23"/>
      <c r="Z122" s="23"/>
      <c r="AA122" s="23"/>
      <c r="AB122" s="23"/>
      <c r="AC122" s="8"/>
      <c r="AD122" s="8"/>
      <c r="AE122" s="8"/>
      <c r="AF122" s="8"/>
      <c r="AG122" s="8"/>
      <c r="AH122" s="8"/>
      <c r="AI122" s="8"/>
      <c r="AJ122" s="8"/>
      <c r="AK122" s="40">
        <f t="shared" si="52"/>
        <v>0</v>
      </c>
      <c r="AL122" s="37">
        <v>0</v>
      </c>
      <c r="AM122" s="28">
        <f t="shared" si="46"/>
        <v>0</v>
      </c>
      <c r="AN122" s="43">
        <f t="shared" si="48"/>
        <v>0</v>
      </c>
    </row>
    <row r="123" spans="1:40" ht="20.95" x14ac:dyDescent="0.25">
      <c r="A123" s="7">
        <v>112</v>
      </c>
      <c r="B123" s="16" t="s">
        <v>165</v>
      </c>
      <c r="C123" s="21">
        <f t="shared" si="47"/>
        <v>21000000000</v>
      </c>
      <c r="D123" s="23">
        <v>21000000000</v>
      </c>
      <c r="E123" s="22"/>
      <c r="F123" s="22"/>
      <c r="G123" s="22"/>
      <c r="H123" s="22"/>
      <c r="I123" s="22"/>
      <c r="J123" s="22"/>
      <c r="K123" s="22"/>
      <c r="L123" s="22"/>
      <c r="M123" s="22"/>
      <c r="N123" s="22">
        <f t="shared" si="35"/>
        <v>20607291000</v>
      </c>
      <c r="O123" s="22">
        <v>539026000</v>
      </c>
      <c r="P123" s="22"/>
      <c r="Q123" s="22"/>
      <c r="R123" s="22"/>
      <c r="S123" s="22"/>
      <c r="T123" s="22">
        <f t="shared" si="36"/>
        <v>0</v>
      </c>
      <c r="U123" s="22"/>
      <c r="V123" s="22"/>
      <c r="W123" s="22">
        <f t="shared" si="53"/>
        <v>20068265000</v>
      </c>
      <c r="X123" s="23">
        <v>20068265000</v>
      </c>
      <c r="Y123" s="23"/>
      <c r="Z123" s="23"/>
      <c r="AA123" s="23"/>
      <c r="AB123" s="23"/>
      <c r="AC123" s="8"/>
      <c r="AD123" s="8"/>
      <c r="AE123" s="8"/>
      <c r="AF123" s="8"/>
      <c r="AG123" s="8"/>
      <c r="AH123" s="8"/>
      <c r="AI123" s="8"/>
      <c r="AJ123" s="8"/>
      <c r="AK123" s="40">
        <f t="shared" si="52"/>
        <v>0</v>
      </c>
      <c r="AL123" s="37">
        <v>0</v>
      </c>
      <c r="AM123" s="28">
        <f t="shared" si="46"/>
        <v>0</v>
      </c>
      <c r="AN123" s="43">
        <f t="shared" si="48"/>
        <v>0</v>
      </c>
    </row>
    <row r="124" spans="1:40" x14ac:dyDescent="0.25">
      <c r="A124" s="7">
        <v>113</v>
      </c>
      <c r="B124" s="16" t="s">
        <v>166</v>
      </c>
      <c r="C124" s="21">
        <f t="shared" si="47"/>
        <v>3771495000</v>
      </c>
      <c r="D124" s="23">
        <v>2061495000</v>
      </c>
      <c r="E124" s="22">
        <v>1710000000</v>
      </c>
      <c r="F124" s="22"/>
      <c r="G124" s="22"/>
      <c r="H124" s="22"/>
      <c r="I124" s="22"/>
      <c r="J124" s="22"/>
      <c r="K124" s="22"/>
      <c r="L124" s="22"/>
      <c r="M124" s="22"/>
      <c r="N124" s="22">
        <f t="shared" si="35"/>
        <v>2061494915</v>
      </c>
      <c r="O124" s="22">
        <v>2061494915</v>
      </c>
      <c r="P124" s="22"/>
      <c r="Q124" s="22"/>
      <c r="R124" s="22"/>
      <c r="S124" s="22"/>
      <c r="T124" s="22">
        <f t="shared" si="36"/>
        <v>0</v>
      </c>
      <c r="U124" s="22"/>
      <c r="V124" s="22"/>
      <c r="W124" s="22">
        <f t="shared" si="53"/>
        <v>0</v>
      </c>
      <c r="X124" s="23"/>
      <c r="Y124" s="23"/>
      <c r="Z124" s="23"/>
      <c r="AA124" s="23"/>
      <c r="AB124" s="23"/>
      <c r="AC124" s="8"/>
      <c r="AD124" s="8"/>
      <c r="AE124" s="8"/>
      <c r="AF124" s="8"/>
      <c r="AG124" s="8"/>
      <c r="AH124" s="8"/>
      <c r="AI124" s="8"/>
      <c r="AJ124" s="8"/>
      <c r="AK124" s="40">
        <f t="shared" si="52"/>
        <v>0</v>
      </c>
      <c r="AL124" s="37">
        <v>1710000000</v>
      </c>
      <c r="AM124" s="28">
        <f t="shared" si="46"/>
        <v>0</v>
      </c>
      <c r="AN124" s="43">
        <f t="shared" si="48"/>
        <v>0</v>
      </c>
    </row>
    <row r="125" spans="1:40" x14ac:dyDescent="0.25">
      <c r="A125" s="7">
        <v>114</v>
      </c>
      <c r="B125" s="16" t="s">
        <v>167</v>
      </c>
      <c r="C125" s="21">
        <f t="shared" si="47"/>
        <v>4600000000</v>
      </c>
      <c r="D125" s="23">
        <v>4600000000</v>
      </c>
      <c r="E125" s="22"/>
      <c r="F125" s="22"/>
      <c r="G125" s="22"/>
      <c r="H125" s="22"/>
      <c r="I125" s="22"/>
      <c r="J125" s="22"/>
      <c r="K125" s="22"/>
      <c r="L125" s="22"/>
      <c r="M125" s="22"/>
      <c r="N125" s="22">
        <f t="shared" si="35"/>
        <v>4600000000</v>
      </c>
      <c r="O125" s="22">
        <v>4600000000</v>
      </c>
      <c r="P125" s="22"/>
      <c r="Q125" s="22"/>
      <c r="R125" s="22"/>
      <c r="S125" s="22"/>
      <c r="T125" s="22">
        <f t="shared" si="36"/>
        <v>0</v>
      </c>
      <c r="U125" s="22"/>
      <c r="V125" s="22"/>
      <c r="W125" s="22">
        <f t="shared" si="53"/>
        <v>0</v>
      </c>
      <c r="X125" s="23"/>
      <c r="Y125" s="23"/>
      <c r="Z125" s="23"/>
      <c r="AA125" s="23"/>
      <c r="AB125" s="23"/>
      <c r="AC125" s="8"/>
      <c r="AD125" s="8"/>
      <c r="AE125" s="8"/>
      <c r="AF125" s="8"/>
      <c r="AG125" s="8"/>
      <c r="AH125" s="8"/>
      <c r="AI125" s="8"/>
      <c r="AJ125" s="8"/>
      <c r="AK125" s="40">
        <f t="shared" si="52"/>
        <v>0</v>
      </c>
      <c r="AL125" s="37">
        <v>0</v>
      </c>
      <c r="AM125" s="28">
        <f t="shared" si="46"/>
        <v>0</v>
      </c>
      <c r="AN125" s="43" t="e">
        <f>#REF!*AO125</f>
        <v>#REF!</v>
      </c>
    </row>
    <row r="126" spans="1:40" ht="20.95" x14ac:dyDescent="0.25">
      <c r="A126" s="7">
        <v>115</v>
      </c>
      <c r="B126" s="16" t="s">
        <v>168</v>
      </c>
      <c r="C126" s="21">
        <f t="shared" si="47"/>
        <v>31637000000</v>
      </c>
      <c r="D126" s="23">
        <v>31637000000</v>
      </c>
      <c r="E126" s="22"/>
      <c r="F126" s="22"/>
      <c r="G126" s="22"/>
      <c r="H126" s="22"/>
      <c r="I126" s="22"/>
      <c r="J126" s="22"/>
      <c r="K126" s="22"/>
      <c r="L126" s="22"/>
      <c r="M126" s="22"/>
      <c r="N126" s="22">
        <f t="shared" si="35"/>
        <v>39892723000</v>
      </c>
      <c r="O126" s="22">
        <v>37984497000</v>
      </c>
      <c r="P126" s="22"/>
      <c r="Q126" s="22"/>
      <c r="R126" s="22"/>
      <c r="S126" s="22"/>
      <c r="T126" s="22">
        <f t="shared" si="36"/>
        <v>0</v>
      </c>
      <c r="U126" s="22"/>
      <c r="V126" s="22"/>
      <c r="W126" s="22">
        <f t="shared" si="53"/>
        <v>1908226000</v>
      </c>
      <c r="X126" s="23">
        <v>1908226000</v>
      </c>
      <c r="Y126" s="23"/>
      <c r="Z126" s="23"/>
      <c r="AA126" s="23"/>
      <c r="AB126" s="23"/>
      <c r="AC126" s="8"/>
      <c r="AD126" s="8"/>
      <c r="AE126" s="8"/>
      <c r="AF126" s="8"/>
      <c r="AG126" s="8"/>
      <c r="AH126" s="8"/>
      <c r="AI126" s="8"/>
      <c r="AJ126" s="8"/>
      <c r="AK126" s="40">
        <f t="shared" si="52"/>
        <v>0</v>
      </c>
      <c r="AL126" s="37">
        <v>0</v>
      </c>
      <c r="AM126" s="28">
        <f t="shared" si="46"/>
        <v>0</v>
      </c>
      <c r="AN126" s="43" t="e">
        <f>#REF!*AO126</f>
        <v>#REF!</v>
      </c>
    </row>
    <row r="127" spans="1:40" ht="20.95" x14ac:dyDescent="0.25">
      <c r="A127" s="7">
        <v>116</v>
      </c>
      <c r="B127" s="16" t="s">
        <v>169</v>
      </c>
      <c r="C127" s="21">
        <f t="shared" si="47"/>
        <v>42874000</v>
      </c>
      <c r="D127" s="23">
        <v>42874000</v>
      </c>
      <c r="E127" s="22"/>
      <c r="F127" s="22"/>
      <c r="G127" s="22"/>
      <c r="H127" s="22"/>
      <c r="I127" s="22"/>
      <c r="J127" s="22"/>
      <c r="K127" s="22"/>
      <c r="L127" s="22"/>
      <c r="M127" s="22"/>
      <c r="N127" s="22">
        <f t="shared" si="35"/>
        <v>42874000</v>
      </c>
      <c r="O127" s="22">
        <v>42874000</v>
      </c>
      <c r="P127" s="22"/>
      <c r="Q127" s="22"/>
      <c r="R127" s="22"/>
      <c r="S127" s="22"/>
      <c r="T127" s="22">
        <f t="shared" si="36"/>
        <v>0</v>
      </c>
      <c r="U127" s="22"/>
      <c r="V127" s="22"/>
      <c r="W127" s="22">
        <f t="shared" si="53"/>
        <v>0</v>
      </c>
      <c r="X127" s="23"/>
      <c r="Y127" s="23"/>
      <c r="Z127" s="23"/>
      <c r="AA127" s="23"/>
      <c r="AB127" s="23"/>
      <c r="AC127" s="8"/>
      <c r="AD127" s="8"/>
      <c r="AE127" s="8"/>
      <c r="AF127" s="8"/>
      <c r="AG127" s="8"/>
      <c r="AH127" s="8"/>
      <c r="AI127" s="8"/>
      <c r="AJ127" s="8"/>
      <c r="AK127" s="40">
        <f t="shared" si="52"/>
        <v>0</v>
      </c>
      <c r="AL127" s="39">
        <v>0</v>
      </c>
      <c r="AM127" s="28">
        <f t="shared" si="46"/>
        <v>0</v>
      </c>
      <c r="AN127" s="43" t="e">
        <f>#REF!*AO127</f>
        <v>#REF!</v>
      </c>
    </row>
    <row r="128" spans="1:40" ht="20.95" x14ac:dyDescent="0.25">
      <c r="A128" s="7">
        <v>117</v>
      </c>
      <c r="B128" s="16" t="s">
        <v>170</v>
      </c>
      <c r="C128" s="21">
        <f t="shared" si="47"/>
        <v>897269000</v>
      </c>
      <c r="D128" s="23">
        <v>897269000</v>
      </c>
      <c r="E128" s="22"/>
      <c r="F128" s="22"/>
      <c r="G128" s="22"/>
      <c r="H128" s="22"/>
      <c r="I128" s="22"/>
      <c r="J128" s="22"/>
      <c r="K128" s="22"/>
      <c r="L128" s="22"/>
      <c r="M128" s="22"/>
      <c r="N128" s="22">
        <f t="shared" si="35"/>
        <v>897269000</v>
      </c>
      <c r="O128" s="22">
        <v>897269000</v>
      </c>
      <c r="P128" s="22"/>
      <c r="Q128" s="22"/>
      <c r="R128" s="22"/>
      <c r="S128" s="22"/>
      <c r="T128" s="22">
        <f t="shared" si="36"/>
        <v>0</v>
      </c>
      <c r="U128" s="22"/>
      <c r="V128" s="22"/>
      <c r="W128" s="22">
        <f t="shared" si="53"/>
        <v>0</v>
      </c>
      <c r="X128" s="23"/>
      <c r="Y128" s="23"/>
      <c r="Z128" s="23"/>
      <c r="AA128" s="23"/>
      <c r="AB128" s="23"/>
      <c r="AC128" s="8"/>
      <c r="AD128" s="8"/>
      <c r="AE128" s="8"/>
      <c r="AF128" s="8"/>
      <c r="AG128" s="8"/>
      <c r="AH128" s="8"/>
      <c r="AI128" s="8"/>
      <c r="AJ128" s="8"/>
      <c r="AK128" s="40">
        <f t="shared" si="52"/>
        <v>0</v>
      </c>
      <c r="AL128" s="37">
        <v>0</v>
      </c>
      <c r="AM128" s="28">
        <f t="shared" si="46"/>
        <v>0</v>
      </c>
      <c r="AN128" s="43" t="e">
        <f>#REF!*AO128</f>
        <v>#REF!</v>
      </c>
    </row>
    <row r="129" spans="1:40" ht="20.95" x14ac:dyDescent="0.25">
      <c r="A129" s="7">
        <v>118</v>
      </c>
      <c r="B129" s="16" t="s">
        <v>171</v>
      </c>
      <c r="C129" s="21">
        <f t="shared" si="47"/>
        <v>4726000000</v>
      </c>
      <c r="D129" s="23">
        <v>4726000000</v>
      </c>
      <c r="E129" s="22"/>
      <c r="F129" s="22"/>
      <c r="G129" s="22"/>
      <c r="H129" s="22"/>
      <c r="I129" s="22"/>
      <c r="J129" s="22"/>
      <c r="K129" s="22"/>
      <c r="L129" s="22"/>
      <c r="M129" s="22"/>
      <c r="N129" s="22">
        <f t="shared" si="35"/>
        <v>4926000000</v>
      </c>
      <c r="O129" s="22">
        <v>4080042000</v>
      </c>
      <c r="P129" s="22"/>
      <c r="Q129" s="22"/>
      <c r="R129" s="22"/>
      <c r="S129" s="22"/>
      <c r="T129" s="22">
        <f t="shared" si="36"/>
        <v>0</v>
      </c>
      <c r="U129" s="22"/>
      <c r="V129" s="22"/>
      <c r="W129" s="22">
        <f t="shared" si="53"/>
        <v>845958000</v>
      </c>
      <c r="X129" s="23">
        <v>845958000</v>
      </c>
      <c r="Y129" s="23"/>
      <c r="Z129" s="23"/>
      <c r="AA129" s="23"/>
      <c r="AB129" s="23"/>
      <c r="AC129" s="8"/>
      <c r="AD129" s="8"/>
      <c r="AE129" s="8"/>
      <c r="AF129" s="8"/>
      <c r="AG129" s="8"/>
      <c r="AH129" s="8"/>
      <c r="AI129" s="8"/>
      <c r="AJ129" s="8"/>
      <c r="AK129" s="40">
        <f t="shared" si="52"/>
        <v>0</v>
      </c>
      <c r="AL129" s="37">
        <v>0</v>
      </c>
      <c r="AM129" s="28">
        <f t="shared" si="46"/>
        <v>0</v>
      </c>
      <c r="AN129" s="43" t="e">
        <f>#REF!*AO129</f>
        <v>#REF!</v>
      </c>
    </row>
    <row r="130" spans="1:40" ht="20.95" x14ac:dyDescent="0.25">
      <c r="A130" s="7">
        <v>119</v>
      </c>
      <c r="B130" s="16" t="s">
        <v>172</v>
      </c>
      <c r="C130" s="21">
        <f t="shared" si="47"/>
        <v>58181000000</v>
      </c>
      <c r="D130" s="23">
        <v>58181000000</v>
      </c>
      <c r="E130" s="22"/>
      <c r="F130" s="22"/>
      <c r="G130" s="22"/>
      <c r="H130" s="22"/>
      <c r="I130" s="22"/>
      <c r="J130" s="22"/>
      <c r="K130" s="22"/>
      <c r="L130" s="22"/>
      <c r="M130" s="22"/>
      <c r="N130" s="22">
        <f t="shared" si="35"/>
        <v>75186814000</v>
      </c>
      <c r="O130" s="22">
        <v>50549314000</v>
      </c>
      <c r="P130" s="22"/>
      <c r="Q130" s="22"/>
      <c r="R130" s="22"/>
      <c r="S130" s="22"/>
      <c r="T130" s="22">
        <f t="shared" ref="T130:T149" si="54">+SUM(U130:V130)</f>
        <v>0</v>
      </c>
      <c r="U130" s="22"/>
      <c r="V130" s="22"/>
      <c r="W130" s="22">
        <f t="shared" ref="W130:W149" si="55">+SUM(X130:Y130)</f>
        <v>24637500000</v>
      </c>
      <c r="X130" s="23">
        <v>24637500000</v>
      </c>
      <c r="Y130" s="23"/>
      <c r="Z130" s="23"/>
      <c r="AA130" s="23"/>
      <c r="AB130" s="23"/>
      <c r="AC130" s="8"/>
      <c r="AD130" s="8"/>
      <c r="AE130" s="8"/>
      <c r="AF130" s="8"/>
      <c r="AG130" s="8"/>
      <c r="AH130" s="8"/>
      <c r="AI130" s="8"/>
      <c r="AJ130" s="8"/>
      <c r="AK130" s="40">
        <f t="shared" si="52"/>
        <v>0</v>
      </c>
      <c r="AL130" s="37">
        <v>0</v>
      </c>
      <c r="AM130" s="28">
        <f t="shared" si="46"/>
        <v>0</v>
      </c>
      <c r="AN130" s="43" t="e">
        <f>#REF!*AO130</f>
        <v>#REF!</v>
      </c>
    </row>
    <row r="131" spans="1:40" x14ac:dyDescent="0.25">
      <c r="A131" s="7">
        <v>120</v>
      </c>
      <c r="B131" s="16" t="s">
        <v>173</v>
      </c>
      <c r="C131" s="21">
        <f t="shared" si="47"/>
        <v>0</v>
      </c>
      <c r="D131" s="23"/>
      <c r="E131" s="22"/>
      <c r="F131" s="22"/>
      <c r="G131" s="22"/>
      <c r="H131" s="22"/>
      <c r="I131" s="22"/>
      <c r="J131" s="22"/>
      <c r="K131" s="22"/>
      <c r="L131" s="22"/>
      <c r="M131" s="22"/>
      <c r="N131" s="22">
        <f t="shared" si="35"/>
        <v>4903313955</v>
      </c>
      <c r="O131" s="22">
        <v>3012905923</v>
      </c>
      <c r="P131" s="22"/>
      <c r="Q131" s="22"/>
      <c r="R131" s="22"/>
      <c r="S131" s="22"/>
      <c r="T131" s="22">
        <f t="shared" si="54"/>
        <v>0</v>
      </c>
      <c r="U131" s="22"/>
      <c r="V131" s="22"/>
      <c r="W131" s="22">
        <f t="shared" si="55"/>
        <v>1890408032</v>
      </c>
      <c r="X131" s="23">
        <v>1890408032</v>
      </c>
      <c r="Y131" s="23"/>
      <c r="Z131" s="23"/>
      <c r="AA131" s="23"/>
      <c r="AB131" s="23"/>
      <c r="AC131" s="8"/>
      <c r="AD131" s="8"/>
      <c r="AE131" s="8"/>
      <c r="AF131" s="8"/>
      <c r="AG131" s="8"/>
      <c r="AH131" s="8"/>
      <c r="AI131" s="8"/>
      <c r="AJ131" s="8"/>
      <c r="AK131" s="40">
        <f t="shared" si="52"/>
        <v>0</v>
      </c>
      <c r="AL131" s="37">
        <v>0</v>
      </c>
      <c r="AM131" s="28">
        <f t="shared" si="46"/>
        <v>0</v>
      </c>
      <c r="AN131" s="43">
        <f t="shared" ref="AN131:AN156" si="56">AL113*AO131</f>
        <v>0</v>
      </c>
    </row>
    <row r="132" spans="1:40" ht="20.95" x14ac:dyDescent="0.25">
      <c r="A132" s="7">
        <v>121</v>
      </c>
      <c r="B132" s="16" t="s">
        <v>174</v>
      </c>
      <c r="C132" s="21">
        <f t="shared" si="47"/>
        <v>6699394000</v>
      </c>
      <c r="D132" s="23">
        <v>6699394000</v>
      </c>
      <c r="E132" s="22"/>
      <c r="F132" s="22"/>
      <c r="G132" s="22"/>
      <c r="H132" s="22"/>
      <c r="I132" s="22"/>
      <c r="J132" s="22"/>
      <c r="K132" s="22"/>
      <c r="L132" s="22"/>
      <c r="M132" s="22"/>
      <c r="N132" s="22">
        <f t="shared" si="35"/>
        <v>6079926000</v>
      </c>
      <c r="O132" s="22">
        <v>5942647000</v>
      </c>
      <c r="P132" s="22"/>
      <c r="Q132" s="22"/>
      <c r="R132" s="22"/>
      <c r="S132" s="22"/>
      <c r="T132" s="22">
        <f t="shared" si="54"/>
        <v>0</v>
      </c>
      <c r="U132" s="22"/>
      <c r="V132" s="22"/>
      <c r="W132" s="22">
        <f t="shared" si="55"/>
        <v>137279000</v>
      </c>
      <c r="X132" s="23">
        <v>137279000</v>
      </c>
      <c r="Y132" s="23"/>
      <c r="Z132" s="23"/>
      <c r="AA132" s="23"/>
      <c r="AB132" s="23"/>
      <c r="AC132" s="8"/>
      <c r="AD132" s="8"/>
      <c r="AE132" s="8"/>
      <c r="AF132" s="8"/>
      <c r="AG132" s="8"/>
      <c r="AH132" s="8"/>
      <c r="AI132" s="8"/>
      <c r="AJ132" s="8"/>
      <c r="AK132" s="40">
        <f t="shared" si="52"/>
        <v>0</v>
      </c>
      <c r="AL132" s="37">
        <v>0</v>
      </c>
      <c r="AM132" s="28">
        <f t="shared" si="46"/>
        <v>0</v>
      </c>
      <c r="AN132" s="43">
        <f t="shared" si="56"/>
        <v>0</v>
      </c>
    </row>
    <row r="133" spans="1:40" x14ac:dyDescent="0.25">
      <c r="A133" s="7">
        <v>122</v>
      </c>
      <c r="B133" s="16" t="s">
        <v>175</v>
      </c>
      <c r="C133" s="21">
        <f t="shared" si="47"/>
        <v>111218000</v>
      </c>
      <c r="D133" s="23">
        <v>111218000</v>
      </c>
      <c r="E133" s="22"/>
      <c r="F133" s="22"/>
      <c r="G133" s="22"/>
      <c r="H133" s="22"/>
      <c r="I133" s="22"/>
      <c r="J133" s="22"/>
      <c r="K133" s="22"/>
      <c r="L133" s="22"/>
      <c r="M133" s="22"/>
      <c r="N133" s="22">
        <f t="shared" si="35"/>
        <v>111218000</v>
      </c>
      <c r="O133" s="22">
        <v>111218000</v>
      </c>
      <c r="P133" s="22"/>
      <c r="Q133" s="22"/>
      <c r="R133" s="22"/>
      <c r="S133" s="22"/>
      <c r="T133" s="22">
        <f t="shared" si="54"/>
        <v>0</v>
      </c>
      <c r="U133" s="22"/>
      <c r="V133" s="22"/>
      <c r="W133" s="22">
        <f t="shared" si="55"/>
        <v>0</v>
      </c>
      <c r="X133" s="23"/>
      <c r="Y133" s="23"/>
      <c r="Z133" s="23"/>
      <c r="AA133" s="23"/>
      <c r="AB133" s="23"/>
      <c r="AC133" s="8"/>
      <c r="AD133" s="8"/>
      <c r="AE133" s="8"/>
      <c r="AF133" s="8"/>
      <c r="AG133" s="8"/>
      <c r="AH133" s="8"/>
      <c r="AI133" s="8"/>
      <c r="AJ133" s="8"/>
      <c r="AK133" s="40">
        <f t="shared" si="52"/>
        <v>0</v>
      </c>
      <c r="AL133" s="37">
        <v>0</v>
      </c>
      <c r="AM133" s="28">
        <f t="shared" si="46"/>
        <v>0</v>
      </c>
      <c r="AN133" s="43">
        <f t="shared" si="56"/>
        <v>0</v>
      </c>
    </row>
    <row r="134" spans="1:40" ht="20.95" x14ac:dyDescent="0.25">
      <c r="A134" s="7">
        <v>123</v>
      </c>
      <c r="B134" s="16" t="s">
        <v>176</v>
      </c>
      <c r="C134" s="21">
        <f t="shared" si="47"/>
        <v>20184000000</v>
      </c>
      <c r="D134" s="23">
        <v>20184000000</v>
      </c>
      <c r="E134" s="22"/>
      <c r="F134" s="22"/>
      <c r="G134" s="22"/>
      <c r="H134" s="22"/>
      <c r="I134" s="22"/>
      <c r="J134" s="22"/>
      <c r="K134" s="22"/>
      <c r="L134" s="22"/>
      <c r="M134" s="22"/>
      <c r="N134" s="22">
        <f t="shared" si="35"/>
        <v>20184000000</v>
      </c>
      <c r="O134" s="22">
        <v>20184000000</v>
      </c>
      <c r="P134" s="22"/>
      <c r="Q134" s="22"/>
      <c r="R134" s="22"/>
      <c r="S134" s="22"/>
      <c r="T134" s="22">
        <f t="shared" si="54"/>
        <v>0</v>
      </c>
      <c r="U134" s="22"/>
      <c r="V134" s="22"/>
      <c r="W134" s="22">
        <f t="shared" si="55"/>
        <v>0</v>
      </c>
      <c r="X134" s="23"/>
      <c r="Y134" s="23"/>
      <c r="Z134" s="23"/>
      <c r="AA134" s="23"/>
      <c r="AB134" s="23"/>
      <c r="AC134" s="8"/>
      <c r="AD134" s="8"/>
      <c r="AE134" s="8"/>
      <c r="AF134" s="8"/>
      <c r="AG134" s="8"/>
      <c r="AH134" s="8"/>
      <c r="AI134" s="8"/>
      <c r="AJ134" s="8"/>
      <c r="AK134" s="40">
        <f t="shared" si="52"/>
        <v>0</v>
      </c>
      <c r="AL134" s="37">
        <v>0</v>
      </c>
      <c r="AM134" s="28">
        <f t="shared" si="46"/>
        <v>0</v>
      </c>
      <c r="AN134" s="43">
        <f t="shared" si="56"/>
        <v>0</v>
      </c>
    </row>
    <row r="135" spans="1:40" ht="20.95" x14ac:dyDescent="0.25">
      <c r="A135" s="7">
        <v>124</v>
      </c>
      <c r="B135" s="16" t="s">
        <v>177</v>
      </c>
      <c r="C135" s="21">
        <f t="shared" si="47"/>
        <v>254983000</v>
      </c>
      <c r="D135" s="23">
        <v>254983000</v>
      </c>
      <c r="E135" s="22"/>
      <c r="F135" s="22"/>
      <c r="G135" s="22"/>
      <c r="H135" s="22"/>
      <c r="I135" s="22"/>
      <c r="J135" s="22"/>
      <c r="K135" s="22"/>
      <c r="L135" s="22"/>
      <c r="M135" s="22"/>
      <c r="N135" s="22">
        <f t="shared" si="35"/>
        <v>254982653</v>
      </c>
      <c r="O135" s="22">
        <v>254982653</v>
      </c>
      <c r="P135" s="22"/>
      <c r="Q135" s="22"/>
      <c r="R135" s="22"/>
      <c r="S135" s="22"/>
      <c r="T135" s="22">
        <f t="shared" si="54"/>
        <v>0</v>
      </c>
      <c r="U135" s="22"/>
      <c r="V135" s="22"/>
      <c r="W135" s="22">
        <f t="shared" si="55"/>
        <v>0</v>
      </c>
      <c r="X135" s="23"/>
      <c r="Y135" s="23"/>
      <c r="Z135" s="23"/>
      <c r="AA135" s="23"/>
      <c r="AB135" s="23"/>
      <c r="AC135" s="8"/>
      <c r="AD135" s="8"/>
      <c r="AE135" s="8"/>
      <c r="AF135" s="8"/>
      <c r="AG135" s="8"/>
      <c r="AH135" s="8"/>
      <c r="AI135" s="8"/>
      <c r="AJ135" s="8"/>
      <c r="AK135" s="40">
        <f t="shared" si="52"/>
        <v>0</v>
      </c>
      <c r="AL135" s="37">
        <v>0</v>
      </c>
      <c r="AM135" s="28">
        <f t="shared" si="46"/>
        <v>0</v>
      </c>
      <c r="AN135" s="43">
        <f t="shared" si="56"/>
        <v>0</v>
      </c>
    </row>
    <row r="136" spans="1:40" ht="20.95" x14ac:dyDescent="0.25">
      <c r="A136" s="7">
        <v>125</v>
      </c>
      <c r="B136" s="16" t="s">
        <v>210</v>
      </c>
      <c r="C136" s="21">
        <f t="shared" si="47"/>
        <v>57339000000</v>
      </c>
      <c r="D136" s="23">
        <v>57339000000</v>
      </c>
      <c r="E136" s="22"/>
      <c r="F136" s="22"/>
      <c r="G136" s="22"/>
      <c r="H136" s="22"/>
      <c r="I136" s="22"/>
      <c r="J136" s="22"/>
      <c r="K136" s="22"/>
      <c r="L136" s="22"/>
      <c r="M136" s="22"/>
      <c r="N136" s="22">
        <f t="shared" si="35"/>
        <v>72091512236</v>
      </c>
      <c r="O136" s="22">
        <v>70339648036</v>
      </c>
      <c r="P136" s="22"/>
      <c r="Q136" s="22"/>
      <c r="R136" s="22"/>
      <c r="S136" s="22"/>
      <c r="T136" s="22">
        <f t="shared" si="54"/>
        <v>0</v>
      </c>
      <c r="U136" s="22"/>
      <c r="V136" s="22"/>
      <c r="W136" s="22">
        <f t="shared" si="55"/>
        <v>1751864200</v>
      </c>
      <c r="X136" s="23">
        <v>1751864200</v>
      </c>
      <c r="Y136" s="23"/>
      <c r="Z136" s="23"/>
      <c r="AA136" s="23"/>
      <c r="AB136" s="23"/>
      <c r="AC136" s="8"/>
      <c r="AD136" s="8"/>
      <c r="AE136" s="8"/>
      <c r="AF136" s="8"/>
      <c r="AG136" s="8"/>
      <c r="AH136" s="8"/>
      <c r="AI136" s="8"/>
      <c r="AJ136" s="8"/>
      <c r="AK136" s="40">
        <f t="shared" si="52"/>
        <v>0</v>
      </c>
      <c r="AL136" s="37">
        <v>0</v>
      </c>
      <c r="AM136" s="28">
        <f t="shared" si="46"/>
        <v>0</v>
      </c>
      <c r="AN136" s="43">
        <f t="shared" si="56"/>
        <v>0</v>
      </c>
    </row>
    <row r="137" spans="1:40" x14ac:dyDescent="0.25">
      <c r="A137" s="7">
        <v>126</v>
      </c>
      <c r="B137" s="16" t="s">
        <v>211</v>
      </c>
      <c r="C137" s="21">
        <f t="shared" si="47"/>
        <v>0</v>
      </c>
      <c r="D137" s="23"/>
      <c r="E137" s="22"/>
      <c r="F137" s="22"/>
      <c r="G137" s="22"/>
      <c r="H137" s="22"/>
      <c r="I137" s="22"/>
      <c r="J137" s="22"/>
      <c r="K137" s="22"/>
      <c r="L137" s="22"/>
      <c r="M137" s="22"/>
      <c r="N137" s="22">
        <f t="shared" si="35"/>
        <v>135157000</v>
      </c>
      <c r="O137" s="22"/>
      <c r="P137" s="22"/>
      <c r="Q137" s="22"/>
      <c r="R137" s="22"/>
      <c r="S137" s="22"/>
      <c r="T137" s="22">
        <f t="shared" si="54"/>
        <v>0</v>
      </c>
      <c r="U137" s="22"/>
      <c r="V137" s="22"/>
      <c r="W137" s="22">
        <f t="shared" si="55"/>
        <v>135157000</v>
      </c>
      <c r="X137" s="23">
        <v>135157000</v>
      </c>
      <c r="Y137" s="23"/>
      <c r="Z137" s="23"/>
      <c r="AA137" s="23"/>
      <c r="AB137" s="23"/>
      <c r="AC137" s="8"/>
      <c r="AD137" s="8"/>
      <c r="AE137" s="8"/>
      <c r="AF137" s="8"/>
      <c r="AG137" s="8"/>
      <c r="AH137" s="8"/>
      <c r="AI137" s="8"/>
      <c r="AJ137" s="8"/>
      <c r="AK137" s="40">
        <f t="shared" si="52"/>
        <v>0</v>
      </c>
      <c r="AL137" s="37">
        <v>0</v>
      </c>
      <c r="AM137" s="28">
        <f t="shared" si="46"/>
        <v>0</v>
      </c>
      <c r="AN137" s="43">
        <f t="shared" si="56"/>
        <v>0</v>
      </c>
    </row>
    <row r="138" spans="1:40" ht="20.95" x14ac:dyDescent="0.25">
      <c r="A138" s="7">
        <v>127</v>
      </c>
      <c r="B138" s="16" t="s">
        <v>212</v>
      </c>
      <c r="C138" s="21">
        <f t="shared" si="47"/>
        <v>428491940113</v>
      </c>
      <c r="D138" s="23">
        <v>428491940113</v>
      </c>
      <c r="E138" s="22"/>
      <c r="F138" s="22"/>
      <c r="G138" s="22"/>
      <c r="H138" s="22"/>
      <c r="I138" s="22"/>
      <c r="J138" s="22"/>
      <c r="K138" s="22"/>
      <c r="L138" s="22"/>
      <c r="M138" s="22"/>
      <c r="N138" s="22">
        <f t="shared" si="35"/>
        <v>201468470542</v>
      </c>
      <c r="O138" s="22">
        <v>195307287534</v>
      </c>
      <c r="P138" s="22"/>
      <c r="Q138" s="22"/>
      <c r="R138" s="22"/>
      <c r="S138" s="22"/>
      <c r="T138" s="22">
        <f t="shared" si="54"/>
        <v>0</v>
      </c>
      <c r="U138" s="22"/>
      <c r="V138" s="22"/>
      <c r="W138" s="22">
        <f t="shared" si="55"/>
        <v>6161183008</v>
      </c>
      <c r="X138" s="23">
        <v>6161183008</v>
      </c>
      <c r="Y138" s="23"/>
      <c r="Z138" s="23"/>
      <c r="AA138" s="23"/>
      <c r="AB138" s="23"/>
      <c r="AC138" s="8"/>
      <c r="AD138" s="8"/>
      <c r="AE138" s="8"/>
      <c r="AF138" s="8"/>
      <c r="AG138" s="8"/>
      <c r="AH138" s="8"/>
      <c r="AI138" s="8"/>
      <c r="AJ138" s="8"/>
      <c r="AK138" s="40">
        <f t="shared" si="52"/>
        <v>0</v>
      </c>
      <c r="AL138" s="37">
        <v>0</v>
      </c>
      <c r="AM138" s="28">
        <f t="shared" si="46"/>
        <v>0</v>
      </c>
      <c r="AN138" s="43">
        <f t="shared" si="56"/>
        <v>0</v>
      </c>
    </row>
    <row r="139" spans="1:40" x14ac:dyDescent="0.25">
      <c r="A139" s="7">
        <v>128</v>
      </c>
      <c r="B139" s="16" t="s">
        <v>213</v>
      </c>
      <c r="C139" s="21">
        <f t="shared" si="47"/>
        <v>183967000000</v>
      </c>
      <c r="D139" s="23">
        <v>183967000000</v>
      </c>
      <c r="E139" s="22"/>
      <c r="F139" s="22"/>
      <c r="G139" s="22"/>
      <c r="H139" s="22"/>
      <c r="I139" s="22"/>
      <c r="J139" s="22"/>
      <c r="K139" s="22"/>
      <c r="L139" s="22"/>
      <c r="M139" s="22"/>
      <c r="N139" s="22">
        <f t="shared" si="35"/>
        <v>174845218020</v>
      </c>
      <c r="O139" s="22">
        <f>166803833020+1306783000</f>
        <v>168110616020</v>
      </c>
      <c r="P139" s="22"/>
      <c r="Q139" s="22"/>
      <c r="R139" s="22"/>
      <c r="S139" s="22"/>
      <c r="T139" s="22">
        <f t="shared" si="54"/>
        <v>0</v>
      </c>
      <c r="U139" s="22"/>
      <c r="V139" s="22"/>
      <c r="W139" s="22">
        <f t="shared" si="55"/>
        <v>6734602000</v>
      </c>
      <c r="X139" s="23">
        <v>6734602000</v>
      </c>
      <c r="Y139" s="23"/>
      <c r="Z139" s="23"/>
      <c r="AA139" s="23"/>
      <c r="AB139" s="23"/>
      <c r="AC139" s="8"/>
      <c r="AD139" s="8"/>
      <c r="AE139" s="8"/>
      <c r="AF139" s="8"/>
      <c r="AG139" s="8"/>
      <c r="AH139" s="8"/>
      <c r="AI139" s="8"/>
      <c r="AJ139" s="8"/>
      <c r="AM139" s="28">
        <f t="shared" ref="AM139:AM141" si="57">AL139-E139</f>
        <v>0</v>
      </c>
      <c r="AN139" s="43">
        <f t="shared" si="56"/>
        <v>0</v>
      </c>
    </row>
    <row r="140" spans="1:40" ht="20.95" x14ac:dyDescent="0.25">
      <c r="A140" s="7">
        <v>129</v>
      </c>
      <c r="B140" s="16" t="s">
        <v>217</v>
      </c>
      <c r="C140" s="21">
        <f t="shared" ref="C140:C146" si="58">+SUM(D140:I140)</f>
        <v>2103500</v>
      </c>
      <c r="D140" s="23">
        <v>2103500</v>
      </c>
      <c r="E140" s="22"/>
      <c r="F140" s="22"/>
      <c r="G140" s="22"/>
      <c r="H140" s="22"/>
      <c r="I140" s="22"/>
      <c r="J140" s="22"/>
      <c r="K140" s="22"/>
      <c r="L140" s="22"/>
      <c r="M140" s="22"/>
      <c r="N140" s="22">
        <f t="shared" si="35"/>
        <v>0</v>
      </c>
      <c r="O140" s="22"/>
      <c r="P140" s="22"/>
      <c r="Q140" s="22"/>
      <c r="R140" s="22"/>
      <c r="S140" s="22"/>
      <c r="T140" s="22">
        <f t="shared" si="54"/>
        <v>0</v>
      </c>
      <c r="U140" s="22"/>
      <c r="V140" s="22"/>
      <c r="W140" s="22">
        <f t="shared" si="55"/>
        <v>0</v>
      </c>
      <c r="X140" s="23"/>
      <c r="Y140" s="23"/>
      <c r="Z140" s="23"/>
      <c r="AA140" s="23"/>
      <c r="AB140" s="23"/>
      <c r="AC140" s="8"/>
      <c r="AD140" s="8"/>
      <c r="AE140" s="8"/>
      <c r="AF140" s="8"/>
      <c r="AG140" s="8"/>
      <c r="AH140" s="8"/>
      <c r="AI140" s="8"/>
      <c r="AJ140" s="8"/>
      <c r="AM140" s="28">
        <f t="shared" si="57"/>
        <v>0</v>
      </c>
      <c r="AN140" s="43">
        <f t="shared" si="56"/>
        <v>0</v>
      </c>
    </row>
    <row r="141" spans="1:40" ht="20.95" x14ac:dyDescent="0.25">
      <c r="A141" s="7">
        <v>130</v>
      </c>
      <c r="B141" s="16" t="s">
        <v>218</v>
      </c>
      <c r="C141" s="21">
        <f t="shared" si="58"/>
        <v>32829000000</v>
      </c>
      <c r="D141" s="23">
        <v>32829000000</v>
      </c>
      <c r="E141" s="22"/>
      <c r="F141" s="22"/>
      <c r="G141" s="22"/>
      <c r="H141" s="22"/>
      <c r="I141" s="22"/>
      <c r="J141" s="22"/>
      <c r="K141" s="22"/>
      <c r="L141" s="22"/>
      <c r="M141" s="22"/>
      <c r="N141" s="22">
        <f t="shared" ref="N141:N204" si="59">+SUM(O141:T141,W141,Z141:AB141)</f>
        <v>0</v>
      </c>
      <c r="O141" s="22"/>
      <c r="P141" s="22"/>
      <c r="Q141" s="22"/>
      <c r="R141" s="22"/>
      <c r="S141" s="22"/>
      <c r="T141" s="22">
        <f t="shared" si="54"/>
        <v>0</v>
      </c>
      <c r="U141" s="22"/>
      <c r="V141" s="22"/>
      <c r="W141" s="22">
        <f t="shared" si="55"/>
        <v>0</v>
      </c>
      <c r="X141" s="23"/>
      <c r="Y141" s="23"/>
      <c r="Z141" s="23"/>
      <c r="AA141" s="23"/>
      <c r="AB141" s="23"/>
      <c r="AC141" s="8"/>
      <c r="AD141" s="8"/>
      <c r="AE141" s="8"/>
      <c r="AF141" s="8"/>
      <c r="AG141" s="8"/>
      <c r="AH141" s="8"/>
      <c r="AI141" s="8"/>
      <c r="AJ141" s="8"/>
      <c r="AM141" s="28">
        <f t="shared" si="57"/>
        <v>0</v>
      </c>
      <c r="AN141" s="43">
        <f t="shared" si="56"/>
        <v>0</v>
      </c>
    </row>
    <row r="142" spans="1:40" ht="26.2" x14ac:dyDescent="0.25">
      <c r="A142" s="7">
        <v>131</v>
      </c>
      <c r="B142" s="16" t="s">
        <v>225</v>
      </c>
      <c r="C142" s="21">
        <f t="shared" si="58"/>
        <v>3911000000</v>
      </c>
      <c r="D142" s="23"/>
      <c r="E142" s="23">
        <v>3911000000</v>
      </c>
      <c r="F142" s="22"/>
      <c r="G142" s="22"/>
      <c r="H142" s="22"/>
      <c r="I142" s="22"/>
      <c r="J142" s="22"/>
      <c r="K142" s="22"/>
      <c r="L142" s="22"/>
      <c r="M142" s="22"/>
      <c r="N142" s="22">
        <f t="shared" si="59"/>
        <v>0</v>
      </c>
      <c r="O142" s="22"/>
      <c r="P142" s="22"/>
      <c r="Q142" s="22"/>
      <c r="R142" s="22"/>
      <c r="S142" s="22"/>
      <c r="T142" s="22">
        <f t="shared" si="54"/>
        <v>0</v>
      </c>
      <c r="U142" s="22"/>
      <c r="V142" s="22"/>
      <c r="W142" s="22">
        <f t="shared" si="55"/>
        <v>0</v>
      </c>
      <c r="X142" s="23"/>
      <c r="Y142" s="23"/>
      <c r="Z142" s="23"/>
      <c r="AA142" s="23"/>
      <c r="AB142" s="23"/>
      <c r="AC142" s="8"/>
      <c r="AD142" s="8"/>
      <c r="AE142" s="8"/>
      <c r="AF142" s="8"/>
      <c r="AG142" s="8"/>
      <c r="AH142" s="8"/>
      <c r="AI142" s="8"/>
      <c r="AJ142" s="8"/>
      <c r="AK142" s="45" t="s">
        <v>225</v>
      </c>
      <c r="AL142" s="47">
        <v>3911000000</v>
      </c>
      <c r="AM142" s="28" t="e">
        <f>#REF!-E142</f>
        <v>#REF!</v>
      </c>
      <c r="AN142" s="43">
        <f t="shared" si="56"/>
        <v>0</v>
      </c>
    </row>
    <row r="143" spans="1:40" x14ac:dyDescent="0.25">
      <c r="A143" s="7">
        <v>132</v>
      </c>
      <c r="B143" s="16" t="s">
        <v>226</v>
      </c>
      <c r="C143" s="21">
        <f t="shared" si="58"/>
        <v>16549000000</v>
      </c>
      <c r="D143" s="23"/>
      <c r="E143" s="23">
        <v>16549000000</v>
      </c>
      <c r="F143" s="22"/>
      <c r="G143" s="22"/>
      <c r="H143" s="22"/>
      <c r="I143" s="22"/>
      <c r="J143" s="22"/>
      <c r="K143" s="22"/>
      <c r="L143" s="22"/>
      <c r="M143" s="22"/>
      <c r="N143" s="22">
        <f t="shared" si="59"/>
        <v>0</v>
      </c>
      <c r="O143" s="22"/>
      <c r="P143" s="22"/>
      <c r="Q143" s="22"/>
      <c r="R143" s="22"/>
      <c r="S143" s="22"/>
      <c r="T143" s="22">
        <f t="shared" si="54"/>
        <v>0</v>
      </c>
      <c r="U143" s="22"/>
      <c r="V143" s="22"/>
      <c r="W143" s="22">
        <f t="shared" si="55"/>
        <v>0</v>
      </c>
      <c r="X143" s="23"/>
      <c r="Y143" s="23"/>
      <c r="Z143" s="23"/>
      <c r="AA143" s="23"/>
      <c r="AB143" s="23"/>
      <c r="AC143" s="8"/>
      <c r="AD143" s="8"/>
      <c r="AE143" s="8"/>
      <c r="AF143" s="8"/>
      <c r="AG143" s="8"/>
      <c r="AH143" s="8"/>
      <c r="AI143" s="8"/>
      <c r="AJ143" s="8"/>
      <c r="AK143" s="45" t="s">
        <v>226</v>
      </c>
      <c r="AL143" s="47">
        <v>16549000000</v>
      </c>
      <c r="AM143" s="28" t="e">
        <f>#REF!-E143</f>
        <v>#REF!</v>
      </c>
      <c r="AN143" s="43">
        <f t="shared" si="56"/>
        <v>0</v>
      </c>
    </row>
    <row r="144" spans="1:40" ht="26.2" x14ac:dyDescent="0.25">
      <c r="A144" s="7">
        <v>133</v>
      </c>
      <c r="B144" s="16" t="s">
        <v>227</v>
      </c>
      <c r="C144" s="21">
        <f t="shared" si="58"/>
        <v>9446000000</v>
      </c>
      <c r="D144" s="23"/>
      <c r="E144" s="23">
        <v>9446000000</v>
      </c>
      <c r="F144" s="22"/>
      <c r="G144" s="22"/>
      <c r="H144" s="22"/>
      <c r="I144" s="22"/>
      <c r="J144" s="22"/>
      <c r="K144" s="22"/>
      <c r="L144" s="22"/>
      <c r="M144" s="22"/>
      <c r="N144" s="22">
        <f t="shared" si="59"/>
        <v>0</v>
      </c>
      <c r="O144" s="22"/>
      <c r="P144" s="22"/>
      <c r="Q144" s="22"/>
      <c r="R144" s="22"/>
      <c r="S144" s="22"/>
      <c r="T144" s="22">
        <f t="shared" si="54"/>
        <v>0</v>
      </c>
      <c r="U144" s="22"/>
      <c r="V144" s="22"/>
      <c r="W144" s="22">
        <f t="shared" si="55"/>
        <v>0</v>
      </c>
      <c r="X144" s="23"/>
      <c r="Y144" s="23"/>
      <c r="Z144" s="23"/>
      <c r="AA144" s="23"/>
      <c r="AB144" s="23"/>
      <c r="AC144" s="8"/>
      <c r="AD144" s="8"/>
      <c r="AE144" s="8"/>
      <c r="AF144" s="8"/>
      <c r="AG144" s="8"/>
      <c r="AH144" s="8"/>
      <c r="AI144" s="8"/>
      <c r="AJ144" s="8"/>
      <c r="AK144" s="45" t="s">
        <v>227</v>
      </c>
      <c r="AL144" s="47">
        <v>9446000000</v>
      </c>
      <c r="AM144" s="28" t="e">
        <f>#REF!-E144</f>
        <v>#REF!</v>
      </c>
      <c r="AN144" s="43">
        <f t="shared" si="56"/>
        <v>0</v>
      </c>
    </row>
    <row r="145" spans="1:40" ht="20.95" x14ac:dyDescent="0.25">
      <c r="A145" s="7">
        <v>131</v>
      </c>
      <c r="B145" s="16" t="s">
        <v>219</v>
      </c>
      <c r="C145" s="21">
        <f t="shared" si="58"/>
        <v>308000000000</v>
      </c>
      <c r="D145" s="23">
        <v>308000000000</v>
      </c>
      <c r="E145" s="22"/>
      <c r="F145" s="22"/>
      <c r="G145" s="22"/>
      <c r="H145" s="22"/>
      <c r="I145" s="22"/>
      <c r="J145" s="22"/>
      <c r="K145" s="22"/>
      <c r="L145" s="22"/>
      <c r="M145" s="22"/>
      <c r="N145" s="22">
        <f t="shared" si="59"/>
        <v>0</v>
      </c>
      <c r="O145" s="22"/>
      <c r="P145" s="22"/>
      <c r="Q145" s="22"/>
      <c r="R145" s="22"/>
      <c r="S145" s="22"/>
      <c r="T145" s="22"/>
      <c r="U145" s="22"/>
      <c r="V145" s="22"/>
      <c r="W145" s="22"/>
      <c r="X145" s="23"/>
      <c r="Y145" s="23"/>
      <c r="Z145" s="23"/>
      <c r="AA145" s="23"/>
      <c r="AB145" s="23"/>
      <c r="AC145" s="8"/>
      <c r="AD145" s="8"/>
      <c r="AE145" s="8"/>
      <c r="AF145" s="8"/>
      <c r="AG145" s="8"/>
      <c r="AH145" s="8"/>
      <c r="AI145" s="8"/>
      <c r="AJ145" s="8"/>
      <c r="AM145" s="28">
        <f t="shared" ref="AM145:AM176" si="60">AL145-E145</f>
        <v>0</v>
      </c>
      <c r="AN145" s="43">
        <f t="shared" si="56"/>
        <v>0</v>
      </c>
    </row>
    <row r="146" spans="1:40" x14ac:dyDescent="0.25">
      <c r="A146" s="7">
        <v>132</v>
      </c>
      <c r="B146" s="16" t="s">
        <v>228</v>
      </c>
      <c r="C146" s="21">
        <f t="shared" si="58"/>
        <v>53877765618</v>
      </c>
      <c r="D146" s="23"/>
      <c r="E146" s="22">
        <v>53877765618</v>
      </c>
      <c r="F146" s="22"/>
      <c r="G146" s="22"/>
      <c r="H146" s="22"/>
      <c r="I146" s="22"/>
      <c r="J146" s="22"/>
      <c r="K146" s="22"/>
      <c r="L146" s="22"/>
      <c r="M146" s="22"/>
      <c r="N146" s="22">
        <f t="shared" si="59"/>
        <v>0</v>
      </c>
      <c r="O146" s="22"/>
      <c r="P146" s="22"/>
      <c r="Q146" s="22"/>
      <c r="R146" s="22"/>
      <c r="S146" s="22"/>
      <c r="T146" s="22"/>
      <c r="U146" s="22"/>
      <c r="V146" s="22"/>
      <c r="W146" s="22"/>
      <c r="X146" s="23"/>
      <c r="Y146" s="23"/>
      <c r="Z146" s="23"/>
      <c r="AA146" s="23"/>
      <c r="AB146" s="23"/>
      <c r="AC146" s="8"/>
      <c r="AD146" s="8"/>
      <c r="AE146" s="8"/>
      <c r="AF146" s="8"/>
      <c r="AG146" s="8"/>
      <c r="AH146" s="8"/>
      <c r="AI146" s="8"/>
      <c r="AJ146" s="8"/>
      <c r="AL146" s="28">
        <v>53877765618</v>
      </c>
      <c r="AM146" s="28">
        <f t="shared" si="60"/>
        <v>0</v>
      </c>
      <c r="AN146" s="43">
        <f t="shared" si="56"/>
        <v>0</v>
      </c>
    </row>
    <row r="147" spans="1:40" x14ac:dyDescent="0.25">
      <c r="A147" s="9" t="s">
        <v>222</v>
      </c>
      <c r="B147" s="6" t="s">
        <v>178</v>
      </c>
      <c r="C147" s="21">
        <f>+SUBTOTAL(9,C148:C158)</f>
        <v>928798103000</v>
      </c>
      <c r="D147" s="33">
        <f t="shared" ref="D147:AA147" si="61">+SUBTOTAL(9,D148:D158)</f>
        <v>928798103000</v>
      </c>
      <c r="E147" s="21">
        <f t="shared" si="61"/>
        <v>0</v>
      </c>
      <c r="F147" s="21">
        <f t="shared" si="61"/>
        <v>0</v>
      </c>
      <c r="G147" s="21">
        <f t="shared" si="61"/>
        <v>0</v>
      </c>
      <c r="H147" s="21">
        <f t="shared" si="61"/>
        <v>0</v>
      </c>
      <c r="I147" s="21">
        <f t="shared" si="61"/>
        <v>0</v>
      </c>
      <c r="J147" s="21">
        <f t="shared" si="61"/>
        <v>0</v>
      </c>
      <c r="K147" s="21">
        <f t="shared" si="61"/>
        <v>0</v>
      </c>
      <c r="L147" s="21">
        <f t="shared" si="61"/>
        <v>4465055000000</v>
      </c>
      <c r="M147" s="21">
        <f t="shared" si="61"/>
        <v>2134387940000</v>
      </c>
      <c r="N147" s="21">
        <f t="shared" si="61"/>
        <v>7361030243405</v>
      </c>
      <c r="O147" s="21">
        <f t="shared" si="61"/>
        <v>706440697539</v>
      </c>
      <c r="P147" s="21">
        <f t="shared" si="61"/>
        <v>0</v>
      </c>
      <c r="Q147" s="21">
        <f t="shared" si="61"/>
        <v>0</v>
      </c>
      <c r="R147" s="21"/>
      <c r="S147" s="21">
        <f t="shared" si="61"/>
        <v>0</v>
      </c>
      <c r="T147" s="21">
        <f t="shared" si="61"/>
        <v>0</v>
      </c>
      <c r="U147" s="21">
        <f t="shared" si="61"/>
        <v>0</v>
      </c>
      <c r="V147" s="21">
        <f t="shared" si="61"/>
        <v>0</v>
      </c>
      <c r="W147" s="21">
        <f t="shared" si="61"/>
        <v>231942116866</v>
      </c>
      <c r="X147" s="21">
        <f t="shared" si="61"/>
        <v>231942116866</v>
      </c>
      <c r="Y147" s="21">
        <f t="shared" si="61"/>
        <v>0</v>
      </c>
      <c r="Z147" s="21">
        <f t="shared" si="61"/>
        <v>1957592429000</v>
      </c>
      <c r="AA147" s="21">
        <f t="shared" si="61"/>
        <v>4465055000000</v>
      </c>
      <c r="AB147" s="21"/>
      <c r="AC147" s="8"/>
      <c r="AD147" s="8"/>
      <c r="AE147" s="8"/>
      <c r="AF147" s="8"/>
      <c r="AG147" s="8"/>
      <c r="AH147" s="8"/>
      <c r="AI147" s="8"/>
      <c r="AJ147" s="8"/>
      <c r="AK147" s="40">
        <f t="shared" ref="AK147:AK190" si="62">C157-SUM(D157:H157)</f>
        <v>0</v>
      </c>
      <c r="AL147" s="37">
        <v>0</v>
      </c>
      <c r="AM147" s="43">
        <f t="shared" si="60"/>
        <v>0</v>
      </c>
      <c r="AN147" s="43">
        <f t="shared" si="56"/>
        <v>0</v>
      </c>
    </row>
    <row r="148" spans="1:40" x14ac:dyDescent="0.25">
      <c r="A148" s="7">
        <v>1</v>
      </c>
      <c r="B148" s="16" t="s">
        <v>231</v>
      </c>
      <c r="C148" s="21">
        <f t="shared" ref="C148:C158" si="63">+SUM(D148:I148)</f>
        <v>102796813000</v>
      </c>
      <c r="D148" s="23">
        <v>102796813000</v>
      </c>
      <c r="E148" s="22"/>
      <c r="F148" s="22"/>
      <c r="G148" s="22"/>
      <c r="H148" s="22"/>
      <c r="I148" s="22"/>
      <c r="J148" s="22"/>
      <c r="K148" s="22"/>
      <c r="L148" s="22">
        <v>0</v>
      </c>
      <c r="M148" s="22">
        <v>241151500000</v>
      </c>
      <c r="N148" s="22">
        <f t="shared" si="59"/>
        <v>238330723048</v>
      </c>
      <c r="O148" s="22">
        <v>8368993000</v>
      </c>
      <c r="P148" s="22"/>
      <c r="Q148" s="22"/>
      <c r="R148" s="22"/>
      <c r="S148" s="22"/>
      <c r="T148" s="22">
        <f t="shared" si="54"/>
        <v>0</v>
      </c>
      <c r="U148" s="22"/>
      <c r="V148" s="22"/>
      <c r="W148" s="22">
        <f t="shared" si="55"/>
        <v>41810230048</v>
      </c>
      <c r="X148" s="23">
        <v>41810230048</v>
      </c>
      <c r="Y148" s="23"/>
      <c r="Z148" s="23">
        <v>188151500000</v>
      </c>
      <c r="AA148" s="23"/>
      <c r="AB148" s="23"/>
      <c r="AC148" s="8"/>
      <c r="AD148" s="8"/>
      <c r="AE148" s="8"/>
      <c r="AF148" s="8"/>
      <c r="AG148" s="8"/>
      <c r="AH148" s="8"/>
      <c r="AI148" s="8"/>
      <c r="AJ148" s="8"/>
      <c r="AK148" s="40">
        <f t="shared" si="62"/>
        <v>0</v>
      </c>
      <c r="AL148" s="37">
        <v>0</v>
      </c>
      <c r="AM148" s="43">
        <f t="shared" si="60"/>
        <v>0</v>
      </c>
      <c r="AN148" s="43">
        <f t="shared" si="56"/>
        <v>0</v>
      </c>
    </row>
    <row r="149" spans="1:40" x14ac:dyDescent="0.25">
      <c r="A149" s="7">
        <v>2</v>
      </c>
      <c r="B149" s="16" t="s">
        <v>232</v>
      </c>
      <c r="C149" s="21">
        <f t="shared" si="63"/>
        <v>89603734000</v>
      </c>
      <c r="D149" s="23">
        <v>89603734000</v>
      </c>
      <c r="E149" s="22"/>
      <c r="F149" s="22"/>
      <c r="G149" s="22"/>
      <c r="H149" s="22"/>
      <c r="I149" s="22"/>
      <c r="J149" s="22"/>
      <c r="K149" s="22"/>
      <c r="L149" s="22">
        <v>331011000000</v>
      </c>
      <c r="M149" s="22">
        <v>222566900000</v>
      </c>
      <c r="N149" s="22">
        <f t="shared" si="59"/>
        <v>727158806610</v>
      </c>
      <c r="O149" s="22">
        <v>159459853610</v>
      </c>
      <c r="P149" s="22"/>
      <c r="Q149" s="22"/>
      <c r="R149" s="22"/>
      <c r="S149" s="22"/>
      <c r="T149" s="22">
        <f t="shared" si="54"/>
        <v>0</v>
      </c>
      <c r="U149" s="22"/>
      <c r="V149" s="22"/>
      <c r="W149" s="22">
        <f t="shared" si="55"/>
        <v>16552672000</v>
      </c>
      <c r="X149" s="23">
        <v>16552672000</v>
      </c>
      <c r="Y149" s="23"/>
      <c r="Z149" s="23">
        <v>220135281000.00003</v>
      </c>
      <c r="AA149" s="23">
        <v>331011000000</v>
      </c>
      <c r="AB149" s="23"/>
      <c r="AC149" s="8"/>
      <c r="AD149" s="8"/>
      <c r="AE149" s="8"/>
      <c r="AF149" s="8"/>
      <c r="AG149" s="8"/>
      <c r="AH149" s="8"/>
      <c r="AI149" s="8"/>
      <c r="AJ149" s="8"/>
      <c r="AK149" s="40">
        <f t="shared" si="62"/>
        <v>0</v>
      </c>
      <c r="AL149" s="39">
        <v>0</v>
      </c>
      <c r="AM149" s="43">
        <f t="shared" si="60"/>
        <v>0</v>
      </c>
      <c r="AN149" s="43">
        <f t="shared" si="56"/>
        <v>0</v>
      </c>
    </row>
    <row r="150" spans="1:40" x14ac:dyDescent="0.25">
      <c r="A150" s="7">
        <v>3</v>
      </c>
      <c r="B150" s="16" t="s">
        <v>233</v>
      </c>
      <c r="C150" s="21">
        <f t="shared" si="63"/>
        <v>93714000000</v>
      </c>
      <c r="D150" s="23">
        <v>93714000000</v>
      </c>
      <c r="E150" s="22"/>
      <c r="F150" s="22"/>
      <c r="G150" s="22"/>
      <c r="H150" s="22"/>
      <c r="I150" s="22"/>
      <c r="J150" s="22"/>
      <c r="K150" s="22"/>
      <c r="L150" s="22">
        <v>252843000000</v>
      </c>
      <c r="M150" s="22">
        <v>179147800000</v>
      </c>
      <c r="N150" s="22">
        <f t="shared" si="59"/>
        <v>493968263787</v>
      </c>
      <c r="O150" s="22">
        <v>46426045629</v>
      </c>
      <c r="P150" s="22"/>
      <c r="Q150" s="22"/>
      <c r="R150" s="22"/>
      <c r="S150" s="22"/>
      <c r="T150" s="22">
        <f t="shared" ref="T150:T158" si="64">+SUM(U150:V150)</f>
        <v>0</v>
      </c>
      <c r="U150" s="22"/>
      <c r="V150" s="22"/>
      <c r="W150" s="22">
        <f t="shared" ref="W150:W158" si="65">+SUM(X150:Y150)</f>
        <v>18475457158</v>
      </c>
      <c r="X150" s="23">
        <v>18475457158</v>
      </c>
      <c r="Y150" s="23"/>
      <c r="Z150" s="23">
        <v>176223761000</v>
      </c>
      <c r="AA150" s="23">
        <v>252843000000</v>
      </c>
      <c r="AB150" s="23"/>
      <c r="AC150" s="8"/>
      <c r="AD150" s="8"/>
      <c r="AE150" s="8"/>
      <c r="AF150" s="8"/>
      <c r="AG150" s="8"/>
      <c r="AH150" s="8"/>
      <c r="AI150" s="8"/>
      <c r="AJ150" s="8"/>
      <c r="AK150" s="40">
        <f t="shared" si="62"/>
        <v>0</v>
      </c>
      <c r="AL150" s="37">
        <v>0</v>
      </c>
      <c r="AM150" s="43">
        <f t="shared" si="60"/>
        <v>0</v>
      </c>
      <c r="AN150" s="43">
        <f t="shared" si="56"/>
        <v>0</v>
      </c>
    </row>
    <row r="151" spans="1:40" x14ac:dyDescent="0.25">
      <c r="A151" s="7">
        <v>4</v>
      </c>
      <c r="B151" s="16" t="s">
        <v>216</v>
      </c>
      <c r="C151" s="21">
        <f t="shared" si="63"/>
        <v>180466000000</v>
      </c>
      <c r="D151" s="23">
        <v>180466000000</v>
      </c>
      <c r="E151" s="22"/>
      <c r="F151" s="22"/>
      <c r="G151" s="22"/>
      <c r="H151" s="22"/>
      <c r="I151" s="22"/>
      <c r="J151" s="22"/>
      <c r="K151" s="22"/>
      <c r="L151" s="22">
        <v>445533000000</v>
      </c>
      <c r="M151" s="22">
        <v>150077400000</v>
      </c>
      <c r="N151" s="22">
        <f t="shared" si="59"/>
        <v>583637768000</v>
      </c>
      <c r="O151" s="22">
        <v>2974658000</v>
      </c>
      <c r="P151" s="22"/>
      <c r="Q151" s="22"/>
      <c r="R151" s="22"/>
      <c r="S151" s="22"/>
      <c r="T151" s="22">
        <f t="shared" si="64"/>
        <v>0</v>
      </c>
      <c r="U151" s="22"/>
      <c r="V151" s="22"/>
      <c r="W151" s="22">
        <f t="shared" si="65"/>
        <v>3273263000</v>
      </c>
      <c r="X151" s="23">
        <v>3273263000</v>
      </c>
      <c r="Y151" s="23"/>
      <c r="Z151" s="23">
        <v>131856847000.00002</v>
      </c>
      <c r="AA151" s="23">
        <v>445533000000</v>
      </c>
      <c r="AB151" s="23"/>
      <c r="AC151" s="8"/>
      <c r="AD151" s="8"/>
      <c r="AE151" s="8"/>
      <c r="AF151" s="8"/>
      <c r="AG151" s="8"/>
      <c r="AH151" s="8"/>
      <c r="AI151" s="8"/>
      <c r="AJ151" s="8"/>
      <c r="AK151" s="40">
        <f t="shared" si="62"/>
        <v>0</v>
      </c>
      <c r="AL151" s="37">
        <v>0</v>
      </c>
      <c r="AM151" s="43">
        <f t="shared" si="60"/>
        <v>0</v>
      </c>
      <c r="AN151" s="43">
        <f t="shared" si="56"/>
        <v>0</v>
      </c>
    </row>
    <row r="152" spans="1:40" x14ac:dyDescent="0.25">
      <c r="A152" s="7">
        <v>5</v>
      </c>
      <c r="B152" s="16" t="s">
        <v>234</v>
      </c>
      <c r="C152" s="21">
        <f t="shared" si="63"/>
        <v>107711209000</v>
      </c>
      <c r="D152" s="23">
        <v>107711209000</v>
      </c>
      <c r="E152" s="22"/>
      <c r="F152" s="22"/>
      <c r="G152" s="22"/>
      <c r="H152" s="22"/>
      <c r="I152" s="22"/>
      <c r="J152" s="22"/>
      <c r="K152" s="22"/>
      <c r="L152" s="22">
        <v>649400000000</v>
      </c>
      <c r="M152" s="22">
        <v>292553940000</v>
      </c>
      <c r="N152" s="22">
        <f t="shared" si="59"/>
        <v>1060153643467</v>
      </c>
      <c r="O152" s="22">
        <v>73107540000</v>
      </c>
      <c r="P152" s="22"/>
      <c r="Q152" s="22"/>
      <c r="R152" s="22"/>
      <c r="S152" s="22"/>
      <c r="T152" s="22">
        <f t="shared" si="64"/>
        <v>0</v>
      </c>
      <c r="U152" s="22"/>
      <c r="V152" s="22"/>
      <c r="W152" s="22">
        <f t="shared" si="65"/>
        <v>53658709160</v>
      </c>
      <c r="X152" s="23">
        <v>53658709160</v>
      </c>
      <c r="Y152" s="23"/>
      <c r="Z152" s="23">
        <v>283987394307</v>
      </c>
      <c r="AA152" s="23">
        <v>649400000000</v>
      </c>
      <c r="AB152" s="23"/>
      <c r="AC152" s="8"/>
      <c r="AD152" s="8"/>
      <c r="AE152" s="8"/>
      <c r="AF152" s="8"/>
      <c r="AG152" s="8"/>
      <c r="AH152" s="8"/>
      <c r="AI152" s="8"/>
      <c r="AJ152" s="8"/>
      <c r="AK152" s="40">
        <f t="shared" si="62"/>
        <v>0</v>
      </c>
      <c r="AL152" s="37">
        <v>0</v>
      </c>
      <c r="AM152" s="43">
        <f t="shared" si="60"/>
        <v>0</v>
      </c>
      <c r="AN152" s="43">
        <f t="shared" si="56"/>
        <v>0</v>
      </c>
    </row>
    <row r="153" spans="1:40" ht="15.75" customHeight="1" x14ac:dyDescent="0.25">
      <c r="A153" s="7">
        <v>6</v>
      </c>
      <c r="B153" s="16" t="s">
        <v>235</v>
      </c>
      <c r="C153" s="21">
        <f t="shared" si="63"/>
        <v>3210379000</v>
      </c>
      <c r="D153" s="23">
        <v>3210379000</v>
      </c>
      <c r="E153" s="22"/>
      <c r="F153" s="22"/>
      <c r="G153" s="22"/>
      <c r="H153" s="22"/>
      <c r="I153" s="22"/>
      <c r="J153" s="22"/>
      <c r="K153" s="22"/>
      <c r="L153" s="22">
        <v>596058000000</v>
      </c>
      <c r="M153" s="22">
        <v>238255660000</v>
      </c>
      <c r="N153" s="22">
        <f t="shared" si="59"/>
        <v>881589732840</v>
      </c>
      <c r="O153" s="22">
        <v>53357822840</v>
      </c>
      <c r="P153" s="22"/>
      <c r="Q153" s="22"/>
      <c r="R153" s="22"/>
      <c r="S153" s="22"/>
      <c r="T153" s="22">
        <f t="shared" si="64"/>
        <v>0</v>
      </c>
      <c r="U153" s="22"/>
      <c r="V153" s="22"/>
      <c r="W153" s="22">
        <f t="shared" si="65"/>
        <v>0</v>
      </c>
      <c r="X153" s="23"/>
      <c r="Y153" s="23"/>
      <c r="Z153" s="23">
        <v>232173910000</v>
      </c>
      <c r="AA153" s="23">
        <v>596058000000</v>
      </c>
      <c r="AB153" s="23"/>
      <c r="AC153" s="8"/>
      <c r="AD153" s="8"/>
      <c r="AE153" s="8"/>
      <c r="AF153" s="8"/>
      <c r="AG153" s="8"/>
      <c r="AH153" s="8"/>
      <c r="AI153" s="8"/>
      <c r="AJ153" s="8"/>
      <c r="AK153" s="40">
        <f t="shared" si="62"/>
        <v>0</v>
      </c>
      <c r="AL153" s="37">
        <v>0</v>
      </c>
      <c r="AM153" s="43">
        <f t="shared" si="60"/>
        <v>0</v>
      </c>
      <c r="AN153" s="43">
        <f t="shared" si="56"/>
        <v>0</v>
      </c>
    </row>
    <row r="154" spans="1:40" x14ac:dyDescent="0.25">
      <c r="A154" s="7">
        <v>7</v>
      </c>
      <c r="B154" s="16" t="s">
        <v>236</v>
      </c>
      <c r="C154" s="21">
        <f t="shared" si="63"/>
        <v>38704596000</v>
      </c>
      <c r="D154" s="23">
        <v>38704596000</v>
      </c>
      <c r="E154" s="22"/>
      <c r="F154" s="22"/>
      <c r="G154" s="22"/>
      <c r="H154" s="22"/>
      <c r="I154" s="22"/>
      <c r="J154" s="22"/>
      <c r="K154" s="22"/>
      <c r="L154" s="22">
        <v>478605000000</v>
      </c>
      <c r="M154" s="22">
        <v>143999000000</v>
      </c>
      <c r="N154" s="22">
        <f t="shared" si="59"/>
        <v>611471686858</v>
      </c>
      <c r="O154" s="22">
        <v>19318254000</v>
      </c>
      <c r="P154" s="22"/>
      <c r="Q154" s="22"/>
      <c r="R154" s="22"/>
      <c r="S154" s="22"/>
      <c r="T154" s="22">
        <f t="shared" si="64"/>
        <v>0</v>
      </c>
      <c r="U154" s="22"/>
      <c r="V154" s="22"/>
      <c r="W154" s="22">
        <f t="shared" si="65"/>
        <v>4845855358</v>
      </c>
      <c r="X154" s="23">
        <v>4845855358</v>
      </c>
      <c r="Y154" s="23"/>
      <c r="Z154" s="23">
        <v>108702577500</v>
      </c>
      <c r="AA154" s="23">
        <v>478605000000</v>
      </c>
      <c r="AB154" s="23"/>
      <c r="AC154" s="8"/>
      <c r="AD154" s="8"/>
      <c r="AE154" s="8"/>
      <c r="AF154" s="8"/>
      <c r="AG154" s="8"/>
      <c r="AH154" s="8"/>
      <c r="AI154" s="8"/>
      <c r="AJ154" s="8"/>
      <c r="AK154" s="40">
        <f t="shared" si="62"/>
        <v>0</v>
      </c>
      <c r="AL154" s="37">
        <v>0</v>
      </c>
      <c r="AM154" s="43">
        <f t="shared" si="60"/>
        <v>0</v>
      </c>
      <c r="AN154" s="43">
        <f t="shared" si="56"/>
        <v>0</v>
      </c>
    </row>
    <row r="155" spans="1:40" x14ac:dyDescent="0.25">
      <c r="A155" s="7">
        <v>8</v>
      </c>
      <c r="B155" s="16" t="s">
        <v>237</v>
      </c>
      <c r="C155" s="21">
        <f t="shared" si="63"/>
        <v>240672000000</v>
      </c>
      <c r="D155" s="23">
        <v>240672000000</v>
      </c>
      <c r="E155" s="22"/>
      <c r="F155" s="22"/>
      <c r="G155" s="22"/>
      <c r="H155" s="22"/>
      <c r="I155" s="22"/>
      <c r="J155" s="22"/>
      <c r="K155" s="22"/>
      <c r="L155" s="22">
        <v>586438000000</v>
      </c>
      <c r="M155" s="22">
        <v>148013240000</v>
      </c>
      <c r="N155" s="22">
        <f t="shared" si="59"/>
        <v>770333557829</v>
      </c>
      <c r="O155" s="22">
        <v>9755239529</v>
      </c>
      <c r="P155" s="22"/>
      <c r="Q155" s="22"/>
      <c r="R155" s="22"/>
      <c r="S155" s="22"/>
      <c r="T155" s="22">
        <f t="shared" si="64"/>
        <v>0</v>
      </c>
      <c r="U155" s="22"/>
      <c r="V155" s="22"/>
      <c r="W155" s="22">
        <f t="shared" si="65"/>
        <v>49030417300</v>
      </c>
      <c r="X155" s="23">
        <v>49030417300</v>
      </c>
      <c r="Y155" s="23"/>
      <c r="Z155" s="23">
        <v>125109900999.99998</v>
      </c>
      <c r="AA155" s="23">
        <v>586438000000</v>
      </c>
      <c r="AB155" s="23"/>
      <c r="AC155" s="8"/>
      <c r="AD155" s="8"/>
      <c r="AE155" s="8"/>
      <c r="AF155" s="8"/>
      <c r="AG155" s="8"/>
      <c r="AH155" s="8"/>
      <c r="AI155" s="8"/>
      <c r="AJ155" s="8"/>
      <c r="AK155" s="40">
        <f t="shared" si="62"/>
        <v>0</v>
      </c>
      <c r="AL155" s="37">
        <v>0</v>
      </c>
      <c r="AM155" s="43">
        <f t="shared" si="60"/>
        <v>0</v>
      </c>
      <c r="AN155" s="43">
        <f t="shared" si="56"/>
        <v>0</v>
      </c>
    </row>
    <row r="156" spans="1:40" x14ac:dyDescent="0.25">
      <c r="A156" s="7">
        <v>9</v>
      </c>
      <c r="B156" s="16" t="s">
        <v>179</v>
      </c>
      <c r="C156" s="21">
        <f t="shared" si="63"/>
        <v>13710000000</v>
      </c>
      <c r="D156" s="23">
        <v>13710000000</v>
      </c>
      <c r="E156" s="22"/>
      <c r="F156" s="22"/>
      <c r="G156" s="22"/>
      <c r="H156" s="22"/>
      <c r="I156" s="22"/>
      <c r="J156" s="22"/>
      <c r="K156" s="22"/>
      <c r="L156" s="22">
        <v>568279000000</v>
      </c>
      <c r="M156" s="22">
        <v>184681500000</v>
      </c>
      <c r="N156" s="22">
        <f t="shared" si="59"/>
        <v>817062769399</v>
      </c>
      <c r="O156" s="22">
        <v>63093888206</v>
      </c>
      <c r="P156" s="22"/>
      <c r="Q156" s="22"/>
      <c r="R156" s="22"/>
      <c r="S156" s="22"/>
      <c r="T156" s="22">
        <f t="shared" si="64"/>
        <v>0</v>
      </c>
      <c r="U156" s="22"/>
      <c r="V156" s="22"/>
      <c r="W156" s="22">
        <f t="shared" si="65"/>
        <v>0</v>
      </c>
      <c r="X156" s="23"/>
      <c r="Y156" s="23"/>
      <c r="Z156" s="23">
        <v>185689881193</v>
      </c>
      <c r="AA156" s="23">
        <v>568279000000</v>
      </c>
      <c r="AB156" s="23"/>
      <c r="AC156" s="8"/>
      <c r="AD156" s="8"/>
      <c r="AE156" s="8"/>
      <c r="AF156" s="8"/>
      <c r="AG156" s="8"/>
      <c r="AH156" s="8"/>
      <c r="AI156" s="8"/>
      <c r="AJ156" s="8"/>
      <c r="AK156" s="40">
        <f t="shared" si="62"/>
        <v>0</v>
      </c>
      <c r="AL156" s="37">
        <v>0</v>
      </c>
      <c r="AM156" s="43">
        <f t="shared" si="60"/>
        <v>0</v>
      </c>
      <c r="AN156" s="43">
        <f t="shared" si="56"/>
        <v>0</v>
      </c>
    </row>
    <row r="157" spans="1:40" x14ac:dyDescent="0.25">
      <c r="A157" s="7">
        <v>10</v>
      </c>
      <c r="B157" s="16" t="s">
        <v>238</v>
      </c>
      <c r="C157" s="21">
        <f t="shared" si="63"/>
        <v>9152000000</v>
      </c>
      <c r="D157" s="23">
        <v>9152000000</v>
      </c>
      <c r="E157" s="22"/>
      <c r="F157" s="22"/>
      <c r="G157" s="22"/>
      <c r="H157" s="22"/>
      <c r="I157" s="22"/>
      <c r="J157" s="22"/>
      <c r="K157" s="22"/>
      <c r="L157" s="22">
        <v>264628000000</v>
      </c>
      <c r="M157" s="22">
        <v>179411000000</v>
      </c>
      <c r="N157" s="22">
        <f t="shared" si="59"/>
        <v>570322923174</v>
      </c>
      <c r="O157" s="22">
        <v>116533805225</v>
      </c>
      <c r="P157" s="22"/>
      <c r="Q157" s="22"/>
      <c r="R157" s="22"/>
      <c r="S157" s="22"/>
      <c r="T157" s="22">
        <f t="shared" si="64"/>
        <v>0</v>
      </c>
      <c r="U157" s="22"/>
      <c r="V157" s="22"/>
      <c r="W157" s="22">
        <f t="shared" si="65"/>
        <v>20272817949</v>
      </c>
      <c r="X157" s="23">
        <v>20272817949</v>
      </c>
      <c r="Y157" s="23"/>
      <c r="Z157" s="23">
        <v>168888300000</v>
      </c>
      <c r="AA157" s="23">
        <v>264628000000</v>
      </c>
      <c r="AB157" s="23"/>
      <c r="AC157" s="8"/>
      <c r="AD157" s="8"/>
      <c r="AE157" s="8"/>
      <c r="AF157" s="8"/>
      <c r="AG157" s="8"/>
      <c r="AH157" s="8"/>
      <c r="AI157" s="8"/>
      <c r="AJ157" s="8"/>
      <c r="AK157" s="40">
        <f t="shared" si="62"/>
        <v>0</v>
      </c>
      <c r="AL157" s="37">
        <v>0</v>
      </c>
      <c r="AM157" s="43">
        <f t="shared" si="60"/>
        <v>0</v>
      </c>
      <c r="AN157" s="43">
        <f t="shared" ref="AN157:AN188" si="66">AL147*AO157</f>
        <v>0</v>
      </c>
    </row>
    <row r="158" spans="1:40" x14ac:dyDescent="0.25">
      <c r="A158" s="7">
        <v>11</v>
      </c>
      <c r="B158" s="16" t="s">
        <v>239</v>
      </c>
      <c r="C158" s="21">
        <f t="shared" si="63"/>
        <v>49057372000</v>
      </c>
      <c r="D158" s="23">
        <v>49057372000</v>
      </c>
      <c r="E158" s="22"/>
      <c r="F158" s="22"/>
      <c r="G158" s="22"/>
      <c r="H158" s="22"/>
      <c r="I158" s="22"/>
      <c r="J158" s="22"/>
      <c r="K158" s="22"/>
      <c r="L158" s="22">
        <v>292260000000</v>
      </c>
      <c r="M158" s="22">
        <v>154530000000</v>
      </c>
      <c r="N158" s="22">
        <f t="shared" si="59"/>
        <v>607000368393</v>
      </c>
      <c r="O158" s="22">
        <v>154044597500</v>
      </c>
      <c r="P158" s="22"/>
      <c r="Q158" s="22"/>
      <c r="R158" s="22"/>
      <c r="S158" s="22"/>
      <c r="T158" s="22">
        <f t="shared" si="64"/>
        <v>0</v>
      </c>
      <c r="U158" s="22"/>
      <c r="V158" s="22"/>
      <c r="W158" s="22">
        <f t="shared" si="65"/>
        <v>24022694893</v>
      </c>
      <c r="X158" s="23">
        <f>19788868703+4233826190</f>
        <v>24022694893</v>
      </c>
      <c r="Y158" s="23"/>
      <c r="Z158" s="23">
        <v>136673076000</v>
      </c>
      <c r="AA158" s="23">
        <v>292260000000</v>
      </c>
      <c r="AB158" s="23"/>
      <c r="AC158" s="8"/>
      <c r="AD158" s="8"/>
      <c r="AE158" s="8"/>
      <c r="AF158" s="8"/>
      <c r="AG158" s="8"/>
      <c r="AH158" s="8"/>
      <c r="AI158" s="8"/>
      <c r="AJ158" s="8"/>
      <c r="AK158" s="40">
        <f t="shared" si="62"/>
        <v>0</v>
      </c>
      <c r="AL158" s="37">
        <v>0</v>
      </c>
      <c r="AM158" s="43">
        <f t="shared" si="60"/>
        <v>0</v>
      </c>
      <c r="AN158" s="43">
        <f t="shared" si="66"/>
        <v>0</v>
      </c>
    </row>
    <row r="159" spans="1:40" s="18" customFormat="1" ht="15.05" customHeight="1" x14ac:dyDescent="0.25">
      <c r="A159" s="9" t="s">
        <v>223</v>
      </c>
      <c r="B159" s="6" t="s">
        <v>137</v>
      </c>
      <c r="C159" s="21">
        <f>+SUBTOTAL(9,C160:C173)</f>
        <v>129648090784</v>
      </c>
      <c r="D159" s="33">
        <f t="shared" ref="D159:Z159" si="67">+SUBTOTAL(9,D160:D173)</f>
        <v>56973800887</v>
      </c>
      <c r="E159" s="21">
        <f t="shared" si="67"/>
        <v>72674289897</v>
      </c>
      <c r="F159" s="21">
        <f t="shared" si="67"/>
        <v>0</v>
      </c>
      <c r="G159" s="21"/>
      <c r="H159" s="21">
        <f t="shared" si="67"/>
        <v>0</v>
      </c>
      <c r="I159" s="21">
        <f t="shared" si="67"/>
        <v>0</v>
      </c>
      <c r="J159" s="21">
        <f t="shared" si="67"/>
        <v>0</v>
      </c>
      <c r="K159" s="21">
        <f t="shared" si="67"/>
        <v>0</v>
      </c>
      <c r="L159" s="21"/>
      <c r="M159" s="21"/>
      <c r="N159" s="21">
        <f t="shared" si="67"/>
        <v>127744058247</v>
      </c>
      <c r="O159" s="21">
        <f t="shared" si="67"/>
        <v>47489860101</v>
      </c>
      <c r="P159" s="21">
        <f t="shared" si="67"/>
        <v>50197773267</v>
      </c>
      <c r="Q159" s="21">
        <f t="shared" si="67"/>
        <v>0</v>
      </c>
      <c r="R159" s="21"/>
      <c r="S159" s="21">
        <f t="shared" si="67"/>
        <v>0</v>
      </c>
      <c r="T159" s="21">
        <f t="shared" si="67"/>
        <v>0</v>
      </c>
      <c r="U159" s="21">
        <f t="shared" si="67"/>
        <v>0</v>
      </c>
      <c r="V159" s="21">
        <f t="shared" si="67"/>
        <v>0</v>
      </c>
      <c r="W159" s="21">
        <f t="shared" si="67"/>
        <v>30056424879</v>
      </c>
      <c r="X159" s="21">
        <f t="shared" si="67"/>
        <v>26164651875</v>
      </c>
      <c r="Y159" s="21">
        <f t="shared" si="67"/>
        <v>3891773004</v>
      </c>
      <c r="Z159" s="21">
        <f t="shared" si="67"/>
        <v>0</v>
      </c>
      <c r="AA159" s="21"/>
      <c r="AB159" s="21"/>
      <c r="AC159" s="8">
        <f t="shared" ref="AC159:AC172" si="68">+N159/C159</f>
        <v>0.98531384052409832</v>
      </c>
      <c r="AD159" s="8">
        <f t="shared" ref="AD159:AD172" si="69">+O159/D159</f>
        <v>0.83353856266654669</v>
      </c>
      <c r="AE159" s="8">
        <f t="shared" ref="AE159:AE172" si="70">+P159/E159</f>
        <v>0.69072258343555093</v>
      </c>
      <c r="AF159" s="8" t="e">
        <f t="shared" si="41"/>
        <v>#DIV/0!</v>
      </c>
      <c r="AG159" s="8" t="e">
        <f t="shared" si="42"/>
        <v>#DIV/0!</v>
      </c>
      <c r="AH159" s="8" t="e">
        <f t="shared" si="43"/>
        <v>#DIV/0!</v>
      </c>
      <c r="AI159" s="8" t="e">
        <f t="shared" si="44"/>
        <v>#DIV/0!</v>
      </c>
      <c r="AJ159" s="8" t="e">
        <f t="shared" si="45"/>
        <v>#DIV/0!</v>
      </c>
      <c r="AK159" s="40">
        <f t="shared" si="62"/>
        <v>0</v>
      </c>
      <c r="AL159" s="37">
        <v>0</v>
      </c>
      <c r="AM159" s="43">
        <f t="shared" si="60"/>
        <v>-72674289897</v>
      </c>
      <c r="AN159" s="43">
        <f t="shared" si="66"/>
        <v>0</v>
      </c>
    </row>
    <row r="160" spans="1:40" x14ac:dyDescent="0.25">
      <c r="A160" s="7">
        <v>1</v>
      </c>
      <c r="B160" s="16" t="s">
        <v>138</v>
      </c>
      <c r="C160" s="21">
        <f t="shared" ref="C160:C173" si="71">+SUM(D160:I160)</f>
        <v>1739512157</v>
      </c>
      <c r="D160" s="23"/>
      <c r="E160" s="22">
        <v>1739512157</v>
      </c>
      <c r="F160" s="22"/>
      <c r="G160" s="22"/>
      <c r="H160" s="22"/>
      <c r="I160" s="22"/>
      <c r="J160" s="22"/>
      <c r="K160" s="22"/>
      <c r="L160" s="22"/>
      <c r="M160" s="22"/>
      <c r="N160" s="22">
        <f t="shared" si="59"/>
        <v>1739512157</v>
      </c>
      <c r="O160" s="22"/>
      <c r="P160" s="22">
        <v>1739512157</v>
      </c>
      <c r="Q160" s="22"/>
      <c r="R160" s="22"/>
      <c r="S160" s="22"/>
      <c r="T160" s="22">
        <f t="shared" si="36"/>
        <v>0</v>
      </c>
      <c r="U160" s="22"/>
      <c r="V160" s="22"/>
      <c r="W160" s="22">
        <f t="shared" si="37"/>
        <v>0</v>
      </c>
      <c r="X160" s="23"/>
      <c r="Y160" s="23"/>
      <c r="Z160" s="23"/>
      <c r="AA160" s="23"/>
      <c r="AB160" s="23"/>
      <c r="AC160" s="8">
        <f t="shared" si="68"/>
        <v>1</v>
      </c>
      <c r="AD160" s="8" t="e">
        <f t="shared" si="69"/>
        <v>#DIV/0!</v>
      </c>
      <c r="AE160" s="8">
        <f t="shared" si="70"/>
        <v>1</v>
      </c>
      <c r="AF160" s="8" t="e">
        <f t="shared" si="41"/>
        <v>#DIV/0!</v>
      </c>
      <c r="AG160" s="8" t="e">
        <f t="shared" si="42"/>
        <v>#DIV/0!</v>
      </c>
      <c r="AH160" s="8" t="e">
        <f t="shared" si="43"/>
        <v>#DIV/0!</v>
      </c>
      <c r="AI160" s="8" t="e">
        <f t="shared" si="44"/>
        <v>#DIV/0!</v>
      </c>
      <c r="AJ160" s="8" t="e">
        <f t="shared" si="45"/>
        <v>#DIV/0!</v>
      </c>
      <c r="AK160" s="40">
        <f t="shared" si="62"/>
        <v>0</v>
      </c>
      <c r="AL160" s="37">
        <v>0</v>
      </c>
      <c r="AM160" s="43">
        <f t="shared" si="60"/>
        <v>-1739512157</v>
      </c>
      <c r="AN160" s="43">
        <f t="shared" si="66"/>
        <v>0</v>
      </c>
    </row>
    <row r="161" spans="1:40" ht="20.95" x14ac:dyDescent="0.25">
      <c r="A161" s="7">
        <v>2</v>
      </c>
      <c r="B161" s="16" t="s">
        <v>139</v>
      </c>
      <c r="C161" s="21">
        <f t="shared" si="71"/>
        <v>18502100000</v>
      </c>
      <c r="D161" s="23"/>
      <c r="E161" s="22">
        <v>18502100000</v>
      </c>
      <c r="F161" s="22"/>
      <c r="G161" s="22"/>
      <c r="H161" s="22"/>
      <c r="I161" s="22"/>
      <c r="J161" s="22"/>
      <c r="K161" s="22"/>
      <c r="L161" s="22"/>
      <c r="M161" s="22"/>
      <c r="N161" s="22">
        <f t="shared" si="59"/>
        <v>13409609508</v>
      </c>
      <c r="O161" s="22"/>
      <c r="P161" s="22">
        <v>13409609508</v>
      </c>
      <c r="Q161" s="22"/>
      <c r="R161" s="22"/>
      <c r="S161" s="22"/>
      <c r="T161" s="22">
        <f t="shared" si="36"/>
        <v>0</v>
      </c>
      <c r="U161" s="22"/>
      <c r="V161" s="22"/>
      <c r="W161" s="22">
        <f t="shared" si="37"/>
        <v>0</v>
      </c>
      <c r="X161" s="23"/>
      <c r="Y161" s="23"/>
      <c r="Z161" s="23"/>
      <c r="AA161" s="23"/>
      <c r="AB161" s="23"/>
      <c r="AC161" s="8">
        <f t="shared" si="68"/>
        <v>0.72476148696634435</v>
      </c>
      <c r="AD161" s="8" t="e">
        <f t="shared" si="69"/>
        <v>#DIV/0!</v>
      </c>
      <c r="AE161" s="8">
        <f t="shared" si="70"/>
        <v>0.72476148696634435</v>
      </c>
      <c r="AF161" s="8" t="e">
        <f t="shared" si="41"/>
        <v>#DIV/0!</v>
      </c>
      <c r="AG161" s="8" t="e">
        <f t="shared" si="42"/>
        <v>#DIV/0!</v>
      </c>
      <c r="AH161" s="8" t="e">
        <f t="shared" si="43"/>
        <v>#DIV/0!</v>
      </c>
      <c r="AI161" s="8" t="e">
        <f t="shared" si="44"/>
        <v>#DIV/0!</v>
      </c>
      <c r="AJ161" s="8" t="e">
        <f t="shared" si="45"/>
        <v>#DIV/0!</v>
      </c>
      <c r="AK161" s="40">
        <f t="shared" si="62"/>
        <v>0</v>
      </c>
      <c r="AL161" s="37">
        <v>0</v>
      </c>
      <c r="AM161" s="43">
        <f t="shared" si="60"/>
        <v>-18502100000</v>
      </c>
      <c r="AN161" s="43">
        <f t="shared" si="66"/>
        <v>0</v>
      </c>
    </row>
    <row r="162" spans="1:40" x14ac:dyDescent="0.25">
      <c r="A162" s="7">
        <v>3</v>
      </c>
      <c r="B162" s="16" t="s">
        <v>140</v>
      </c>
      <c r="C162" s="21">
        <f t="shared" si="71"/>
        <v>656210000</v>
      </c>
      <c r="D162" s="23"/>
      <c r="E162" s="22">
        <v>656210000</v>
      </c>
      <c r="F162" s="22"/>
      <c r="G162" s="22"/>
      <c r="H162" s="22"/>
      <c r="I162" s="22"/>
      <c r="J162" s="22"/>
      <c r="K162" s="22"/>
      <c r="L162" s="22"/>
      <c r="M162" s="22"/>
      <c r="N162" s="22">
        <f t="shared" si="59"/>
        <v>656210000</v>
      </c>
      <c r="O162" s="22"/>
      <c r="P162" s="22">
        <v>656210000</v>
      </c>
      <c r="Q162" s="22"/>
      <c r="R162" s="22"/>
      <c r="S162" s="22"/>
      <c r="T162" s="22">
        <f t="shared" si="36"/>
        <v>0</v>
      </c>
      <c r="U162" s="22"/>
      <c r="V162" s="22"/>
      <c r="W162" s="22">
        <f t="shared" si="37"/>
        <v>0</v>
      </c>
      <c r="X162" s="23"/>
      <c r="Y162" s="23"/>
      <c r="Z162" s="23"/>
      <c r="AA162" s="23"/>
      <c r="AB162" s="23"/>
      <c r="AC162" s="8">
        <f t="shared" si="68"/>
        <v>1</v>
      </c>
      <c r="AD162" s="8" t="e">
        <f t="shared" si="69"/>
        <v>#DIV/0!</v>
      </c>
      <c r="AE162" s="8">
        <f t="shared" si="70"/>
        <v>1</v>
      </c>
      <c r="AF162" s="8" t="e">
        <f t="shared" si="41"/>
        <v>#DIV/0!</v>
      </c>
      <c r="AG162" s="8" t="e">
        <f t="shared" si="42"/>
        <v>#DIV/0!</v>
      </c>
      <c r="AH162" s="8" t="e">
        <f t="shared" si="43"/>
        <v>#DIV/0!</v>
      </c>
      <c r="AI162" s="8" t="e">
        <f t="shared" si="44"/>
        <v>#DIV/0!</v>
      </c>
      <c r="AJ162" s="8" t="e">
        <f t="shared" si="45"/>
        <v>#DIV/0!</v>
      </c>
      <c r="AK162" s="40">
        <f t="shared" si="62"/>
        <v>0</v>
      </c>
      <c r="AL162" s="37">
        <v>0</v>
      </c>
      <c r="AM162" s="43">
        <f t="shared" si="60"/>
        <v>-656210000</v>
      </c>
      <c r="AN162" s="43">
        <f t="shared" si="66"/>
        <v>0</v>
      </c>
    </row>
    <row r="163" spans="1:40" ht="20.95" x14ac:dyDescent="0.25">
      <c r="A163" s="7">
        <v>4</v>
      </c>
      <c r="B163" s="16" t="s">
        <v>141</v>
      </c>
      <c r="C163" s="21">
        <f t="shared" si="71"/>
        <v>722291040</v>
      </c>
      <c r="D163" s="23"/>
      <c r="E163" s="22">
        <v>722291040</v>
      </c>
      <c r="F163" s="22"/>
      <c r="G163" s="22"/>
      <c r="H163" s="22"/>
      <c r="I163" s="22"/>
      <c r="J163" s="22"/>
      <c r="K163" s="22"/>
      <c r="L163" s="22"/>
      <c r="M163" s="22"/>
      <c r="N163" s="22">
        <f t="shared" si="59"/>
        <v>722291040</v>
      </c>
      <c r="O163" s="22"/>
      <c r="P163" s="22">
        <v>722291040</v>
      </c>
      <c r="Q163" s="22"/>
      <c r="R163" s="22"/>
      <c r="S163" s="22"/>
      <c r="T163" s="22">
        <f t="shared" si="36"/>
        <v>0</v>
      </c>
      <c r="U163" s="22"/>
      <c r="V163" s="22"/>
      <c r="W163" s="22">
        <f t="shared" si="37"/>
        <v>0</v>
      </c>
      <c r="X163" s="23"/>
      <c r="Y163" s="23"/>
      <c r="Z163" s="23"/>
      <c r="AA163" s="23"/>
      <c r="AB163" s="23"/>
      <c r="AC163" s="8">
        <f t="shared" si="68"/>
        <v>1</v>
      </c>
      <c r="AD163" s="8" t="e">
        <f t="shared" si="69"/>
        <v>#DIV/0!</v>
      </c>
      <c r="AE163" s="8">
        <f t="shared" si="70"/>
        <v>1</v>
      </c>
      <c r="AF163" s="8" t="e">
        <f t="shared" si="41"/>
        <v>#DIV/0!</v>
      </c>
      <c r="AG163" s="8" t="e">
        <f t="shared" si="42"/>
        <v>#DIV/0!</v>
      </c>
      <c r="AH163" s="8" t="e">
        <f t="shared" si="43"/>
        <v>#DIV/0!</v>
      </c>
      <c r="AI163" s="8" t="e">
        <f t="shared" si="44"/>
        <v>#DIV/0!</v>
      </c>
      <c r="AJ163" s="8" t="e">
        <f t="shared" si="45"/>
        <v>#DIV/0!</v>
      </c>
      <c r="AK163" s="40">
        <f t="shared" si="62"/>
        <v>0</v>
      </c>
      <c r="AL163" s="37">
        <v>0</v>
      </c>
      <c r="AM163" s="43">
        <f t="shared" si="60"/>
        <v>-722291040</v>
      </c>
      <c r="AN163" s="43">
        <f t="shared" si="66"/>
        <v>0</v>
      </c>
    </row>
    <row r="164" spans="1:40" ht="20.95" x14ac:dyDescent="0.25">
      <c r="A164" s="7">
        <v>5</v>
      </c>
      <c r="B164" s="16" t="s">
        <v>142</v>
      </c>
      <c r="C164" s="21">
        <f t="shared" si="71"/>
        <v>200000000</v>
      </c>
      <c r="D164" s="23"/>
      <c r="E164" s="22">
        <v>200000000</v>
      </c>
      <c r="F164" s="22"/>
      <c r="G164" s="22"/>
      <c r="H164" s="22"/>
      <c r="I164" s="22"/>
      <c r="J164" s="22"/>
      <c r="K164" s="22"/>
      <c r="L164" s="22"/>
      <c r="M164" s="22"/>
      <c r="N164" s="22">
        <f t="shared" si="59"/>
        <v>200000000</v>
      </c>
      <c r="O164" s="22"/>
      <c r="P164" s="22">
        <v>200000000</v>
      </c>
      <c r="Q164" s="22"/>
      <c r="R164" s="22"/>
      <c r="S164" s="22"/>
      <c r="T164" s="22">
        <f t="shared" si="36"/>
        <v>0</v>
      </c>
      <c r="U164" s="22"/>
      <c r="V164" s="22"/>
      <c r="W164" s="22">
        <f t="shared" si="37"/>
        <v>0</v>
      </c>
      <c r="X164" s="23"/>
      <c r="Y164" s="23"/>
      <c r="Z164" s="23"/>
      <c r="AA164" s="23"/>
      <c r="AB164" s="23"/>
      <c r="AC164" s="8">
        <f t="shared" si="68"/>
        <v>1</v>
      </c>
      <c r="AD164" s="8" t="e">
        <f t="shared" si="69"/>
        <v>#DIV/0!</v>
      </c>
      <c r="AE164" s="8">
        <f t="shared" si="70"/>
        <v>1</v>
      </c>
      <c r="AF164" s="8" t="e">
        <f t="shared" si="41"/>
        <v>#DIV/0!</v>
      </c>
      <c r="AG164" s="8" t="e">
        <f t="shared" si="42"/>
        <v>#DIV/0!</v>
      </c>
      <c r="AH164" s="8" t="e">
        <f t="shared" si="43"/>
        <v>#DIV/0!</v>
      </c>
      <c r="AI164" s="8" t="e">
        <f t="shared" si="44"/>
        <v>#DIV/0!</v>
      </c>
      <c r="AJ164" s="8" t="e">
        <f t="shared" si="45"/>
        <v>#DIV/0!</v>
      </c>
      <c r="AK164" s="40">
        <f t="shared" si="62"/>
        <v>0</v>
      </c>
      <c r="AL164" s="39">
        <v>0</v>
      </c>
      <c r="AM164" s="43">
        <f t="shared" si="60"/>
        <v>-200000000</v>
      </c>
      <c r="AN164" s="43">
        <f t="shared" si="66"/>
        <v>0</v>
      </c>
    </row>
    <row r="165" spans="1:40" x14ac:dyDescent="0.25">
      <c r="A165" s="7">
        <v>6</v>
      </c>
      <c r="B165" s="16" t="s">
        <v>143</v>
      </c>
      <c r="C165" s="21">
        <f t="shared" si="71"/>
        <v>2100000000</v>
      </c>
      <c r="D165" s="23"/>
      <c r="E165" s="22">
        <v>2100000000</v>
      </c>
      <c r="F165" s="22"/>
      <c r="G165" s="22"/>
      <c r="H165" s="22"/>
      <c r="I165" s="22"/>
      <c r="J165" s="22"/>
      <c r="K165" s="22"/>
      <c r="L165" s="22"/>
      <c r="M165" s="22"/>
      <c r="N165" s="22">
        <f t="shared" si="59"/>
        <v>2100000000</v>
      </c>
      <c r="O165" s="22"/>
      <c r="P165" s="22">
        <v>2100000000</v>
      </c>
      <c r="Q165" s="22"/>
      <c r="R165" s="22"/>
      <c r="S165" s="22"/>
      <c r="T165" s="22">
        <f t="shared" si="36"/>
        <v>0</v>
      </c>
      <c r="U165" s="22"/>
      <c r="V165" s="22"/>
      <c r="W165" s="22">
        <f t="shared" si="37"/>
        <v>0</v>
      </c>
      <c r="X165" s="23"/>
      <c r="Y165" s="23"/>
      <c r="Z165" s="23"/>
      <c r="AA165" s="23"/>
      <c r="AB165" s="23"/>
      <c r="AC165" s="8">
        <f t="shared" si="68"/>
        <v>1</v>
      </c>
      <c r="AD165" s="8" t="e">
        <f t="shared" si="69"/>
        <v>#DIV/0!</v>
      </c>
      <c r="AE165" s="8">
        <f t="shared" si="70"/>
        <v>1</v>
      </c>
      <c r="AF165" s="8" t="e">
        <f t="shared" si="41"/>
        <v>#DIV/0!</v>
      </c>
      <c r="AG165" s="8" t="e">
        <f t="shared" si="42"/>
        <v>#DIV/0!</v>
      </c>
      <c r="AH165" s="8" t="e">
        <f t="shared" si="43"/>
        <v>#DIV/0!</v>
      </c>
      <c r="AI165" s="8" t="e">
        <f t="shared" si="44"/>
        <v>#DIV/0!</v>
      </c>
      <c r="AJ165" s="8" t="e">
        <f t="shared" si="45"/>
        <v>#DIV/0!</v>
      </c>
      <c r="AK165" s="40">
        <f t="shared" si="62"/>
        <v>0</v>
      </c>
      <c r="AL165" s="37">
        <v>0</v>
      </c>
      <c r="AM165" s="43">
        <f t="shared" si="60"/>
        <v>-2100000000</v>
      </c>
      <c r="AN165" s="43">
        <f t="shared" si="66"/>
        <v>0</v>
      </c>
    </row>
    <row r="166" spans="1:40" x14ac:dyDescent="0.25">
      <c r="A166" s="7">
        <v>7</v>
      </c>
      <c r="B166" s="16" t="s">
        <v>144</v>
      </c>
      <c r="C166" s="21">
        <f t="shared" si="71"/>
        <v>12000000000</v>
      </c>
      <c r="D166" s="23"/>
      <c r="E166" s="22">
        <v>12000000000</v>
      </c>
      <c r="F166" s="22"/>
      <c r="G166" s="22"/>
      <c r="H166" s="22"/>
      <c r="I166" s="22"/>
      <c r="J166" s="22"/>
      <c r="K166" s="22"/>
      <c r="L166" s="22"/>
      <c r="M166" s="22"/>
      <c r="N166" s="22">
        <f t="shared" si="59"/>
        <v>8657078816</v>
      </c>
      <c r="O166" s="22"/>
      <c r="P166" s="22">
        <v>8657078816</v>
      </c>
      <c r="Q166" s="22"/>
      <c r="R166" s="22"/>
      <c r="S166" s="22"/>
      <c r="T166" s="22">
        <f t="shared" si="36"/>
        <v>0</v>
      </c>
      <c r="U166" s="22"/>
      <c r="V166" s="22"/>
      <c r="W166" s="22">
        <f t="shared" si="37"/>
        <v>0</v>
      </c>
      <c r="X166" s="23"/>
      <c r="Y166" s="23"/>
      <c r="Z166" s="23"/>
      <c r="AA166" s="23"/>
      <c r="AB166" s="23"/>
      <c r="AC166" s="8">
        <f t="shared" si="68"/>
        <v>0.72142323466666669</v>
      </c>
      <c r="AD166" s="8" t="e">
        <f t="shared" si="69"/>
        <v>#DIV/0!</v>
      </c>
      <c r="AE166" s="8">
        <f t="shared" si="70"/>
        <v>0.72142323466666669</v>
      </c>
      <c r="AF166" s="8" t="e">
        <f t="shared" si="41"/>
        <v>#DIV/0!</v>
      </c>
      <c r="AG166" s="8" t="e">
        <f t="shared" si="42"/>
        <v>#DIV/0!</v>
      </c>
      <c r="AH166" s="8" t="e">
        <f t="shared" si="43"/>
        <v>#DIV/0!</v>
      </c>
      <c r="AI166" s="8" t="e">
        <f t="shared" si="44"/>
        <v>#DIV/0!</v>
      </c>
      <c r="AJ166" s="8" t="e">
        <f t="shared" si="45"/>
        <v>#DIV/0!</v>
      </c>
      <c r="AK166" s="40">
        <f t="shared" si="62"/>
        <v>0</v>
      </c>
      <c r="AL166" s="37">
        <v>0</v>
      </c>
      <c r="AM166" s="43">
        <f t="shared" si="60"/>
        <v>-12000000000</v>
      </c>
      <c r="AN166" s="43">
        <f t="shared" si="66"/>
        <v>0</v>
      </c>
    </row>
    <row r="167" spans="1:40" ht="20.95" x14ac:dyDescent="0.25">
      <c r="A167" s="7">
        <v>8</v>
      </c>
      <c r="B167" s="16" t="s">
        <v>145</v>
      </c>
      <c r="C167" s="21">
        <f t="shared" si="71"/>
        <v>3000000000</v>
      </c>
      <c r="D167" s="23"/>
      <c r="E167" s="22">
        <v>3000000000</v>
      </c>
      <c r="F167" s="22"/>
      <c r="G167" s="22"/>
      <c r="H167" s="22"/>
      <c r="I167" s="22"/>
      <c r="J167" s="22"/>
      <c r="K167" s="22"/>
      <c r="L167" s="22"/>
      <c r="M167" s="22"/>
      <c r="N167" s="22">
        <f t="shared" si="59"/>
        <v>3000000000</v>
      </c>
      <c r="O167" s="22"/>
      <c r="P167" s="22">
        <v>3000000000</v>
      </c>
      <c r="Q167" s="22"/>
      <c r="R167" s="22"/>
      <c r="S167" s="22"/>
      <c r="T167" s="22">
        <f t="shared" si="36"/>
        <v>0</v>
      </c>
      <c r="U167" s="22"/>
      <c r="V167" s="22"/>
      <c r="W167" s="22">
        <f t="shared" si="37"/>
        <v>0</v>
      </c>
      <c r="X167" s="23"/>
      <c r="Y167" s="23"/>
      <c r="Z167" s="23"/>
      <c r="AA167" s="23"/>
      <c r="AB167" s="23"/>
      <c r="AC167" s="8">
        <f t="shared" si="68"/>
        <v>1</v>
      </c>
      <c r="AD167" s="8" t="e">
        <f t="shared" si="69"/>
        <v>#DIV/0!</v>
      </c>
      <c r="AE167" s="8">
        <f t="shared" si="70"/>
        <v>1</v>
      </c>
      <c r="AF167" s="8" t="e">
        <f t="shared" si="41"/>
        <v>#DIV/0!</v>
      </c>
      <c r="AG167" s="8" t="e">
        <f t="shared" si="42"/>
        <v>#DIV/0!</v>
      </c>
      <c r="AH167" s="8" t="e">
        <f t="shared" si="43"/>
        <v>#DIV/0!</v>
      </c>
      <c r="AI167" s="8" t="e">
        <f t="shared" si="44"/>
        <v>#DIV/0!</v>
      </c>
      <c r="AJ167" s="8" t="e">
        <f t="shared" si="45"/>
        <v>#DIV/0!</v>
      </c>
      <c r="AK167" s="40">
        <f t="shared" si="62"/>
        <v>0</v>
      </c>
      <c r="AL167" s="37">
        <v>0</v>
      </c>
      <c r="AM167" s="43">
        <f t="shared" si="60"/>
        <v>-3000000000</v>
      </c>
      <c r="AN167" s="43">
        <f t="shared" si="66"/>
        <v>0</v>
      </c>
    </row>
    <row r="168" spans="1:40" ht="20.95" x14ac:dyDescent="0.25">
      <c r="A168" s="7">
        <v>9</v>
      </c>
      <c r="B168" s="16" t="s">
        <v>146</v>
      </c>
      <c r="C168" s="21">
        <f t="shared" si="71"/>
        <v>2242000000</v>
      </c>
      <c r="D168" s="23"/>
      <c r="E168" s="22">
        <v>2242000000</v>
      </c>
      <c r="F168" s="22"/>
      <c r="G168" s="22"/>
      <c r="H168" s="22"/>
      <c r="I168" s="22"/>
      <c r="J168" s="22"/>
      <c r="K168" s="22"/>
      <c r="L168" s="22"/>
      <c r="M168" s="22"/>
      <c r="N168" s="22">
        <f t="shared" si="59"/>
        <v>2242000000</v>
      </c>
      <c r="O168" s="22"/>
      <c r="P168" s="22">
        <v>2242000000</v>
      </c>
      <c r="Q168" s="22"/>
      <c r="R168" s="22"/>
      <c r="S168" s="22"/>
      <c r="T168" s="22">
        <f t="shared" si="36"/>
        <v>0</v>
      </c>
      <c r="U168" s="22"/>
      <c r="V168" s="22"/>
      <c r="W168" s="22">
        <f t="shared" si="37"/>
        <v>0</v>
      </c>
      <c r="X168" s="23"/>
      <c r="Y168" s="23"/>
      <c r="Z168" s="23"/>
      <c r="AA168" s="23"/>
      <c r="AB168" s="23"/>
      <c r="AC168" s="8">
        <f t="shared" si="68"/>
        <v>1</v>
      </c>
      <c r="AD168" s="8" t="e">
        <f t="shared" si="69"/>
        <v>#DIV/0!</v>
      </c>
      <c r="AE168" s="8">
        <f t="shared" si="70"/>
        <v>1</v>
      </c>
      <c r="AF168" s="8" t="e">
        <f t="shared" si="41"/>
        <v>#DIV/0!</v>
      </c>
      <c r="AG168" s="8" t="e">
        <f t="shared" si="42"/>
        <v>#DIV/0!</v>
      </c>
      <c r="AH168" s="8" t="e">
        <f t="shared" si="43"/>
        <v>#DIV/0!</v>
      </c>
      <c r="AI168" s="8" t="e">
        <f t="shared" si="44"/>
        <v>#DIV/0!</v>
      </c>
      <c r="AJ168" s="8" t="e">
        <f t="shared" si="45"/>
        <v>#DIV/0!</v>
      </c>
      <c r="AK168" s="40">
        <f t="shared" si="62"/>
        <v>0</v>
      </c>
      <c r="AL168" s="37">
        <v>0</v>
      </c>
      <c r="AM168" s="43">
        <f t="shared" si="60"/>
        <v>-2242000000</v>
      </c>
      <c r="AN168" s="43">
        <f t="shared" si="66"/>
        <v>0</v>
      </c>
    </row>
    <row r="169" spans="1:40" ht="20.95" x14ac:dyDescent="0.25">
      <c r="A169" s="7">
        <v>10</v>
      </c>
      <c r="B169" s="16" t="s">
        <v>147</v>
      </c>
      <c r="C169" s="21">
        <f t="shared" si="71"/>
        <v>76855176700</v>
      </c>
      <c r="D169" s="23">
        <v>55356000000</v>
      </c>
      <c r="E169" s="22">
        <v>21499176700</v>
      </c>
      <c r="F169" s="22"/>
      <c r="G169" s="22"/>
      <c r="H169" s="22"/>
      <c r="I169" s="22"/>
      <c r="J169" s="22"/>
      <c r="K169" s="22"/>
      <c r="L169" s="22"/>
      <c r="M169" s="22"/>
      <c r="N169" s="22">
        <f t="shared" si="59"/>
        <v>84731952676</v>
      </c>
      <c r="O169" s="22">
        <v>45872124101</v>
      </c>
      <c r="P169" s="22">
        <v>8803403696</v>
      </c>
      <c r="Q169" s="22"/>
      <c r="R169" s="22"/>
      <c r="S169" s="22"/>
      <c r="T169" s="22">
        <f t="shared" si="36"/>
        <v>0</v>
      </c>
      <c r="U169" s="22"/>
      <c r="V169" s="22"/>
      <c r="W169" s="22">
        <f t="shared" si="37"/>
        <v>30056424879</v>
      </c>
      <c r="X169" s="23">
        <v>26164651875</v>
      </c>
      <c r="Y169" s="23">
        <v>3891773004</v>
      </c>
      <c r="Z169" s="23"/>
      <c r="AA169" s="23"/>
      <c r="AB169" s="23"/>
      <c r="AC169" s="8">
        <f t="shared" si="68"/>
        <v>1.1024885546323908</v>
      </c>
      <c r="AD169" s="8">
        <f t="shared" si="69"/>
        <v>0.82867483382108531</v>
      </c>
      <c r="AE169" s="8">
        <f t="shared" si="70"/>
        <v>0.40947631710938959</v>
      </c>
      <c r="AF169" s="8" t="e">
        <f t="shared" si="41"/>
        <v>#DIV/0!</v>
      </c>
      <c r="AG169" s="8" t="e">
        <f t="shared" si="42"/>
        <v>#DIV/0!</v>
      </c>
      <c r="AH169" s="8" t="e">
        <f t="shared" si="43"/>
        <v>#DIV/0!</v>
      </c>
      <c r="AI169" s="8" t="e">
        <f t="shared" si="44"/>
        <v>#DIV/0!</v>
      </c>
      <c r="AJ169" s="8" t="e">
        <f t="shared" si="45"/>
        <v>#DIV/0!</v>
      </c>
      <c r="AK169" s="40">
        <f t="shared" si="62"/>
        <v>0</v>
      </c>
      <c r="AL169" s="37">
        <v>0</v>
      </c>
      <c r="AM169" s="43">
        <f t="shared" si="60"/>
        <v>-21499176700</v>
      </c>
      <c r="AN169" s="43">
        <f t="shared" si="66"/>
        <v>0</v>
      </c>
    </row>
    <row r="170" spans="1:40" ht="20.95" x14ac:dyDescent="0.25">
      <c r="A170" s="7">
        <v>11</v>
      </c>
      <c r="B170" s="16" t="s">
        <v>148</v>
      </c>
      <c r="C170" s="21">
        <f t="shared" si="71"/>
        <v>3413000000</v>
      </c>
      <c r="D170" s="23"/>
      <c r="E170" s="22">
        <v>3413000000</v>
      </c>
      <c r="F170" s="22"/>
      <c r="G170" s="22"/>
      <c r="H170" s="22"/>
      <c r="I170" s="22"/>
      <c r="J170" s="22"/>
      <c r="K170" s="22"/>
      <c r="L170" s="22"/>
      <c r="M170" s="22"/>
      <c r="N170" s="22">
        <f t="shared" si="59"/>
        <v>3412976000</v>
      </c>
      <c r="O170" s="22"/>
      <c r="P170" s="22">
        <v>3412976000</v>
      </c>
      <c r="Q170" s="22"/>
      <c r="R170" s="22"/>
      <c r="S170" s="22"/>
      <c r="T170" s="22">
        <f t="shared" si="36"/>
        <v>0</v>
      </c>
      <c r="U170" s="22"/>
      <c r="V170" s="22"/>
      <c r="W170" s="22">
        <f t="shared" si="37"/>
        <v>0</v>
      </c>
      <c r="X170" s="23"/>
      <c r="Y170" s="23"/>
      <c r="Z170" s="23"/>
      <c r="AA170" s="23"/>
      <c r="AB170" s="23"/>
      <c r="AC170" s="8">
        <f t="shared" si="68"/>
        <v>0.99999296806328741</v>
      </c>
      <c r="AD170" s="8" t="e">
        <f t="shared" si="69"/>
        <v>#DIV/0!</v>
      </c>
      <c r="AE170" s="8">
        <f t="shared" si="70"/>
        <v>0.99999296806328741</v>
      </c>
      <c r="AF170" s="8" t="e">
        <f t="shared" si="41"/>
        <v>#DIV/0!</v>
      </c>
      <c r="AG170" s="8" t="e">
        <f t="shared" si="42"/>
        <v>#DIV/0!</v>
      </c>
      <c r="AH170" s="8" t="e">
        <f t="shared" si="43"/>
        <v>#DIV/0!</v>
      </c>
      <c r="AI170" s="8" t="e">
        <f t="shared" si="44"/>
        <v>#DIV/0!</v>
      </c>
      <c r="AJ170" s="8" t="e">
        <f t="shared" si="45"/>
        <v>#DIV/0!</v>
      </c>
      <c r="AK170" s="40">
        <f t="shared" si="62"/>
        <v>0</v>
      </c>
      <c r="AL170" s="37">
        <v>0</v>
      </c>
      <c r="AM170" s="43">
        <f t="shared" si="60"/>
        <v>-3413000000</v>
      </c>
      <c r="AN170" s="43">
        <f t="shared" si="66"/>
        <v>0</v>
      </c>
    </row>
    <row r="171" spans="1:40" x14ac:dyDescent="0.25">
      <c r="A171" s="7">
        <v>12</v>
      </c>
      <c r="B171" s="16" t="s">
        <v>149</v>
      </c>
      <c r="C171" s="21">
        <f t="shared" si="71"/>
        <v>2100000000</v>
      </c>
      <c r="D171" s="23"/>
      <c r="E171" s="22">
        <v>2100000000</v>
      </c>
      <c r="F171" s="22"/>
      <c r="G171" s="22"/>
      <c r="H171" s="22"/>
      <c r="I171" s="22"/>
      <c r="J171" s="22"/>
      <c r="K171" s="22"/>
      <c r="L171" s="22"/>
      <c r="M171" s="22"/>
      <c r="N171" s="22">
        <f t="shared" si="59"/>
        <v>2100000000</v>
      </c>
      <c r="O171" s="22"/>
      <c r="P171" s="22">
        <v>2100000000</v>
      </c>
      <c r="Q171" s="22"/>
      <c r="R171" s="22"/>
      <c r="S171" s="22"/>
      <c r="T171" s="22">
        <f t="shared" si="36"/>
        <v>0</v>
      </c>
      <c r="U171" s="22"/>
      <c r="V171" s="22"/>
      <c r="W171" s="22">
        <f t="shared" si="37"/>
        <v>0</v>
      </c>
      <c r="X171" s="23"/>
      <c r="Y171" s="23"/>
      <c r="Z171" s="23"/>
      <c r="AA171" s="23"/>
      <c r="AB171" s="23"/>
      <c r="AC171" s="8">
        <f t="shared" si="68"/>
        <v>1</v>
      </c>
      <c r="AD171" s="8" t="e">
        <f t="shared" si="69"/>
        <v>#DIV/0!</v>
      </c>
      <c r="AE171" s="8">
        <f t="shared" si="70"/>
        <v>1</v>
      </c>
      <c r="AF171" s="8" t="e">
        <f t="shared" si="41"/>
        <v>#DIV/0!</v>
      </c>
      <c r="AG171" s="8" t="e">
        <f t="shared" si="42"/>
        <v>#DIV/0!</v>
      </c>
      <c r="AH171" s="8" t="e">
        <f t="shared" si="43"/>
        <v>#DIV/0!</v>
      </c>
      <c r="AI171" s="8" t="e">
        <f t="shared" si="44"/>
        <v>#DIV/0!</v>
      </c>
      <c r="AJ171" s="8" t="e">
        <f t="shared" si="45"/>
        <v>#DIV/0!</v>
      </c>
      <c r="AK171" s="40">
        <f t="shared" si="62"/>
        <v>0</v>
      </c>
      <c r="AL171" s="37">
        <v>0</v>
      </c>
      <c r="AM171" s="43">
        <f t="shared" si="60"/>
        <v>-2100000000</v>
      </c>
      <c r="AN171" s="43">
        <f t="shared" si="66"/>
        <v>0</v>
      </c>
    </row>
    <row r="172" spans="1:40" x14ac:dyDescent="0.25">
      <c r="A172" s="7">
        <v>13</v>
      </c>
      <c r="B172" s="16" t="s">
        <v>150</v>
      </c>
      <c r="C172" s="21">
        <f t="shared" si="71"/>
        <v>4500000000</v>
      </c>
      <c r="D172" s="23"/>
      <c r="E172" s="22">
        <v>4500000000</v>
      </c>
      <c r="F172" s="22"/>
      <c r="G172" s="22"/>
      <c r="H172" s="22"/>
      <c r="I172" s="22"/>
      <c r="J172" s="22"/>
      <c r="K172" s="22"/>
      <c r="L172" s="22"/>
      <c r="M172" s="22"/>
      <c r="N172" s="22">
        <f t="shared" si="59"/>
        <v>3154692050</v>
      </c>
      <c r="O172" s="22"/>
      <c r="P172" s="22">
        <v>3154692050</v>
      </c>
      <c r="Q172" s="22"/>
      <c r="R172" s="22"/>
      <c r="S172" s="22"/>
      <c r="T172" s="22">
        <f t="shared" si="36"/>
        <v>0</v>
      </c>
      <c r="U172" s="22"/>
      <c r="V172" s="22"/>
      <c r="W172" s="22">
        <f t="shared" si="37"/>
        <v>0</v>
      </c>
      <c r="X172" s="23"/>
      <c r="Y172" s="23"/>
      <c r="Z172" s="23"/>
      <c r="AA172" s="23"/>
      <c r="AB172" s="23"/>
      <c r="AC172" s="8">
        <f t="shared" si="68"/>
        <v>0.70104267777777773</v>
      </c>
      <c r="AD172" s="8" t="e">
        <f t="shared" si="69"/>
        <v>#DIV/0!</v>
      </c>
      <c r="AE172" s="8">
        <f t="shared" si="70"/>
        <v>0.70104267777777773</v>
      </c>
      <c r="AF172" s="8" t="e">
        <f t="shared" si="41"/>
        <v>#DIV/0!</v>
      </c>
      <c r="AG172" s="8" t="e">
        <f t="shared" si="42"/>
        <v>#DIV/0!</v>
      </c>
      <c r="AH172" s="8" t="e">
        <f t="shared" si="43"/>
        <v>#DIV/0!</v>
      </c>
      <c r="AI172" s="8" t="e">
        <f t="shared" si="44"/>
        <v>#DIV/0!</v>
      </c>
      <c r="AJ172" s="8" t="e">
        <f t="shared" si="45"/>
        <v>#DIV/0!</v>
      </c>
      <c r="AK172" s="40">
        <f t="shared" si="62"/>
        <v>0</v>
      </c>
      <c r="AL172" s="37">
        <v>0</v>
      </c>
      <c r="AM172" s="43">
        <f t="shared" si="60"/>
        <v>-4500000000</v>
      </c>
      <c r="AN172" s="43">
        <f t="shared" si="66"/>
        <v>0</v>
      </c>
    </row>
    <row r="173" spans="1:40" ht="20.95" x14ac:dyDescent="0.25">
      <c r="A173" s="7">
        <v>14</v>
      </c>
      <c r="B173" s="16" t="s">
        <v>187</v>
      </c>
      <c r="C173" s="21">
        <f t="shared" si="71"/>
        <v>1617800887</v>
      </c>
      <c r="D173" s="23">
        <v>1617800887</v>
      </c>
      <c r="E173" s="22"/>
      <c r="F173" s="22"/>
      <c r="G173" s="22"/>
      <c r="H173" s="22"/>
      <c r="I173" s="22"/>
      <c r="J173" s="22"/>
      <c r="K173" s="22"/>
      <c r="L173" s="22"/>
      <c r="M173" s="22"/>
      <c r="N173" s="22">
        <f t="shared" si="59"/>
        <v>1617736000</v>
      </c>
      <c r="O173" s="22">
        <v>1617736000</v>
      </c>
      <c r="P173" s="22"/>
      <c r="Q173" s="22"/>
      <c r="R173" s="22"/>
      <c r="S173" s="22"/>
      <c r="T173" s="22"/>
      <c r="U173" s="22"/>
      <c r="V173" s="22"/>
      <c r="W173" s="22"/>
      <c r="X173" s="23"/>
      <c r="Y173" s="23"/>
      <c r="Z173" s="23"/>
      <c r="AA173" s="23"/>
      <c r="AB173" s="23"/>
      <c r="AC173" s="8"/>
      <c r="AD173" s="8"/>
      <c r="AE173" s="8"/>
      <c r="AF173" s="8"/>
      <c r="AG173" s="8"/>
      <c r="AH173" s="8"/>
      <c r="AI173" s="8"/>
      <c r="AJ173" s="8"/>
      <c r="AK173" s="40">
        <f t="shared" si="62"/>
        <v>0</v>
      </c>
      <c r="AL173" s="37">
        <v>0</v>
      </c>
      <c r="AM173" s="43">
        <f t="shared" si="60"/>
        <v>0</v>
      </c>
      <c r="AN173" s="43">
        <f t="shared" si="66"/>
        <v>0</v>
      </c>
    </row>
    <row r="174" spans="1:40" s="18" customFormat="1" x14ac:dyDescent="0.25">
      <c r="A174" s="9" t="s">
        <v>224</v>
      </c>
      <c r="B174" s="6" t="s">
        <v>151</v>
      </c>
      <c r="C174" s="21">
        <f>+SUBTOTAL(9,C175:C199)</f>
        <v>122769000000</v>
      </c>
      <c r="D174" s="21">
        <f t="shared" ref="D174:Z174" si="72">+SUBTOTAL(9,D175:D199)</f>
        <v>122769000000</v>
      </c>
      <c r="E174" s="21">
        <f t="shared" si="72"/>
        <v>0</v>
      </c>
      <c r="F174" s="21">
        <f t="shared" si="72"/>
        <v>0</v>
      </c>
      <c r="G174" s="21"/>
      <c r="H174" s="21">
        <f t="shared" si="72"/>
        <v>0</v>
      </c>
      <c r="I174" s="21">
        <f t="shared" si="72"/>
        <v>0</v>
      </c>
      <c r="J174" s="21">
        <f t="shared" si="72"/>
        <v>0</v>
      </c>
      <c r="K174" s="21">
        <f t="shared" si="72"/>
        <v>0</v>
      </c>
      <c r="L174" s="21"/>
      <c r="M174" s="21"/>
      <c r="N174" s="21">
        <f t="shared" si="72"/>
        <v>1146932785675</v>
      </c>
      <c r="O174" s="21">
        <f t="shared" si="72"/>
        <v>1026271942430</v>
      </c>
      <c r="P174" s="21">
        <f t="shared" si="72"/>
        <v>120660843245</v>
      </c>
      <c r="Q174" s="21">
        <f t="shared" si="72"/>
        <v>0</v>
      </c>
      <c r="R174" s="21">
        <f t="shared" si="72"/>
        <v>0</v>
      </c>
      <c r="S174" s="21">
        <f t="shared" si="72"/>
        <v>0</v>
      </c>
      <c r="T174" s="21">
        <f t="shared" si="72"/>
        <v>0</v>
      </c>
      <c r="U174" s="21">
        <f t="shared" si="72"/>
        <v>0</v>
      </c>
      <c r="V174" s="21">
        <f t="shared" si="72"/>
        <v>0</v>
      </c>
      <c r="W174" s="21">
        <f t="shared" si="72"/>
        <v>0</v>
      </c>
      <c r="X174" s="21">
        <f t="shared" si="72"/>
        <v>0</v>
      </c>
      <c r="Y174" s="21">
        <f t="shared" si="72"/>
        <v>0</v>
      </c>
      <c r="Z174" s="21">
        <f t="shared" si="72"/>
        <v>0</v>
      </c>
      <c r="AA174" s="21"/>
      <c r="AB174" s="21"/>
      <c r="AC174" s="8">
        <f t="shared" ref="AC174:AE177" si="73">+N174/C174</f>
        <v>9.3422019050004472</v>
      </c>
      <c r="AD174" s="8">
        <f t="shared" si="73"/>
        <v>8.3593736401697498</v>
      </c>
      <c r="AE174" s="8" t="e">
        <f t="shared" si="73"/>
        <v>#DIV/0!</v>
      </c>
      <c r="AF174" s="8" t="e">
        <f t="shared" si="41"/>
        <v>#DIV/0!</v>
      </c>
      <c r="AG174" s="8" t="e">
        <f t="shared" si="42"/>
        <v>#DIV/0!</v>
      </c>
      <c r="AH174" s="8" t="e">
        <f t="shared" si="43"/>
        <v>#DIV/0!</v>
      </c>
      <c r="AI174" s="8" t="e">
        <f t="shared" si="44"/>
        <v>#DIV/0!</v>
      </c>
      <c r="AJ174" s="8" t="e">
        <f t="shared" si="45"/>
        <v>#DIV/0!</v>
      </c>
      <c r="AK174" s="40">
        <f t="shared" si="62"/>
        <v>0</v>
      </c>
      <c r="AL174" s="37">
        <v>0</v>
      </c>
      <c r="AM174" s="43">
        <f t="shared" si="60"/>
        <v>0</v>
      </c>
      <c r="AN174" s="43">
        <f t="shared" si="66"/>
        <v>0</v>
      </c>
    </row>
    <row r="175" spans="1:40" x14ac:dyDescent="0.25">
      <c r="A175" s="7">
        <v>1</v>
      </c>
      <c r="B175" s="16" t="s">
        <v>152</v>
      </c>
      <c r="C175" s="21">
        <f>+SUM(D175:I175)</f>
        <v>0</v>
      </c>
      <c r="D175" s="23"/>
      <c r="E175" s="22"/>
      <c r="F175" s="22"/>
      <c r="G175" s="22"/>
      <c r="H175" s="22"/>
      <c r="I175" s="22"/>
      <c r="J175" s="22"/>
      <c r="K175" s="22"/>
      <c r="L175" s="22"/>
      <c r="M175" s="22"/>
      <c r="N175" s="22">
        <f t="shared" si="59"/>
        <v>114674487221</v>
      </c>
      <c r="O175" s="22"/>
      <c r="P175" s="22">
        <v>114674487221</v>
      </c>
      <c r="Q175" s="22"/>
      <c r="R175" s="22"/>
      <c r="S175" s="22"/>
      <c r="T175" s="22">
        <f t="shared" si="36"/>
        <v>0</v>
      </c>
      <c r="U175" s="22"/>
      <c r="V175" s="22"/>
      <c r="W175" s="22">
        <f t="shared" si="37"/>
        <v>0</v>
      </c>
      <c r="X175" s="23"/>
      <c r="Y175" s="23"/>
      <c r="Z175" s="23"/>
      <c r="AA175" s="23"/>
      <c r="AB175" s="23"/>
      <c r="AC175" s="8" t="e">
        <f t="shared" si="73"/>
        <v>#DIV/0!</v>
      </c>
      <c r="AD175" s="8" t="e">
        <f t="shared" si="73"/>
        <v>#DIV/0!</v>
      </c>
      <c r="AE175" s="8" t="e">
        <f t="shared" si="73"/>
        <v>#DIV/0!</v>
      </c>
      <c r="AF175" s="8" t="e">
        <f t="shared" si="41"/>
        <v>#DIV/0!</v>
      </c>
      <c r="AG175" s="8" t="e">
        <f t="shared" si="42"/>
        <v>#DIV/0!</v>
      </c>
      <c r="AH175" s="8" t="e">
        <f t="shared" si="43"/>
        <v>#DIV/0!</v>
      </c>
      <c r="AI175" s="8" t="e">
        <f t="shared" si="44"/>
        <v>#DIV/0!</v>
      </c>
      <c r="AJ175" s="8" t="e">
        <f t="shared" si="45"/>
        <v>#DIV/0!</v>
      </c>
      <c r="AK175" s="40">
        <f t="shared" si="62"/>
        <v>0</v>
      </c>
      <c r="AL175" s="37">
        <v>0</v>
      </c>
      <c r="AM175" s="43">
        <f t="shared" si="60"/>
        <v>0</v>
      </c>
      <c r="AN175" s="43">
        <f t="shared" si="66"/>
        <v>0</v>
      </c>
    </row>
    <row r="176" spans="1:40" x14ac:dyDescent="0.25">
      <c r="A176" s="7">
        <v>2</v>
      </c>
      <c r="B176" s="16" t="s">
        <v>93</v>
      </c>
      <c r="C176" s="21">
        <f>+SUM(D176:I176)</f>
        <v>0</v>
      </c>
      <c r="D176" s="23"/>
      <c r="E176" s="22"/>
      <c r="F176" s="22"/>
      <c r="G176" s="22"/>
      <c r="H176" s="22"/>
      <c r="I176" s="22"/>
      <c r="J176" s="22"/>
      <c r="K176" s="22"/>
      <c r="L176" s="22"/>
      <c r="M176" s="22"/>
      <c r="N176" s="22">
        <f t="shared" si="59"/>
        <v>813192716</v>
      </c>
      <c r="O176" s="22"/>
      <c r="P176" s="22">
        <v>813192716</v>
      </c>
      <c r="Q176" s="22"/>
      <c r="R176" s="22"/>
      <c r="S176" s="22"/>
      <c r="T176" s="22">
        <f t="shared" si="36"/>
        <v>0</v>
      </c>
      <c r="U176" s="22"/>
      <c r="V176" s="22"/>
      <c r="W176" s="22">
        <f t="shared" si="37"/>
        <v>0</v>
      </c>
      <c r="X176" s="23"/>
      <c r="Y176" s="23"/>
      <c r="Z176" s="23"/>
      <c r="AA176" s="23"/>
      <c r="AB176" s="23"/>
      <c r="AC176" s="8" t="e">
        <f t="shared" si="73"/>
        <v>#DIV/0!</v>
      </c>
      <c r="AD176" s="8" t="e">
        <f t="shared" si="73"/>
        <v>#DIV/0!</v>
      </c>
      <c r="AE176" s="8" t="e">
        <f t="shared" si="73"/>
        <v>#DIV/0!</v>
      </c>
      <c r="AF176" s="8" t="e">
        <f t="shared" si="41"/>
        <v>#DIV/0!</v>
      </c>
      <c r="AG176" s="8" t="e">
        <f t="shared" si="42"/>
        <v>#DIV/0!</v>
      </c>
      <c r="AH176" s="8" t="e">
        <f t="shared" si="43"/>
        <v>#DIV/0!</v>
      </c>
      <c r="AI176" s="8" t="e">
        <f t="shared" si="44"/>
        <v>#DIV/0!</v>
      </c>
      <c r="AJ176" s="8" t="e">
        <f t="shared" si="45"/>
        <v>#DIV/0!</v>
      </c>
      <c r="AK176" s="40">
        <f t="shared" si="62"/>
        <v>0</v>
      </c>
      <c r="AL176" s="37">
        <v>0</v>
      </c>
      <c r="AM176" s="43">
        <f t="shared" si="60"/>
        <v>0</v>
      </c>
      <c r="AN176" s="43">
        <f t="shared" si="66"/>
        <v>0</v>
      </c>
    </row>
    <row r="177" spans="1:40" ht="20.95" x14ac:dyDescent="0.25">
      <c r="A177" s="7">
        <v>3</v>
      </c>
      <c r="B177" s="16" t="s">
        <v>153</v>
      </c>
      <c r="C177" s="21">
        <f>+SUM(D177:I177)</f>
        <v>122769000000</v>
      </c>
      <c r="D177" s="23">
        <v>122769000000</v>
      </c>
      <c r="E177" s="22"/>
      <c r="F177" s="22"/>
      <c r="G177" s="22"/>
      <c r="H177" s="22"/>
      <c r="I177" s="22"/>
      <c r="J177" s="22"/>
      <c r="K177" s="22"/>
      <c r="L177" s="22"/>
      <c r="M177" s="22"/>
      <c r="N177" s="22">
        <f t="shared" si="59"/>
        <v>160402168256</v>
      </c>
      <c r="O177" s="22">
        <f>122769135000+'[1]55-tr.dong'!$S$117*1000000</f>
        <v>155229004948</v>
      </c>
      <c r="P177" s="22">
        <v>5173163308</v>
      </c>
      <c r="Q177" s="22"/>
      <c r="R177" s="22"/>
      <c r="S177" s="22"/>
      <c r="T177" s="22">
        <f t="shared" si="36"/>
        <v>0</v>
      </c>
      <c r="U177" s="22"/>
      <c r="V177" s="22"/>
      <c r="W177" s="22">
        <f t="shared" si="37"/>
        <v>0</v>
      </c>
      <c r="X177" s="23"/>
      <c r="Y177" s="23"/>
      <c r="Z177" s="23"/>
      <c r="AA177" s="23"/>
      <c r="AB177" s="23"/>
      <c r="AC177" s="8">
        <f t="shared" si="73"/>
        <v>1.3065364078554031</v>
      </c>
      <c r="AD177" s="8">
        <f t="shared" si="73"/>
        <v>1.2643990335345241</v>
      </c>
      <c r="AE177" s="8" t="e">
        <f t="shared" si="73"/>
        <v>#DIV/0!</v>
      </c>
      <c r="AF177" s="8" t="e">
        <f t="shared" si="41"/>
        <v>#DIV/0!</v>
      </c>
      <c r="AG177" s="8" t="e">
        <f t="shared" si="42"/>
        <v>#DIV/0!</v>
      </c>
      <c r="AH177" s="8" t="e">
        <f t="shared" si="43"/>
        <v>#DIV/0!</v>
      </c>
      <c r="AI177" s="8" t="e">
        <f t="shared" si="44"/>
        <v>#DIV/0!</v>
      </c>
      <c r="AJ177" s="8" t="e">
        <f t="shared" si="45"/>
        <v>#DIV/0!</v>
      </c>
      <c r="AK177" s="40">
        <f t="shared" si="62"/>
        <v>0</v>
      </c>
      <c r="AL177" s="37">
        <v>0</v>
      </c>
      <c r="AM177" s="43">
        <f t="shared" ref="AM177:AM200" si="74">AL177-E177</f>
        <v>0</v>
      </c>
      <c r="AN177" s="43">
        <f t="shared" si="66"/>
        <v>0</v>
      </c>
    </row>
    <row r="178" spans="1:40" x14ac:dyDescent="0.25">
      <c r="A178" s="7">
        <v>4</v>
      </c>
      <c r="B178" s="16" t="s">
        <v>188</v>
      </c>
      <c r="C178" s="21"/>
      <c r="D178" s="23"/>
      <c r="E178" s="22"/>
      <c r="F178" s="22"/>
      <c r="G178" s="22"/>
      <c r="H178" s="22"/>
      <c r="I178" s="22"/>
      <c r="J178" s="22"/>
      <c r="K178" s="22"/>
      <c r="L178" s="22"/>
      <c r="M178" s="22"/>
      <c r="N178" s="22">
        <f t="shared" si="59"/>
        <v>10331138000</v>
      </c>
      <c r="O178" s="22">
        <v>10331138000</v>
      </c>
      <c r="P178" s="22"/>
      <c r="Q178" s="22"/>
      <c r="R178" s="22"/>
      <c r="S178" s="22"/>
      <c r="T178" s="22">
        <f t="shared" ref="T178:T199" si="75">+SUM(U178:V178)</f>
        <v>0</v>
      </c>
      <c r="U178" s="22"/>
      <c r="V178" s="22"/>
      <c r="W178" s="22">
        <f t="shared" ref="W178:W199" si="76">+SUM(X178:Y178)</f>
        <v>0</v>
      </c>
      <c r="X178" s="23"/>
      <c r="Y178" s="23"/>
      <c r="Z178" s="23"/>
      <c r="AA178" s="23"/>
      <c r="AB178" s="23"/>
      <c r="AC178" s="8"/>
      <c r="AD178" s="8"/>
      <c r="AE178" s="8"/>
      <c r="AF178" s="8"/>
      <c r="AG178" s="8"/>
      <c r="AH178" s="8"/>
      <c r="AI178" s="8"/>
      <c r="AJ178" s="8"/>
      <c r="AK178" s="40">
        <f t="shared" si="62"/>
        <v>0</v>
      </c>
      <c r="AL178" s="37">
        <v>0</v>
      </c>
      <c r="AM178" s="43">
        <f t="shared" si="74"/>
        <v>0</v>
      </c>
      <c r="AN178" s="43">
        <f t="shared" si="66"/>
        <v>0</v>
      </c>
    </row>
    <row r="179" spans="1:40" x14ac:dyDescent="0.25">
      <c r="A179" s="7">
        <v>5</v>
      </c>
      <c r="B179" s="16" t="s">
        <v>189</v>
      </c>
      <c r="C179" s="21"/>
      <c r="D179" s="23"/>
      <c r="E179" s="22"/>
      <c r="F179" s="22"/>
      <c r="G179" s="22"/>
      <c r="H179" s="22"/>
      <c r="I179" s="22"/>
      <c r="J179" s="22"/>
      <c r="K179" s="22"/>
      <c r="L179" s="22"/>
      <c r="M179" s="22"/>
      <c r="N179" s="22">
        <f t="shared" si="59"/>
        <v>7423117500</v>
      </c>
      <c r="O179" s="22">
        <v>7423117500</v>
      </c>
      <c r="P179" s="22"/>
      <c r="Q179" s="22"/>
      <c r="R179" s="22"/>
      <c r="S179" s="22"/>
      <c r="T179" s="22">
        <f t="shared" si="75"/>
        <v>0</v>
      </c>
      <c r="U179" s="22"/>
      <c r="V179" s="22"/>
      <c r="W179" s="22">
        <f t="shared" si="76"/>
        <v>0</v>
      </c>
      <c r="X179" s="23"/>
      <c r="Y179" s="23"/>
      <c r="Z179" s="23"/>
      <c r="AA179" s="23"/>
      <c r="AB179" s="23"/>
      <c r="AC179" s="8"/>
      <c r="AD179" s="8"/>
      <c r="AE179" s="8"/>
      <c r="AF179" s="8"/>
      <c r="AG179" s="8"/>
      <c r="AH179" s="8"/>
      <c r="AI179" s="8"/>
      <c r="AJ179" s="8"/>
      <c r="AK179" s="40">
        <f t="shared" si="62"/>
        <v>0</v>
      </c>
      <c r="AL179" s="37">
        <v>0</v>
      </c>
      <c r="AM179" s="43">
        <f t="shared" si="74"/>
        <v>0</v>
      </c>
      <c r="AN179" s="43">
        <f t="shared" si="66"/>
        <v>0</v>
      </c>
    </row>
    <row r="180" spans="1:40" ht="20.95" x14ac:dyDescent="0.25">
      <c r="A180" s="7">
        <v>6</v>
      </c>
      <c r="B180" s="16" t="s">
        <v>190</v>
      </c>
      <c r="C180" s="21"/>
      <c r="D180" s="23"/>
      <c r="E180" s="22"/>
      <c r="F180" s="22"/>
      <c r="G180" s="22"/>
      <c r="H180" s="22"/>
      <c r="I180" s="22"/>
      <c r="J180" s="22"/>
      <c r="K180" s="22"/>
      <c r="L180" s="22"/>
      <c r="M180" s="22"/>
      <c r="N180" s="22">
        <f t="shared" si="59"/>
        <v>2907006000</v>
      </c>
      <c r="O180" s="22">
        <v>2907006000</v>
      </c>
      <c r="P180" s="22"/>
      <c r="Q180" s="22"/>
      <c r="R180" s="22"/>
      <c r="S180" s="22"/>
      <c r="T180" s="22">
        <f t="shared" si="75"/>
        <v>0</v>
      </c>
      <c r="U180" s="22"/>
      <c r="V180" s="22"/>
      <c r="W180" s="22">
        <f t="shared" si="76"/>
        <v>0</v>
      </c>
      <c r="X180" s="23"/>
      <c r="Y180" s="23"/>
      <c r="Z180" s="23"/>
      <c r="AA180" s="23"/>
      <c r="AB180" s="23"/>
      <c r="AC180" s="8"/>
      <c r="AD180" s="8"/>
      <c r="AE180" s="8"/>
      <c r="AF180" s="8"/>
      <c r="AG180" s="8"/>
      <c r="AH180" s="8"/>
      <c r="AI180" s="8"/>
      <c r="AJ180" s="8"/>
      <c r="AK180" s="40">
        <f t="shared" si="62"/>
        <v>0</v>
      </c>
      <c r="AL180" s="37">
        <v>0</v>
      </c>
      <c r="AM180" s="43">
        <f t="shared" si="74"/>
        <v>0</v>
      </c>
      <c r="AN180" s="43">
        <f t="shared" si="66"/>
        <v>0</v>
      </c>
    </row>
    <row r="181" spans="1:40" ht="20.95" x14ac:dyDescent="0.25">
      <c r="A181" s="7">
        <v>7</v>
      </c>
      <c r="B181" s="16" t="s">
        <v>191</v>
      </c>
      <c r="C181" s="21"/>
      <c r="D181" s="23"/>
      <c r="E181" s="22"/>
      <c r="F181" s="22"/>
      <c r="G181" s="22"/>
      <c r="H181" s="22"/>
      <c r="I181" s="22"/>
      <c r="J181" s="22"/>
      <c r="K181" s="22"/>
      <c r="L181" s="22"/>
      <c r="M181" s="22"/>
      <c r="N181" s="22">
        <f t="shared" si="59"/>
        <v>44560666609</v>
      </c>
      <c r="O181" s="22">
        <v>44560666609</v>
      </c>
      <c r="P181" s="22"/>
      <c r="Q181" s="22"/>
      <c r="R181" s="22"/>
      <c r="S181" s="22"/>
      <c r="T181" s="22">
        <f t="shared" si="75"/>
        <v>0</v>
      </c>
      <c r="U181" s="22"/>
      <c r="V181" s="22"/>
      <c r="W181" s="22">
        <f t="shared" si="76"/>
        <v>0</v>
      </c>
      <c r="X181" s="23"/>
      <c r="Y181" s="23"/>
      <c r="Z181" s="23"/>
      <c r="AA181" s="23"/>
      <c r="AB181" s="23"/>
      <c r="AC181" s="8"/>
      <c r="AD181" s="8"/>
      <c r="AE181" s="8"/>
      <c r="AF181" s="8"/>
      <c r="AG181" s="8"/>
      <c r="AH181" s="8"/>
      <c r="AI181" s="8"/>
      <c r="AJ181" s="8"/>
      <c r="AK181" s="40">
        <f t="shared" si="62"/>
        <v>0</v>
      </c>
      <c r="AL181" s="37">
        <v>0</v>
      </c>
      <c r="AM181" s="43">
        <f t="shared" si="74"/>
        <v>0</v>
      </c>
      <c r="AN181" s="43">
        <f t="shared" si="66"/>
        <v>0</v>
      </c>
    </row>
    <row r="182" spans="1:40" x14ac:dyDescent="0.25">
      <c r="A182" s="7">
        <v>8</v>
      </c>
      <c r="B182" s="16" t="s">
        <v>192</v>
      </c>
      <c r="C182" s="21"/>
      <c r="D182" s="23"/>
      <c r="E182" s="22"/>
      <c r="F182" s="22"/>
      <c r="G182" s="22"/>
      <c r="H182" s="22"/>
      <c r="I182" s="22"/>
      <c r="J182" s="22"/>
      <c r="K182" s="22"/>
      <c r="L182" s="22"/>
      <c r="M182" s="22"/>
      <c r="N182" s="22">
        <f t="shared" si="59"/>
        <v>117865675400</v>
      </c>
      <c r="O182" s="22">
        <v>117865675400</v>
      </c>
      <c r="P182" s="22"/>
      <c r="Q182" s="22"/>
      <c r="R182" s="22"/>
      <c r="S182" s="22"/>
      <c r="T182" s="22">
        <f t="shared" si="75"/>
        <v>0</v>
      </c>
      <c r="U182" s="22"/>
      <c r="V182" s="22"/>
      <c r="W182" s="22">
        <f t="shared" si="76"/>
        <v>0</v>
      </c>
      <c r="X182" s="23"/>
      <c r="Y182" s="23"/>
      <c r="Z182" s="23"/>
      <c r="AA182" s="23"/>
      <c r="AB182" s="23"/>
      <c r="AC182" s="8"/>
      <c r="AD182" s="8"/>
      <c r="AE182" s="8"/>
      <c r="AF182" s="8"/>
      <c r="AG182" s="8"/>
      <c r="AH182" s="8"/>
      <c r="AI182" s="8"/>
      <c r="AJ182" s="8"/>
      <c r="AK182" s="40">
        <f t="shared" si="62"/>
        <v>0</v>
      </c>
      <c r="AL182" s="37">
        <v>0</v>
      </c>
      <c r="AM182" s="43">
        <f t="shared" si="74"/>
        <v>0</v>
      </c>
      <c r="AN182" s="43">
        <f t="shared" si="66"/>
        <v>0</v>
      </c>
    </row>
    <row r="183" spans="1:40" ht="20.95" x14ac:dyDescent="0.25">
      <c r="A183" s="7">
        <v>9</v>
      </c>
      <c r="B183" s="16" t="s">
        <v>193</v>
      </c>
      <c r="C183" s="21"/>
      <c r="D183" s="23"/>
      <c r="E183" s="22"/>
      <c r="F183" s="22"/>
      <c r="G183" s="22"/>
      <c r="H183" s="22"/>
      <c r="I183" s="22"/>
      <c r="J183" s="22"/>
      <c r="K183" s="22"/>
      <c r="L183" s="22"/>
      <c r="M183" s="22"/>
      <c r="N183" s="22">
        <f t="shared" si="59"/>
        <v>27133270000</v>
      </c>
      <c r="O183" s="22">
        <v>27133270000</v>
      </c>
      <c r="P183" s="22"/>
      <c r="Q183" s="22"/>
      <c r="R183" s="22"/>
      <c r="S183" s="22"/>
      <c r="T183" s="22">
        <f t="shared" si="75"/>
        <v>0</v>
      </c>
      <c r="U183" s="22"/>
      <c r="V183" s="22"/>
      <c r="W183" s="22">
        <f t="shared" si="76"/>
        <v>0</v>
      </c>
      <c r="X183" s="23"/>
      <c r="Y183" s="23"/>
      <c r="Z183" s="23"/>
      <c r="AA183" s="23"/>
      <c r="AB183" s="23"/>
      <c r="AC183" s="8"/>
      <c r="AD183" s="8"/>
      <c r="AE183" s="8"/>
      <c r="AF183" s="8"/>
      <c r="AG183" s="8"/>
      <c r="AH183" s="8"/>
      <c r="AI183" s="8"/>
      <c r="AJ183" s="8"/>
      <c r="AK183" s="40">
        <f t="shared" si="62"/>
        <v>0</v>
      </c>
      <c r="AL183" s="37">
        <v>0</v>
      </c>
      <c r="AM183" s="43">
        <f t="shared" si="74"/>
        <v>0</v>
      </c>
      <c r="AN183" s="43">
        <f t="shared" si="66"/>
        <v>0</v>
      </c>
    </row>
    <row r="184" spans="1:40" ht="20.95" x14ac:dyDescent="0.25">
      <c r="A184" s="7">
        <v>10</v>
      </c>
      <c r="B184" s="16" t="s">
        <v>194</v>
      </c>
      <c r="C184" s="21"/>
      <c r="D184" s="23"/>
      <c r="E184" s="22"/>
      <c r="F184" s="22"/>
      <c r="G184" s="22"/>
      <c r="H184" s="22"/>
      <c r="I184" s="22"/>
      <c r="J184" s="22"/>
      <c r="K184" s="22"/>
      <c r="L184" s="22"/>
      <c r="M184" s="22"/>
      <c r="N184" s="22">
        <f t="shared" si="59"/>
        <v>40347242570</v>
      </c>
      <c r="O184" s="22">
        <v>40347242570</v>
      </c>
      <c r="P184" s="22"/>
      <c r="Q184" s="22"/>
      <c r="R184" s="22"/>
      <c r="S184" s="22"/>
      <c r="T184" s="22">
        <f t="shared" si="75"/>
        <v>0</v>
      </c>
      <c r="U184" s="22"/>
      <c r="V184" s="22"/>
      <c r="W184" s="22">
        <f t="shared" si="76"/>
        <v>0</v>
      </c>
      <c r="X184" s="23"/>
      <c r="Y184" s="23"/>
      <c r="Z184" s="23"/>
      <c r="AA184" s="23"/>
      <c r="AB184" s="23"/>
      <c r="AC184" s="8"/>
      <c r="AD184" s="8"/>
      <c r="AE184" s="8"/>
      <c r="AF184" s="8"/>
      <c r="AG184" s="8"/>
      <c r="AH184" s="8"/>
      <c r="AI184" s="8"/>
      <c r="AJ184" s="8"/>
      <c r="AK184" s="40">
        <f t="shared" si="62"/>
        <v>0</v>
      </c>
      <c r="AL184" s="37">
        <v>0</v>
      </c>
      <c r="AM184" s="43">
        <f t="shared" si="74"/>
        <v>0</v>
      </c>
      <c r="AN184" s="43">
        <f t="shared" si="66"/>
        <v>0</v>
      </c>
    </row>
    <row r="185" spans="1:40" ht="20.95" x14ac:dyDescent="0.25">
      <c r="A185" s="7">
        <v>11</v>
      </c>
      <c r="B185" s="16" t="s">
        <v>195</v>
      </c>
      <c r="C185" s="21"/>
      <c r="D185" s="23"/>
      <c r="E185" s="22"/>
      <c r="F185" s="22"/>
      <c r="G185" s="22"/>
      <c r="H185" s="22"/>
      <c r="I185" s="22"/>
      <c r="J185" s="22"/>
      <c r="K185" s="22"/>
      <c r="L185" s="22"/>
      <c r="M185" s="22"/>
      <c r="N185" s="22">
        <f t="shared" si="59"/>
        <v>24948506000</v>
      </c>
      <c r="O185" s="22">
        <v>24948506000</v>
      </c>
      <c r="P185" s="22"/>
      <c r="Q185" s="22"/>
      <c r="R185" s="22"/>
      <c r="S185" s="22"/>
      <c r="T185" s="22">
        <f t="shared" si="75"/>
        <v>0</v>
      </c>
      <c r="U185" s="22"/>
      <c r="V185" s="22"/>
      <c r="W185" s="22">
        <f t="shared" si="76"/>
        <v>0</v>
      </c>
      <c r="X185" s="23"/>
      <c r="Y185" s="23"/>
      <c r="Z185" s="23"/>
      <c r="AA185" s="23"/>
      <c r="AB185" s="23"/>
      <c r="AC185" s="8"/>
      <c r="AD185" s="8"/>
      <c r="AE185" s="8"/>
      <c r="AF185" s="8"/>
      <c r="AG185" s="8"/>
      <c r="AH185" s="8"/>
      <c r="AI185" s="8"/>
      <c r="AJ185" s="8"/>
      <c r="AK185" s="40">
        <f t="shared" si="62"/>
        <v>0</v>
      </c>
      <c r="AL185" s="37">
        <v>0</v>
      </c>
      <c r="AM185" s="43">
        <f t="shared" si="74"/>
        <v>0</v>
      </c>
      <c r="AN185" s="43">
        <f t="shared" si="66"/>
        <v>0</v>
      </c>
    </row>
    <row r="186" spans="1:40" x14ac:dyDescent="0.25">
      <c r="A186" s="7">
        <v>12</v>
      </c>
      <c r="B186" s="16" t="s">
        <v>196</v>
      </c>
      <c r="C186" s="21"/>
      <c r="D186" s="23"/>
      <c r="E186" s="22"/>
      <c r="F186" s="22"/>
      <c r="G186" s="22"/>
      <c r="H186" s="22"/>
      <c r="I186" s="22"/>
      <c r="J186" s="22"/>
      <c r="K186" s="22"/>
      <c r="L186" s="22"/>
      <c r="M186" s="22"/>
      <c r="N186" s="22">
        <f t="shared" si="59"/>
        <v>42407802076</v>
      </c>
      <c r="O186" s="22">
        <v>42407802076</v>
      </c>
      <c r="P186" s="22"/>
      <c r="Q186" s="22"/>
      <c r="R186" s="22"/>
      <c r="S186" s="22"/>
      <c r="T186" s="22">
        <f t="shared" si="75"/>
        <v>0</v>
      </c>
      <c r="U186" s="22"/>
      <c r="V186" s="22"/>
      <c r="W186" s="22">
        <f t="shared" si="76"/>
        <v>0</v>
      </c>
      <c r="X186" s="23"/>
      <c r="Y186" s="23"/>
      <c r="Z186" s="23"/>
      <c r="AA186" s="23"/>
      <c r="AB186" s="23"/>
      <c r="AC186" s="8"/>
      <c r="AD186" s="8"/>
      <c r="AE186" s="8"/>
      <c r="AF186" s="8"/>
      <c r="AG186" s="8"/>
      <c r="AH186" s="8"/>
      <c r="AI186" s="8"/>
      <c r="AJ186" s="8"/>
      <c r="AK186" s="40">
        <f t="shared" si="62"/>
        <v>0</v>
      </c>
      <c r="AL186" s="37">
        <v>0</v>
      </c>
      <c r="AM186" s="43">
        <f t="shared" si="74"/>
        <v>0</v>
      </c>
      <c r="AN186" s="43">
        <f t="shared" si="66"/>
        <v>0</v>
      </c>
    </row>
    <row r="187" spans="1:40" ht="20.95" x14ac:dyDescent="0.25">
      <c r="A187" s="7">
        <v>13</v>
      </c>
      <c r="B187" s="16" t="s">
        <v>197</v>
      </c>
      <c r="C187" s="21"/>
      <c r="D187" s="23"/>
      <c r="E187" s="22"/>
      <c r="F187" s="22"/>
      <c r="G187" s="22"/>
      <c r="H187" s="22"/>
      <c r="I187" s="22"/>
      <c r="J187" s="22"/>
      <c r="K187" s="22"/>
      <c r="L187" s="22"/>
      <c r="M187" s="22"/>
      <c r="N187" s="22">
        <f t="shared" si="59"/>
        <v>167963731901</v>
      </c>
      <c r="O187" s="22">
        <v>167963731901</v>
      </c>
      <c r="P187" s="22"/>
      <c r="Q187" s="22"/>
      <c r="R187" s="22"/>
      <c r="S187" s="22"/>
      <c r="T187" s="22">
        <f t="shared" si="75"/>
        <v>0</v>
      </c>
      <c r="U187" s="22"/>
      <c r="V187" s="22"/>
      <c r="W187" s="22">
        <f t="shared" si="76"/>
        <v>0</v>
      </c>
      <c r="X187" s="23"/>
      <c r="Y187" s="23"/>
      <c r="Z187" s="23"/>
      <c r="AA187" s="23"/>
      <c r="AB187" s="23"/>
      <c r="AC187" s="8"/>
      <c r="AD187" s="8"/>
      <c r="AE187" s="8"/>
      <c r="AF187" s="8"/>
      <c r="AG187" s="8"/>
      <c r="AH187" s="8"/>
      <c r="AI187" s="8"/>
      <c r="AJ187" s="8"/>
      <c r="AK187" s="40">
        <f t="shared" si="62"/>
        <v>0</v>
      </c>
      <c r="AL187" s="37">
        <v>0</v>
      </c>
      <c r="AM187" s="43">
        <f t="shared" si="74"/>
        <v>0</v>
      </c>
      <c r="AN187" s="43">
        <f t="shared" si="66"/>
        <v>0</v>
      </c>
    </row>
    <row r="188" spans="1:40" x14ac:dyDescent="0.25">
      <c r="A188" s="7">
        <v>14</v>
      </c>
      <c r="B188" s="16" t="s">
        <v>198</v>
      </c>
      <c r="C188" s="21"/>
      <c r="D188" s="23"/>
      <c r="E188" s="22"/>
      <c r="F188" s="22"/>
      <c r="G188" s="22"/>
      <c r="H188" s="22"/>
      <c r="I188" s="22"/>
      <c r="J188" s="22"/>
      <c r="K188" s="22"/>
      <c r="L188" s="22"/>
      <c r="M188" s="22"/>
      <c r="N188" s="22">
        <f t="shared" si="59"/>
        <v>31780711000</v>
      </c>
      <c r="O188" s="22">
        <v>31780711000</v>
      </c>
      <c r="P188" s="22"/>
      <c r="Q188" s="22"/>
      <c r="R188" s="22"/>
      <c r="S188" s="22"/>
      <c r="T188" s="22">
        <f t="shared" si="75"/>
        <v>0</v>
      </c>
      <c r="U188" s="22"/>
      <c r="V188" s="22"/>
      <c r="W188" s="22">
        <f t="shared" si="76"/>
        <v>0</v>
      </c>
      <c r="X188" s="23"/>
      <c r="Y188" s="23"/>
      <c r="Z188" s="23"/>
      <c r="AA188" s="23"/>
      <c r="AB188" s="23"/>
      <c r="AC188" s="8"/>
      <c r="AD188" s="8"/>
      <c r="AE188" s="8"/>
      <c r="AF188" s="8"/>
      <c r="AG188" s="8"/>
      <c r="AH188" s="8"/>
      <c r="AI188" s="8"/>
      <c r="AJ188" s="8"/>
      <c r="AK188" s="40">
        <f t="shared" si="62"/>
        <v>0</v>
      </c>
      <c r="AL188" s="37">
        <v>0</v>
      </c>
      <c r="AM188" s="43">
        <f t="shared" si="74"/>
        <v>0</v>
      </c>
      <c r="AN188" s="43">
        <f t="shared" si="66"/>
        <v>0</v>
      </c>
    </row>
    <row r="189" spans="1:40" ht="20.95" x14ac:dyDescent="0.25">
      <c r="A189" s="7">
        <v>15</v>
      </c>
      <c r="B189" s="16" t="s">
        <v>199</v>
      </c>
      <c r="C189" s="21"/>
      <c r="D189" s="23"/>
      <c r="E189" s="22"/>
      <c r="F189" s="22"/>
      <c r="G189" s="22"/>
      <c r="H189" s="22"/>
      <c r="I189" s="22"/>
      <c r="J189" s="22"/>
      <c r="K189" s="22"/>
      <c r="L189" s="22"/>
      <c r="M189" s="22"/>
      <c r="N189" s="22">
        <f t="shared" si="59"/>
        <v>8323030000.000001</v>
      </c>
      <c r="O189" s="22">
        <v>8323030000.000001</v>
      </c>
      <c r="P189" s="22"/>
      <c r="Q189" s="22"/>
      <c r="R189" s="22"/>
      <c r="S189" s="22"/>
      <c r="T189" s="22">
        <f t="shared" si="75"/>
        <v>0</v>
      </c>
      <c r="U189" s="22"/>
      <c r="V189" s="22"/>
      <c r="W189" s="22">
        <f t="shared" si="76"/>
        <v>0</v>
      </c>
      <c r="X189" s="23"/>
      <c r="Y189" s="23"/>
      <c r="Z189" s="23"/>
      <c r="AA189" s="23"/>
      <c r="AB189" s="23"/>
      <c r="AC189" s="8"/>
      <c r="AD189" s="8"/>
      <c r="AE189" s="8"/>
      <c r="AF189" s="8"/>
      <c r="AG189" s="8"/>
      <c r="AH189" s="8"/>
      <c r="AI189" s="8"/>
      <c r="AJ189" s="8"/>
      <c r="AK189" s="40">
        <f t="shared" si="62"/>
        <v>0</v>
      </c>
      <c r="AL189" s="37">
        <v>0</v>
      </c>
      <c r="AM189" s="43">
        <f t="shared" si="74"/>
        <v>0</v>
      </c>
      <c r="AN189" s="43">
        <f t="shared" ref="AN189:AN200" si="77">AL179*AO189</f>
        <v>0</v>
      </c>
    </row>
    <row r="190" spans="1:40" ht="20.95" x14ac:dyDescent="0.25">
      <c r="A190" s="7">
        <v>16</v>
      </c>
      <c r="B190" s="16" t="s">
        <v>200</v>
      </c>
      <c r="C190" s="21"/>
      <c r="D190" s="23"/>
      <c r="E190" s="22"/>
      <c r="F190" s="22"/>
      <c r="G190" s="22"/>
      <c r="H190" s="22"/>
      <c r="I190" s="22"/>
      <c r="J190" s="22"/>
      <c r="K190" s="22"/>
      <c r="L190" s="22"/>
      <c r="M190" s="22"/>
      <c r="N190" s="22">
        <f t="shared" si="59"/>
        <v>67298147226</v>
      </c>
      <c r="O190" s="22">
        <v>67298147226</v>
      </c>
      <c r="P190" s="22"/>
      <c r="Q190" s="22"/>
      <c r="R190" s="22"/>
      <c r="S190" s="22"/>
      <c r="T190" s="22">
        <f t="shared" si="75"/>
        <v>0</v>
      </c>
      <c r="U190" s="22"/>
      <c r="V190" s="22"/>
      <c r="W190" s="22">
        <f t="shared" si="76"/>
        <v>0</v>
      </c>
      <c r="X190" s="23"/>
      <c r="Y190" s="23"/>
      <c r="Z190" s="23"/>
      <c r="AA190" s="23"/>
      <c r="AB190" s="23"/>
      <c r="AC190" s="8"/>
      <c r="AD190" s="8"/>
      <c r="AE190" s="8"/>
      <c r="AF190" s="8"/>
      <c r="AG190" s="8"/>
      <c r="AH190" s="8"/>
      <c r="AI190" s="8"/>
      <c r="AJ190" s="8"/>
      <c r="AK190" s="40">
        <f t="shared" si="62"/>
        <v>0</v>
      </c>
      <c r="AL190" s="39">
        <v>0</v>
      </c>
      <c r="AM190" s="43">
        <f t="shared" si="74"/>
        <v>0</v>
      </c>
      <c r="AN190" s="43">
        <f t="shared" si="77"/>
        <v>0</v>
      </c>
    </row>
    <row r="191" spans="1:40" ht="20.95" x14ac:dyDescent="0.25">
      <c r="A191" s="7">
        <v>17</v>
      </c>
      <c r="B191" s="16" t="s">
        <v>201</v>
      </c>
      <c r="C191" s="21"/>
      <c r="D191" s="23"/>
      <c r="E191" s="22"/>
      <c r="F191" s="22"/>
      <c r="G191" s="22"/>
      <c r="H191" s="22"/>
      <c r="I191" s="22"/>
      <c r="J191" s="22"/>
      <c r="K191" s="22"/>
      <c r="L191" s="22"/>
      <c r="M191" s="22"/>
      <c r="N191" s="22">
        <f t="shared" si="59"/>
        <v>66596183634.999992</v>
      </c>
      <c r="O191" s="22">
        <v>66596183634.999992</v>
      </c>
      <c r="P191" s="22"/>
      <c r="Q191" s="22"/>
      <c r="R191" s="22"/>
      <c r="S191" s="22"/>
      <c r="T191" s="22">
        <f t="shared" si="75"/>
        <v>0</v>
      </c>
      <c r="U191" s="22"/>
      <c r="V191" s="22"/>
      <c r="W191" s="22">
        <f t="shared" si="76"/>
        <v>0</v>
      </c>
      <c r="X191" s="23"/>
      <c r="Y191" s="23"/>
      <c r="Z191" s="23"/>
      <c r="AA191" s="23"/>
      <c r="AB191" s="23"/>
      <c r="AC191" s="8"/>
      <c r="AD191" s="8"/>
      <c r="AE191" s="8"/>
      <c r="AF191" s="8"/>
      <c r="AG191" s="8"/>
      <c r="AH191" s="8"/>
      <c r="AI191" s="8"/>
      <c r="AJ191" s="8"/>
      <c r="AK191" s="40">
        <f>C202-SUM(D202:H202)</f>
        <v>0</v>
      </c>
      <c r="AL191" s="39">
        <v>0</v>
      </c>
      <c r="AM191" s="43">
        <f t="shared" si="74"/>
        <v>0</v>
      </c>
      <c r="AN191" s="43">
        <f t="shared" si="77"/>
        <v>0</v>
      </c>
    </row>
    <row r="192" spans="1:40" x14ac:dyDescent="0.25">
      <c r="A192" s="7">
        <v>18</v>
      </c>
      <c r="B192" s="16" t="s">
        <v>202</v>
      </c>
      <c r="C192" s="21"/>
      <c r="D192" s="23"/>
      <c r="E192" s="22"/>
      <c r="F192" s="22"/>
      <c r="G192" s="22"/>
      <c r="H192" s="22"/>
      <c r="I192" s="22"/>
      <c r="J192" s="22"/>
      <c r="K192" s="22"/>
      <c r="L192" s="22"/>
      <c r="M192" s="22"/>
      <c r="N192" s="22">
        <f t="shared" si="59"/>
        <v>33360391361</v>
      </c>
      <c r="O192" s="22">
        <v>33360391361</v>
      </c>
      <c r="P192" s="22"/>
      <c r="Q192" s="22"/>
      <c r="R192" s="22"/>
      <c r="S192" s="22"/>
      <c r="T192" s="22">
        <f t="shared" si="75"/>
        <v>0</v>
      </c>
      <c r="U192" s="22"/>
      <c r="V192" s="22"/>
      <c r="W192" s="22">
        <f t="shared" si="76"/>
        <v>0</v>
      </c>
      <c r="X192" s="23"/>
      <c r="Y192" s="23"/>
      <c r="Z192" s="23"/>
      <c r="AA192" s="23"/>
      <c r="AB192" s="23"/>
      <c r="AC192" s="8"/>
      <c r="AD192" s="8"/>
      <c r="AE192" s="8"/>
      <c r="AF192" s="8"/>
      <c r="AG192" s="8"/>
      <c r="AH192" s="8"/>
      <c r="AI192" s="8"/>
      <c r="AJ192" s="8"/>
      <c r="AK192" s="40">
        <f>C203-SUM(D203:H203)</f>
        <v>0</v>
      </c>
      <c r="AL192" s="39">
        <v>0</v>
      </c>
      <c r="AM192" s="43">
        <f t="shared" si="74"/>
        <v>0</v>
      </c>
      <c r="AN192" s="43">
        <f t="shared" si="77"/>
        <v>0</v>
      </c>
    </row>
    <row r="193" spans="1:40" ht="20.95" x14ac:dyDescent="0.25">
      <c r="A193" s="7">
        <v>19</v>
      </c>
      <c r="B193" s="16" t="s">
        <v>203</v>
      </c>
      <c r="C193" s="21"/>
      <c r="D193" s="23"/>
      <c r="E193" s="22"/>
      <c r="F193" s="22"/>
      <c r="G193" s="22"/>
      <c r="H193" s="22"/>
      <c r="I193" s="22"/>
      <c r="J193" s="22"/>
      <c r="K193" s="22"/>
      <c r="L193" s="22"/>
      <c r="M193" s="22"/>
      <c r="N193" s="22">
        <f t="shared" si="59"/>
        <v>10979501707</v>
      </c>
      <c r="O193" s="22">
        <v>10979501707</v>
      </c>
      <c r="P193" s="22"/>
      <c r="Q193" s="22"/>
      <c r="R193" s="22"/>
      <c r="S193" s="22"/>
      <c r="T193" s="22">
        <f t="shared" si="75"/>
        <v>0</v>
      </c>
      <c r="U193" s="22"/>
      <c r="V193" s="22"/>
      <c r="W193" s="22">
        <f t="shared" si="76"/>
        <v>0</v>
      </c>
      <c r="X193" s="23"/>
      <c r="Y193" s="23"/>
      <c r="Z193" s="23"/>
      <c r="AA193" s="23"/>
      <c r="AB193" s="23"/>
      <c r="AC193" s="8"/>
      <c r="AD193" s="8"/>
      <c r="AE193" s="8"/>
      <c r="AF193" s="8"/>
      <c r="AG193" s="8"/>
      <c r="AH193" s="8"/>
      <c r="AI193" s="8"/>
      <c r="AJ193" s="8"/>
      <c r="AK193" s="40">
        <f>C204-SUM(D204:H204)</f>
        <v>0</v>
      </c>
      <c r="AL193" s="39">
        <v>0</v>
      </c>
      <c r="AM193" s="43">
        <f t="shared" si="74"/>
        <v>0</v>
      </c>
      <c r="AN193" s="43">
        <f t="shared" si="77"/>
        <v>0</v>
      </c>
    </row>
    <row r="194" spans="1:40" ht="20.95" x14ac:dyDescent="0.25">
      <c r="A194" s="7">
        <v>20</v>
      </c>
      <c r="B194" s="16" t="s">
        <v>204</v>
      </c>
      <c r="C194" s="21"/>
      <c r="D194" s="23"/>
      <c r="E194" s="22"/>
      <c r="F194" s="22"/>
      <c r="G194" s="22"/>
      <c r="H194" s="22"/>
      <c r="I194" s="22"/>
      <c r="J194" s="22"/>
      <c r="K194" s="22"/>
      <c r="L194" s="22"/>
      <c r="M194" s="22"/>
      <c r="N194" s="22">
        <f t="shared" si="59"/>
        <v>64913231531</v>
      </c>
      <c r="O194" s="22">
        <v>64913231531</v>
      </c>
      <c r="P194" s="22"/>
      <c r="Q194" s="22"/>
      <c r="R194" s="22"/>
      <c r="S194" s="22"/>
      <c r="T194" s="22">
        <f t="shared" si="75"/>
        <v>0</v>
      </c>
      <c r="U194" s="22"/>
      <c r="V194" s="22"/>
      <c r="W194" s="22">
        <f t="shared" si="76"/>
        <v>0</v>
      </c>
      <c r="X194" s="23"/>
      <c r="Y194" s="23"/>
      <c r="Z194" s="23"/>
      <c r="AA194" s="23"/>
      <c r="AB194" s="23"/>
      <c r="AC194" s="8"/>
      <c r="AD194" s="8"/>
      <c r="AE194" s="8"/>
      <c r="AF194" s="8"/>
      <c r="AG194" s="8"/>
      <c r="AH194" s="8"/>
      <c r="AI194" s="8"/>
      <c r="AJ194" s="8"/>
      <c r="AK194" s="40">
        <f>C206-SUM(D206:H206)</f>
        <v>0</v>
      </c>
      <c r="AL194" s="39">
        <v>0</v>
      </c>
      <c r="AM194" s="43">
        <f t="shared" si="74"/>
        <v>0</v>
      </c>
      <c r="AN194" s="43">
        <f t="shared" si="77"/>
        <v>0</v>
      </c>
    </row>
    <row r="195" spans="1:40" ht="20.95" x14ac:dyDescent="0.25">
      <c r="A195" s="7">
        <v>21</v>
      </c>
      <c r="B195" s="16" t="s">
        <v>205</v>
      </c>
      <c r="C195" s="21"/>
      <c r="D195" s="23"/>
      <c r="E195" s="22"/>
      <c r="F195" s="22"/>
      <c r="G195" s="22"/>
      <c r="H195" s="22"/>
      <c r="I195" s="22"/>
      <c r="J195" s="22"/>
      <c r="K195" s="22"/>
      <c r="L195" s="22"/>
      <c r="M195" s="22"/>
      <c r="N195" s="22">
        <f t="shared" si="59"/>
        <v>1460777000</v>
      </c>
      <c r="O195" s="22">
        <v>1460777000</v>
      </c>
      <c r="P195" s="22"/>
      <c r="Q195" s="22"/>
      <c r="R195" s="22"/>
      <c r="S195" s="22"/>
      <c r="T195" s="22">
        <f t="shared" si="75"/>
        <v>0</v>
      </c>
      <c r="U195" s="22"/>
      <c r="V195" s="22"/>
      <c r="W195" s="22">
        <f t="shared" si="76"/>
        <v>0</v>
      </c>
      <c r="X195" s="23"/>
      <c r="Y195" s="23"/>
      <c r="Z195" s="23"/>
      <c r="AA195" s="23"/>
      <c r="AB195" s="23"/>
      <c r="AC195" s="8"/>
      <c r="AD195" s="8"/>
      <c r="AE195" s="8"/>
      <c r="AF195" s="8"/>
      <c r="AG195" s="8"/>
      <c r="AH195" s="8"/>
      <c r="AI195" s="8"/>
      <c r="AJ195" s="8"/>
      <c r="AK195" s="40">
        <f>C208-SUM(D208:H208)</f>
        <v>0</v>
      </c>
      <c r="AL195" s="39">
        <v>0</v>
      </c>
      <c r="AM195" s="43">
        <f t="shared" si="74"/>
        <v>0</v>
      </c>
      <c r="AN195" s="43">
        <f t="shared" si="77"/>
        <v>0</v>
      </c>
    </row>
    <row r="196" spans="1:40" ht="20.95" x14ac:dyDescent="0.25">
      <c r="A196" s="7">
        <v>22</v>
      </c>
      <c r="B196" s="16" t="s">
        <v>206</v>
      </c>
      <c r="C196" s="21"/>
      <c r="D196" s="23"/>
      <c r="E196" s="22"/>
      <c r="F196" s="22"/>
      <c r="G196" s="22"/>
      <c r="H196" s="22"/>
      <c r="I196" s="22"/>
      <c r="J196" s="22"/>
      <c r="K196" s="22"/>
      <c r="L196" s="22"/>
      <c r="M196" s="22"/>
      <c r="N196" s="22">
        <f t="shared" si="59"/>
        <v>764876181</v>
      </c>
      <c r="O196" s="22">
        <v>764876181</v>
      </c>
      <c r="P196" s="22"/>
      <c r="Q196" s="22"/>
      <c r="R196" s="22"/>
      <c r="S196" s="22"/>
      <c r="T196" s="22">
        <f t="shared" si="75"/>
        <v>0</v>
      </c>
      <c r="U196" s="22"/>
      <c r="V196" s="22"/>
      <c r="W196" s="22">
        <f t="shared" si="76"/>
        <v>0</v>
      </c>
      <c r="X196" s="23"/>
      <c r="Y196" s="23"/>
      <c r="Z196" s="23"/>
      <c r="AA196" s="23"/>
      <c r="AB196" s="23"/>
      <c r="AC196" s="8"/>
      <c r="AD196" s="8"/>
      <c r="AE196" s="8"/>
      <c r="AF196" s="8"/>
      <c r="AG196" s="8"/>
      <c r="AH196" s="8"/>
      <c r="AI196" s="8"/>
      <c r="AJ196" s="8"/>
      <c r="AM196" s="43">
        <f t="shared" si="74"/>
        <v>0</v>
      </c>
      <c r="AN196" s="43">
        <f t="shared" si="77"/>
        <v>0</v>
      </c>
    </row>
    <row r="197" spans="1:40" x14ac:dyDescent="0.25">
      <c r="A197" s="7">
        <v>23</v>
      </c>
      <c r="B197" s="16" t="s">
        <v>207</v>
      </c>
      <c r="C197" s="21"/>
      <c r="D197" s="23"/>
      <c r="E197" s="22"/>
      <c r="F197" s="22"/>
      <c r="G197" s="22"/>
      <c r="H197" s="22"/>
      <c r="I197" s="22"/>
      <c r="J197" s="22"/>
      <c r="K197" s="22"/>
      <c r="L197" s="22"/>
      <c r="M197" s="22"/>
      <c r="N197" s="22">
        <f t="shared" si="59"/>
        <v>28860300</v>
      </c>
      <c r="O197" s="22">
        <v>28860300</v>
      </c>
      <c r="P197" s="22"/>
      <c r="Q197" s="22"/>
      <c r="R197" s="22"/>
      <c r="S197" s="22"/>
      <c r="T197" s="22">
        <f t="shared" si="75"/>
        <v>0</v>
      </c>
      <c r="U197" s="22"/>
      <c r="V197" s="22"/>
      <c r="W197" s="22">
        <f t="shared" si="76"/>
        <v>0</v>
      </c>
      <c r="X197" s="23"/>
      <c r="Y197" s="23"/>
      <c r="Z197" s="23"/>
      <c r="AA197" s="23"/>
      <c r="AB197" s="23"/>
      <c r="AC197" s="8"/>
      <c r="AD197" s="8"/>
      <c r="AE197" s="8"/>
      <c r="AF197" s="8"/>
      <c r="AG197" s="8"/>
      <c r="AH197" s="8"/>
      <c r="AI197" s="8"/>
      <c r="AJ197" s="8"/>
      <c r="AM197" s="43">
        <f t="shared" si="74"/>
        <v>0</v>
      </c>
      <c r="AN197" s="43">
        <f t="shared" si="77"/>
        <v>0</v>
      </c>
    </row>
    <row r="198" spans="1:40" ht="20.95" x14ac:dyDescent="0.25">
      <c r="A198" s="7">
        <v>24</v>
      </c>
      <c r="B198" s="16" t="s">
        <v>208</v>
      </c>
      <c r="C198" s="21"/>
      <c r="D198" s="23"/>
      <c r="E198" s="22"/>
      <c r="F198" s="22"/>
      <c r="G198" s="22"/>
      <c r="H198" s="22"/>
      <c r="I198" s="22"/>
      <c r="J198" s="22"/>
      <c r="K198" s="22"/>
      <c r="L198" s="22"/>
      <c r="M198" s="22"/>
      <c r="N198" s="22">
        <f t="shared" si="59"/>
        <v>70270650842</v>
      </c>
      <c r="O198" s="22">
        <v>70270650842</v>
      </c>
      <c r="P198" s="22"/>
      <c r="Q198" s="22"/>
      <c r="R198" s="22"/>
      <c r="S198" s="22"/>
      <c r="T198" s="22">
        <f t="shared" si="75"/>
        <v>0</v>
      </c>
      <c r="U198" s="22"/>
      <c r="V198" s="22"/>
      <c r="W198" s="22">
        <f t="shared" si="76"/>
        <v>0</v>
      </c>
      <c r="X198" s="23"/>
      <c r="Y198" s="23"/>
      <c r="Z198" s="23"/>
      <c r="AA198" s="23"/>
      <c r="AB198" s="23"/>
      <c r="AC198" s="8"/>
      <c r="AD198" s="8"/>
      <c r="AE198" s="8"/>
      <c r="AF198" s="8"/>
      <c r="AG198" s="8"/>
      <c r="AH198" s="8"/>
      <c r="AI198" s="8"/>
      <c r="AJ198" s="8"/>
      <c r="AM198" s="43">
        <f t="shared" si="74"/>
        <v>0</v>
      </c>
      <c r="AN198" s="43">
        <f t="shared" si="77"/>
        <v>0</v>
      </c>
    </row>
    <row r="199" spans="1:40" ht="20.95" x14ac:dyDescent="0.25">
      <c r="A199" s="7">
        <v>25</v>
      </c>
      <c r="B199" s="16" t="s">
        <v>209</v>
      </c>
      <c r="C199" s="21"/>
      <c r="D199" s="23"/>
      <c r="E199" s="22"/>
      <c r="F199" s="22"/>
      <c r="G199" s="22"/>
      <c r="H199" s="22"/>
      <c r="I199" s="22"/>
      <c r="J199" s="22"/>
      <c r="K199" s="22"/>
      <c r="L199" s="22"/>
      <c r="M199" s="22"/>
      <c r="N199" s="22">
        <f t="shared" si="59"/>
        <v>29378420643</v>
      </c>
      <c r="O199" s="22">
        <v>29378420643</v>
      </c>
      <c r="P199" s="22"/>
      <c r="Q199" s="22"/>
      <c r="R199" s="22"/>
      <c r="S199" s="22"/>
      <c r="T199" s="22">
        <f t="shared" si="75"/>
        <v>0</v>
      </c>
      <c r="U199" s="22"/>
      <c r="V199" s="22"/>
      <c r="W199" s="22">
        <f t="shared" si="76"/>
        <v>0</v>
      </c>
      <c r="X199" s="23"/>
      <c r="Y199" s="23"/>
      <c r="Z199" s="23"/>
      <c r="AA199" s="23"/>
      <c r="AB199" s="23"/>
      <c r="AC199" s="8"/>
      <c r="AD199" s="8"/>
      <c r="AE199" s="8"/>
      <c r="AF199" s="8"/>
      <c r="AG199" s="8"/>
      <c r="AH199" s="8"/>
      <c r="AI199" s="8"/>
      <c r="AJ199" s="8"/>
      <c r="AM199" s="43">
        <f t="shared" si="74"/>
        <v>0</v>
      </c>
      <c r="AN199" s="43">
        <f t="shared" si="77"/>
        <v>0</v>
      </c>
    </row>
    <row r="200" spans="1:40" ht="31.45" x14ac:dyDescent="0.25">
      <c r="A200" s="9" t="s">
        <v>19</v>
      </c>
      <c r="B200" s="6" t="s">
        <v>243</v>
      </c>
      <c r="C200" s="21">
        <f>+SUM(D200:I200)</f>
        <v>255082000000</v>
      </c>
      <c r="D200" s="23"/>
      <c r="E200" s="22"/>
      <c r="F200" s="22">
        <v>70000000000</v>
      </c>
      <c r="G200" s="22">
        <v>185082000000</v>
      </c>
      <c r="H200" s="22"/>
      <c r="I200" s="22"/>
      <c r="J200" s="22"/>
      <c r="K200" s="22"/>
      <c r="L200" s="22"/>
      <c r="M200" s="22"/>
      <c r="N200" s="21">
        <f t="shared" si="59"/>
        <v>762697784774</v>
      </c>
      <c r="O200" s="22"/>
      <c r="P200" s="22"/>
      <c r="Q200" s="22">
        <v>71875063948</v>
      </c>
      <c r="R200" s="22">
        <v>690822720826</v>
      </c>
      <c r="S200" s="22"/>
      <c r="T200" s="22">
        <f t="shared" si="36"/>
        <v>0</v>
      </c>
      <c r="U200" s="22"/>
      <c r="V200" s="22"/>
      <c r="W200" s="22">
        <f t="shared" si="37"/>
        <v>0</v>
      </c>
      <c r="X200" s="23"/>
      <c r="Y200" s="23"/>
      <c r="Z200" s="23"/>
      <c r="AA200" s="23"/>
      <c r="AB200" s="23"/>
      <c r="AC200" s="8">
        <f>+N200/C200</f>
        <v>2.9900102115162968</v>
      </c>
      <c r="AD200" s="8" t="e">
        <f>+O200/D200</f>
        <v>#DIV/0!</v>
      </c>
      <c r="AE200" s="8" t="e">
        <f>+P200/E200</f>
        <v>#DIV/0!</v>
      </c>
      <c r="AF200" s="8">
        <f t="shared" si="41"/>
        <v>1.0267866278285713</v>
      </c>
      <c r="AG200" s="8" t="e">
        <f t="shared" si="42"/>
        <v>#DIV/0!</v>
      </c>
      <c r="AH200" s="8" t="e">
        <f t="shared" si="43"/>
        <v>#DIV/0!</v>
      </c>
      <c r="AI200" s="8" t="e">
        <f t="shared" si="44"/>
        <v>#DIV/0!</v>
      </c>
      <c r="AJ200" s="8" t="e">
        <f t="shared" si="45"/>
        <v>#DIV/0!</v>
      </c>
      <c r="AM200" s="43">
        <f t="shared" si="74"/>
        <v>0</v>
      </c>
      <c r="AN200" s="43">
        <f t="shared" si="77"/>
        <v>0</v>
      </c>
    </row>
    <row r="201" spans="1:40" ht="31.45" x14ac:dyDescent="0.25">
      <c r="A201" s="9" t="s">
        <v>21</v>
      </c>
      <c r="B201" s="6" t="s">
        <v>253</v>
      </c>
      <c r="C201" s="21">
        <f>+SUM(D201:I201)</f>
        <v>87894000000</v>
      </c>
      <c r="D201" s="23"/>
      <c r="E201" s="22"/>
      <c r="F201" s="22"/>
      <c r="G201" s="22">
        <v>87894000000</v>
      </c>
      <c r="H201" s="22"/>
      <c r="I201" s="22"/>
      <c r="J201" s="22"/>
      <c r="K201" s="22"/>
      <c r="L201" s="22"/>
      <c r="M201" s="22"/>
      <c r="N201" s="21">
        <f t="shared" si="59"/>
        <v>0</v>
      </c>
      <c r="O201" s="22"/>
      <c r="P201" s="22"/>
      <c r="Q201" s="22"/>
      <c r="R201" s="22"/>
      <c r="S201" s="22"/>
      <c r="T201" s="22"/>
      <c r="U201" s="22"/>
      <c r="V201" s="22"/>
      <c r="W201" s="22"/>
      <c r="X201" s="23"/>
      <c r="Y201" s="23"/>
      <c r="Z201" s="23"/>
      <c r="AA201" s="23"/>
      <c r="AB201" s="23"/>
      <c r="AC201" s="8"/>
      <c r="AD201" s="8"/>
      <c r="AE201" s="8"/>
      <c r="AF201" s="8"/>
      <c r="AG201" s="8"/>
      <c r="AH201" s="8"/>
      <c r="AI201" s="8"/>
      <c r="AJ201" s="8"/>
      <c r="AM201" s="43"/>
      <c r="AN201" s="43"/>
    </row>
    <row r="202" spans="1:40" ht="20.95" x14ac:dyDescent="0.25">
      <c r="A202" s="9" t="s">
        <v>23</v>
      </c>
      <c r="B202" s="6" t="s">
        <v>247</v>
      </c>
      <c r="C202" s="21">
        <f>+SUM(D202:I202)</f>
        <v>2910000000</v>
      </c>
      <c r="D202" s="23"/>
      <c r="E202" s="22"/>
      <c r="F202" s="22"/>
      <c r="G202" s="22"/>
      <c r="H202" s="21">
        <v>2910000000</v>
      </c>
      <c r="I202" s="22"/>
      <c r="J202" s="22"/>
      <c r="K202" s="22"/>
      <c r="L202" s="22"/>
      <c r="M202" s="22"/>
      <c r="N202" s="21">
        <f t="shared" si="59"/>
        <v>2910000000</v>
      </c>
      <c r="O202" s="22"/>
      <c r="P202" s="22"/>
      <c r="Q202" s="22"/>
      <c r="R202" s="22"/>
      <c r="S202" s="22">
        <v>2910000000</v>
      </c>
      <c r="T202" s="22">
        <f t="shared" si="36"/>
        <v>0</v>
      </c>
      <c r="U202" s="22"/>
      <c r="V202" s="22"/>
      <c r="W202" s="22">
        <f t="shared" si="37"/>
        <v>0</v>
      </c>
      <c r="X202" s="23"/>
      <c r="Y202" s="23"/>
      <c r="Z202" s="23"/>
      <c r="AA202" s="23"/>
      <c r="AB202" s="23"/>
      <c r="AC202" s="8">
        <f t="shared" ref="AC202:AE204" si="78">+N202/C202</f>
        <v>1</v>
      </c>
      <c r="AD202" s="8" t="e">
        <f t="shared" si="78"/>
        <v>#DIV/0!</v>
      </c>
      <c r="AE202" s="8" t="e">
        <f t="shared" si="78"/>
        <v>#DIV/0!</v>
      </c>
      <c r="AF202" s="8" t="e">
        <f t="shared" si="41"/>
        <v>#DIV/0!</v>
      </c>
      <c r="AG202" s="8">
        <f t="shared" si="42"/>
        <v>1</v>
      </c>
      <c r="AH202" s="8" t="e">
        <f t="shared" si="43"/>
        <v>#DIV/0!</v>
      </c>
      <c r="AI202" s="8" t="e">
        <f t="shared" si="44"/>
        <v>#DIV/0!</v>
      </c>
      <c r="AJ202" s="8" t="e">
        <f t="shared" si="45"/>
        <v>#DIV/0!</v>
      </c>
      <c r="AM202" s="43">
        <f>AL202-E202</f>
        <v>0</v>
      </c>
      <c r="AN202" s="43">
        <f>AL191*AO202</f>
        <v>0</v>
      </c>
    </row>
    <row r="203" spans="1:40" x14ac:dyDescent="0.25">
      <c r="A203" s="9" t="s">
        <v>25</v>
      </c>
      <c r="B203" s="6" t="s">
        <v>24</v>
      </c>
      <c r="C203" s="21">
        <f>+SUM(D203:I203)</f>
        <v>166488000000</v>
      </c>
      <c r="D203" s="23"/>
      <c r="E203" s="22"/>
      <c r="F203" s="22"/>
      <c r="G203" s="22">
        <v>166488000000</v>
      </c>
      <c r="H203" s="22"/>
      <c r="I203" s="22"/>
      <c r="J203" s="22"/>
      <c r="K203" s="22"/>
      <c r="L203" s="22"/>
      <c r="M203" s="22"/>
      <c r="N203" s="21">
        <f t="shared" si="59"/>
        <v>0</v>
      </c>
      <c r="O203" s="22"/>
      <c r="P203" s="22"/>
      <c r="Q203" s="22"/>
      <c r="R203" s="22"/>
      <c r="S203" s="22"/>
      <c r="T203" s="22">
        <f t="shared" si="36"/>
        <v>0</v>
      </c>
      <c r="U203" s="22"/>
      <c r="V203" s="22"/>
      <c r="W203" s="22">
        <f t="shared" si="37"/>
        <v>0</v>
      </c>
      <c r="X203" s="23"/>
      <c r="Y203" s="23"/>
      <c r="Z203" s="23"/>
      <c r="AA203" s="23"/>
      <c r="AB203" s="23"/>
      <c r="AC203" s="8">
        <f t="shared" si="78"/>
        <v>0</v>
      </c>
      <c r="AD203" s="8" t="e">
        <f t="shared" si="78"/>
        <v>#DIV/0!</v>
      </c>
      <c r="AE203" s="8" t="e">
        <f t="shared" si="78"/>
        <v>#DIV/0!</v>
      </c>
      <c r="AF203" s="8" t="e">
        <f t="shared" si="41"/>
        <v>#DIV/0!</v>
      </c>
      <c r="AG203" s="8" t="e">
        <f t="shared" si="42"/>
        <v>#DIV/0!</v>
      </c>
      <c r="AH203" s="8" t="e">
        <f t="shared" si="43"/>
        <v>#DIV/0!</v>
      </c>
      <c r="AI203" s="8" t="e">
        <f t="shared" si="44"/>
        <v>#DIV/0!</v>
      </c>
      <c r="AJ203" s="8" t="e">
        <f t="shared" si="45"/>
        <v>#DIV/0!</v>
      </c>
      <c r="AM203" s="43">
        <f>AL203-E203</f>
        <v>0</v>
      </c>
      <c r="AN203" s="43">
        <f>AL192*AO203</f>
        <v>0</v>
      </c>
    </row>
    <row r="204" spans="1:40" ht="20.95" x14ac:dyDescent="0.25">
      <c r="A204" s="9" t="s">
        <v>27</v>
      </c>
      <c r="B204" s="6" t="s">
        <v>26</v>
      </c>
      <c r="C204" s="21">
        <f>+SUM(D204:I204)</f>
        <v>0</v>
      </c>
      <c r="D204" s="23"/>
      <c r="E204" s="22"/>
      <c r="F204" s="22"/>
      <c r="G204" s="22"/>
      <c r="H204" s="22"/>
      <c r="I204" s="22"/>
      <c r="J204" s="22"/>
      <c r="K204" s="22"/>
      <c r="L204" s="22"/>
      <c r="M204" s="22"/>
      <c r="N204" s="21">
        <f t="shared" si="59"/>
        <v>0</v>
      </c>
      <c r="O204" s="22"/>
      <c r="P204" s="22"/>
      <c r="Q204" s="22"/>
      <c r="R204" s="22"/>
      <c r="S204" s="22"/>
      <c r="T204" s="22">
        <f t="shared" si="36"/>
        <v>0</v>
      </c>
      <c r="U204" s="22"/>
      <c r="V204" s="22"/>
      <c r="W204" s="22">
        <f t="shared" si="37"/>
        <v>0</v>
      </c>
      <c r="X204" s="23"/>
      <c r="Y204" s="23"/>
      <c r="Z204" s="23"/>
      <c r="AA204" s="23"/>
      <c r="AB204" s="23"/>
      <c r="AC204" s="8" t="e">
        <f t="shared" si="78"/>
        <v>#DIV/0!</v>
      </c>
      <c r="AD204" s="8" t="e">
        <f t="shared" si="78"/>
        <v>#DIV/0!</v>
      </c>
      <c r="AE204" s="8" t="e">
        <f t="shared" si="78"/>
        <v>#DIV/0!</v>
      </c>
      <c r="AF204" s="8" t="e">
        <f t="shared" si="41"/>
        <v>#DIV/0!</v>
      </c>
      <c r="AG204" s="8" t="e">
        <f t="shared" si="42"/>
        <v>#DIV/0!</v>
      </c>
      <c r="AH204" s="8" t="e">
        <f t="shared" si="43"/>
        <v>#DIV/0!</v>
      </c>
      <c r="AI204" s="8" t="e">
        <f t="shared" si="44"/>
        <v>#DIV/0!</v>
      </c>
      <c r="AJ204" s="8" t="e">
        <f t="shared" si="45"/>
        <v>#DIV/0!</v>
      </c>
      <c r="AM204" s="43">
        <f>AL204-E204</f>
        <v>0</v>
      </c>
      <c r="AN204" s="43">
        <f>AL193*AO204</f>
        <v>0</v>
      </c>
    </row>
    <row r="205" spans="1:40" ht="20.95" x14ac:dyDescent="0.25">
      <c r="A205" s="9" t="s">
        <v>28</v>
      </c>
      <c r="B205" s="6" t="s">
        <v>257</v>
      </c>
      <c r="C205" s="21"/>
      <c r="D205" s="23"/>
      <c r="E205" s="22"/>
      <c r="F205" s="22"/>
      <c r="G205" s="22"/>
      <c r="H205" s="22"/>
      <c r="I205" s="22"/>
      <c r="J205" s="22"/>
      <c r="K205" s="22"/>
      <c r="L205" s="22"/>
      <c r="M205" s="22"/>
      <c r="N205" s="21">
        <f t="shared" ref="N205:N208" si="79">+SUM(O205:T205,W205,Z205:AB205)</f>
        <v>0</v>
      </c>
      <c r="O205" s="22"/>
      <c r="P205" s="22"/>
      <c r="Q205" s="22"/>
      <c r="R205" s="22"/>
      <c r="S205" s="22"/>
      <c r="T205" s="22"/>
      <c r="U205" s="22"/>
      <c r="V205" s="22"/>
      <c r="W205" s="22"/>
      <c r="X205" s="23"/>
      <c r="Y205" s="23"/>
      <c r="Z205" s="23"/>
      <c r="AA205" s="23"/>
      <c r="AB205" s="23"/>
      <c r="AC205" s="8"/>
      <c r="AD205" s="8"/>
      <c r="AE205" s="8"/>
      <c r="AF205" s="8"/>
      <c r="AG205" s="8"/>
      <c r="AH205" s="8"/>
      <c r="AI205" s="8"/>
      <c r="AJ205" s="8"/>
      <c r="AM205" s="43"/>
      <c r="AN205" s="43"/>
    </row>
    <row r="206" spans="1:40" ht="20.95" x14ac:dyDescent="0.25">
      <c r="A206" s="9" t="s">
        <v>254</v>
      </c>
      <c r="B206" s="6" t="s">
        <v>244</v>
      </c>
      <c r="C206" s="21">
        <f>+SUM(D206:I206)</f>
        <v>0</v>
      </c>
      <c r="D206" s="23"/>
      <c r="E206" s="22"/>
      <c r="F206" s="22"/>
      <c r="G206" s="22"/>
      <c r="H206" s="22"/>
      <c r="I206" s="22"/>
      <c r="J206" s="22"/>
      <c r="K206" s="22"/>
      <c r="L206" s="22"/>
      <c r="M206" s="22"/>
      <c r="N206" s="21">
        <f t="shared" si="79"/>
        <v>0</v>
      </c>
      <c r="O206" s="22"/>
      <c r="P206" s="22"/>
      <c r="Q206" s="22"/>
      <c r="R206" s="22"/>
      <c r="S206" s="22"/>
      <c r="T206" s="22">
        <f t="shared" si="36"/>
        <v>0</v>
      </c>
      <c r="U206" s="22"/>
      <c r="V206" s="22"/>
      <c r="W206" s="22">
        <f t="shared" si="37"/>
        <v>0</v>
      </c>
      <c r="X206" s="23"/>
      <c r="Y206" s="23"/>
      <c r="Z206" s="23"/>
      <c r="AA206" s="23"/>
      <c r="AB206" s="23"/>
      <c r="AC206" s="8" t="e">
        <f>+N206/C206</f>
        <v>#DIV/0!</v>
      </c>
      <c r="AD206" s="8" t="e">
        <f>+O206/D206</f>
        <v>#DIV/0!</v>
      </c>
      <c r="AE206" s="8" t="e">
        <f>+P206/E206</f>
        <v>#DIV/0!</v>
      </c>
      <c r="AF206" s="8" t="e">
        <f t="shared" si="41"/>
        <v>#DIV/0!</v>
      </c>
      <c r="AG206" s="8" t="e">
        <f t="shared" si="42"/>
        <v>#DIV/0!</v>
      </c>
      <c r="AH206" s="8" t="e">
        <f t="shared" si="43"/>
        <v>#DIV/0!</v>
      </c>
      <c r="AI206" s="8" t="e">
        <f t="shared" si="44"/>
        <v>#DIV/0!</v>
      </c>
      <c r="AJ206" s="8" t="e">
        <f t="shared" si="45"/>
        <v>#DIV/0!</v>
      </c>
      <c r="AM206" s="43">
        <f>AL206-E206</f>
        <v>0</v>
      </c>
      <c r="AN206" s="43">
        <f>AL194*AO206</f>
        <v>0</v>
      </c>
    </row>
    <row r="207" spans="1:40" ht="20.95" x14ac:dyDescent="0.25">
      <c r="A207" s="57"/>
      <c r="B207" s="58" t="s">
        <v>256</v>
      </c>
      <c r="C207" s="21">
        <f>+SUM(D207:I207)</f>
        <v>0</v>
      </c>
      <c r="D207" s="59"/>
      <c r="E207" s="60"/>
      <c r="F207" s="60"/>
      <c r="G207" s="60"/>
      <c r="H207" s="60"/>
      <c r="I207" s="60"/>
      <c r="J207" s="60"/>
      <c r="K207" s="60"/>
      <c r="L207" s="60"/>
      <c r="M207" s="60"/>
      <c r="N207" s="21">
        <f t="shared" si="79"/>
        <v>1447015456</v>
      </c>
      <c r="O207" s="60"/>
      <c r="P207" s="60"/>
      <c r="Q207" s="60"/>
      <c r="R207" s="60"/>
      <c r="S207" s="60"/>
      <c r="T207" s="22">
        <f t="shared" si="36"/>
        <v>0</v>
      </c>
      <c r="U207" s="60"/>
      <c r="V207" s="60"/>
      <c r="W207" s="22">
        <f t="shared" si="37"/>
        <v>0</v>
      </c>
      <c r="X207" s="59"/>
      <c r="Y207" s="59"/>
      <c r="Z207" s="59"/>
      <c r="AA207" s="59"/>
      <c r="AB207" s="59">
        <v>1447015456</v>
      </c>
      <c r="AC207" s="61"/>
      <c r="AD207" s="61"/>
      <c r="AE207" s="61"/>
      <c r="AF207" s="61"/>
      <c r="AG207" s="61"/>
      <c r="AH207" s="61"/>
      <c r="AI207" s="61"/>
      <c r="AJ207" s="61"/>
      <c r="AM207" s="43"/>
      <c r="AN207" s="43"/>
    </row>
    <row r="208" spans="1:40" ht="20.95" x14ac:dyDescent="0.25">
      <c r="A208" s="10" t="s">
        <v>255</v>
      </c>
      <c r="B208" s="11" t="s">
        <v>29</v>
      </c>
      <c r="C208" s="24">
        <f>+SUM(D208:I208)</f>
        <v>0</v>
      </c>
      <c r="D208" s="26"/>
      <c r="E208" s="25"/>
      <c r="F208" s="25"/>
      <c r="G208" s="25"/>
      <c r="H208" s="25"/>
      <c r="I208" s="25"/>
      <c r="J208" s="25"/>
      <c r="K208" s="25"/>
      <c r="L208" s="25"/>
      <c r="M208" s="25"/>
      <c r="N208" s="24">
        <f t="shared" si="79"/>
        <v>2347780657883.5</v>
      </c>
      <c r="O208" s="25"/>
      <c r="P208" s="25"/>
      <c r="Q208" s="25"/>
      <c r="R208" s="25"/>
      <c r="S208" s="25"/>
      <c r="T208" s="25">
        <f t="shared" si="36"/>
        <v>0</v>
      </c>
      <c r="U208" s="25"/>
      <c r="V208" s="25"/>
      <c r="W208" s="25">
        <f t="shared" si="37"/>
        <v>2347780657883.5</v>
      </c>
      <c r="X208" s="26">
        <f>912110622327+639409004454.5</f>
        <v>1551519626781.5</v>
      </c>
      <c r="Y208" s="26">
        <v>796261031102</v>
      </c>
      <c r="Z208" s="26"/>
      <c r="AA208" s="26"/>
      <c r="AB208" s="26"/>
      <c r="AC208" s="12" t="e">
        <f>+N208/C208</f>
        <v>#DIV/0!</v>
      </c>
      <c r="AD208" s="12" t="e">
        <f>+O208/D208</f>
        <v>#DIV/0!</v>
      </c>
      <c r="AE208" s="12" t="e">
        <f>+P208/E208</f>
        <v>#DIV/0!</v>
      </c>
      <c r="AF208" s="12" t="e">
        <f t="shared" si="41"/>
        <v>#DIV/0!</v>
      </c>
      <c r="AG208" s="12" t="e">
        <f t="shared" si="42"/>
        <v>#DIV/0!</v>
      </c>
      <c r="AH208" s="12" t="e">
        <f t="shared" si="43"/>
        <v>#DIV/0!</v>
      </c>
      <c r="AI208" s="12" t="e">
        <f t="shared" si="44"/>
        <v>#DIV/0!</v>
      </c>
      <c r="AJ208" s="12" t="e">
        <f t="shared" si="45"/>
        <v>#DIV/0!</v>
      </c>
      <c r="AM208" s="43">
        <f>AL208-E208</f>
        <v>0</v>
      </c>
      <c r="AN208" s="43">
        <f>AL195*AO208</f>
        <v>0</v>
      </c>
    </row>
    <row r="209" spans="1:40" x14ac:dyDescent="0.25">
      <c r="AK209" s="37"/>
      <c r="AL209" s="37">
        <v>0</v>
      </c>
      <c r="AM209" s="43">
        <f>AL209-E209</f>
        <v>0</v>
      </c>
      <c r="AN209" s="43">
        <f t="shared" ref="AN209" si="80">AL209*AO209</f>
        <v>0</v>
      </c>
    </row>
    <row r="211" spans="1:40" x14ac:dyDescent="0.25">
      <c r="A211" s="3" t="s">
        <v>34</v>
      </c>
    </row>
    <row r="212" spans="1:40" x14ac:dyDescent="0.25">
      <c r="A212" s="4" t="s">
        <v>30</v>
      </c>
    </row>
    <row r="213" spans="1:40" x14ac:dyDescent="0.25">
      <c r="A213" s="4" t="s">
        <v>31</v>
      </c>
    </row>
  </sheetData>
  <autoFilter ref="A8:AK208"/>
  <mergeCells count="28">
    <mergeCell ref="A2:AJ2"/>
    <mergeCell ref="A3:AJ3"/>
    <mergeCell ref="P6:P7"/>
    <mergeCell ref="S6:S7"/>
    <mergeCell ref="T6:V6"/>
    <mergeCell ref="W6:W7"/>
    <mergeCell ref="AC6:AC7"/>
    <mergeCell ref="A5:A7"/>
    <mergeCell ref="B5:B7"/>
    <mergeCell ref="AC5:AJ5"/>
    <mergeCell ref="C6:C7"/>
    <mergeCell ref="D6:D7"/>
    <mergeCell ref="E6:E7"/>
    <mergeCell ref="N6:N7"/>
    <mergeCell ref="AH6:AJ6"/>
    <mergeCell ref="O6:O7"/>
    <mergeCell ref="C5:K5"/>
    <mergeCell ref="AE6:AE7"/>
    <mergeCell ref="AF6:AF7"/>
    <mergeCell ref="AG6:AG7"/>
    <mergeCell ref="F6:G6"/>
    <mergeCell ref="AD6:AD7"/>
    <mergeCell ref="H6:H7"/>
    <mergeCell ref="I6:K6"/>
    <mergeCell ref="Q6:R6"/>
    <mergeCell ref="Z6:AA6"/>
    <mergeCell ref="L6:M6"/>
    <mergeCell ref="AB6:AB7"/>
  </mergeCells>
  <pageMargins left="0.2" right="0.2" top="0.5" bottom="0.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3"/>
  <sheetViews>
    <sheetView workbookViewId="0">
      <pane xSplit="2" ySplit="9" topLeftCell="C94" activePane="bottomRight" state="frozen"/>
      <selection pane="topRight" activeCell="C1" sqref="C1"/>
      <selection pane="bottomLeft" activeCell="A10" sqref="A10"/>
      <selection pane="bottomRight" activeCell="T208" sqref="T208"/>
    </sheetView>
  </sheetViews>
  <sheetFormatPr defaultColWidth="9.109375" defaultRowHeight="14.4" x14ac:dyDescent="0.25"/>
  <cols>
    <col min="1" max="1" width="7" style="2" customWidth="1"/>
    <col min="2" max="2" width="21.88671875" style="2" customWidth="1"/>
    <col min="3" max="3" width="8.5546875" style="2" customWidth="1"/>
    <col min="4" max="4" width="8.88671875" style="32" customWidth="1"/>
    <col min="5" max="5" width="8.88671875" style="2" customWidth="1"/>
    <col min="6" max="6" width="6.5546875" style="2" customWidth="1"/>
    <col min="7" max="8" width="8.88671875" style="2" customWidth="1"/>
    <col min="9" max="9" width="7.33203125" style="2" customWidth="1"/>
    <col min="10" max="10" width="5.6640625" style="2" customWidth="1"/>
    <col min="11" max="11" width="6.33203125" style="2" customWidth="1"/>
    <col min="12" max="13" width="8.88671875" style="2" customWidth="1"/>
    <col min="14" max="14" width="9.33203125" style="2" customWidth="1"/>
    <col min="15" max="15" width="8.44140625" style="2" customWidth="1"/>
    <col min="16" max="16" width="9" style="19" customWidth="1"/>
    <col min="17" max="17" width="6.88671875" style="2" customWidth="1"/>
    <col min="18" max="18" width="7.5546875" style="2" customWidth="1"/>
    <col min="19" max="19" width="6" style="2" customWidth="1"/>
    <col min="20" max="20" width="5.44140625" style="2" customWidth="1"/>
    <col min="21" max="21" width="6.33203125" style="2" customWidth="1"/>
    <col min="22" max="22" width="6.6640625" style="2" customWidth="1"/>
    <col min="23" max="23" width="8.44140625" style="2" customWidth="1"/>
    <col min="24" max="24" width="9" style="2" hidden="1" customWidth="1"/>
    <col min="25" max="25" width="8.88671875" style="2" hidden="1" customWidth="1"/>
    <col min="26" max="26" width="8.88671875" style="2" customWidth="1"/>
    <col min="27" max="27" width="8.5546875" style="2" customWidth="1"/>
    <col min="28" max="28" width="6.33203125" style="2" customWidth="1"/>
    <col min="29" max="31" width="7.88671875" style="2" customWidth="1"/>
    <col min="32" max="33" width="6.33203125" style="2" customWidth="1"/>
    <col min="34" max="34" width="6.6640625" style="2" customWidth="1"/>
    <col min="35" max="41" width="7.88671875" style="2" customWidth="1"/>
    <col min="42" max="42" width="16.88671875" style="2" bestFit="1" customWidth="1"/>
    <col min="43" max="43" width="17.88671875" style="2" bestFit="1" customWidth="1"/>
    <col min="44" max="44" width="17.6640625" style="2" bestFit="1" customWidth="1"/>
    <col min="45" max="45" width="9.109375" style="2"/>
    <col min="46" max="46" width="16.6640625" style="2" customWidth="1"/>
    <col min="47" max="16384" width="9.109375" style="2"/>
  </cols>
  <sheetData>
    <row r="1" spans="1:44" ht="28.8" x14ac:dyDescent="0.25">
      <c r="B1" s="73" t="s">
        <v>274</v>
      </c>
      <c r="AK1" s="69" t="s">
        <v>0</v>
      </c>
      <c r="AL1" s="69"/>
      <c r="AM1" s="69"/>
      <c r="AN1" s="1"/>
      <c r="AO1" s="1"/>
    </row>
    <row r="2" spans="1:44" ht="17.7" x14ac:dyDescent="0.25">
      <c r="A2" s="243" t="s">
        <v>275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70"/>
      <c r="AM2" s="70"/>
      <c r="AN2" s="52"/>
      <c r="AO2" s="52"/>
    </row>
    <row r="3" spans="1:44" x14ac:dyDescent="0.25">
      <c r="A3" s="240" t="s">
        <v>2</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71"/>
      <c r="AM3" s="71"/>
      <c r="AN3" s="53"/>
      <c r="AO3" s="53"/>
    </row>
    <row r="4" spans="1:44" x14ac:dyDescent="0.25">
      <c r="A4" s="30"/>
      <c r="B4" s="30"/>
      <c r="C4" s="30"/>
      <c r="D4" s="30"/>
      <c r="E4" s="30"/>
      <c r="F4" s="30"/>
      <c r="G4" s="30"/>
      <c r="H4" s="30"/>
      <c r="I4" s="30"/>
      <c r="J4" s="30"/>
      <c r="K4" s="30"/>
      <c r="L4" s="30"/>
      <c r="M4" s="30"/>
      <c r="N4" s="31"/>
      <c r="O4" s="31"/>
      <c r="P4" s="38"/>
      <c r="Q4" s="30"/>
      <c r="R4" s="30"/>
      <c r="S4" s="30"/>
      <c r="T4" s="30"/>
      <c r="U4" s="30"/>
      <c r="V4" s="38"/>
      <c r="W4" s="38"/>
      <c r="X4" s="38"/>
      <c r="Y4" s="38"/>
      <c r="Z4" s="38"/>
      <c r="AA4" s="30"/>
      <c r="AB4" s="30"/>
      <c r="AC4" s="30"/>
      <c r="AD4" s="30"/>
      <c r="AE4" s="30"/>
      <c r="AF4" s="30"/>
      <c r="AG4" s="30"/>
      <c r="AH4" s="30"/>
      <c r="AI4" s="30"/>
      <c r="AJ4" s="30"/>
      <c r="AK4" s="35"/>
      <c r="AL4" s="35"/>
      <c r="AM4" s="35"/>
      <c r="AN4" s="35"/>
      <c r="AO4" s="35"/>
    </row>
    <row r="5" spans="1:44" ht="15.05" customHeight="1" x14ac:dyDescent="0.25">
      <c r="A5" s="236" t="s">
        <v>4</v>
      </c>
      <c r="B5" s="236" t="s">
        <v>5</v>
      </c>
      <c r="C5" s="233" t="s">
        <v>154</v>
      </c>
      <c r="D5" s="234"/>
      <c r="E5" s="234"/>
      <c r="F5" s="234"/>
      <c r="G5" s="234"/>
      <c r="H5" s="234"/>
      <c r="I5" s="234"/>
      <c r="J5" s="234"/>
      <c r="K5" s="234"/>
      <c r="L5" s="234"/>
      <c r="M5" s="235"/>
      <c r="N5" s="233" t="s">
        <v>6</v>
      </c>
      <c r="O5" s="234"/>
      <c r="P5" s="234"/>
      <c r="Q5" s="234"/>
      <c r="R5" s="234"/>
      <c r="S5" s="234"/>
      <c r="T5" s="234"/>
      <c r="U5" s="234"/>
      <c r="V5" s="234"/>
      <c r="W5" s="234"/>
      <c r="X5" s="234"/>
      <c r="Y5" s="234"/>
      <c r="Z5" s="234"/>
      <c r="AA5" s="234"/>
      <c r="AB5" s="235"/>
      <c r="AC5" s="242" t="s">
        <v>7</v>
      </c>
      <c r="AD5" s="242"/>
      <c r="AE5" s="242"/>
      <c r="AF5" s="242"/>
      <c r="AG5" s="242"/>
      <c r="AH5" s="242"/>
      <c r="AI5" s="242"/>
      <c r="AJ5" s="242"/>
      <c r="AK5" s="242"/>
      <c r="AL5" s="242"/>
      <c r="AM5" s="242"/>
      <c r="AN5" s="62"/>
      <c r="AO5" s="62"/>
    </row>
    <row r="6" spans="1:44" ht="33.049999999999997" customHeight="1" x14ac:dyDescent="0.25">
      <c r="A6" s="236"/>
      <c r="B6" s="236"/>
      <c r="C6" s="236" t="s">
        <v>8</v>
      </c>
      <c r="D6" s="236" t="s">
        <v>32</v>
      </c>
      <c r="E6" s="236" t="s">
        <v>33</v>
      </c>
      <c r="F6" s="233" t="s">
        <v>258</v>
      </c>
      <c r="G6" s="235"/>
      <c r="H6" s="236" t="s">
        <v>246</v>
      </c>
      <c r="I6" s="236" t="s">
        <v>11</v>
      </c>
      <c r="J6" s="236"/>
      <c r="K6" s="236"/>
      <c r="L6" s="236" t="s">
        <v>242</v>
      </c>
      <c r="M6" s="236"/>
      <c r="N6" s="236" t="s">
        <v>8</v>
      </c>
      <c r="O6" s="236" t="s">
        <v>32</v>
      </c>
      <c r="P6" s="241" t="s">
        <v>33</v>
      </c>
      <c r="Q6" s="233" t="s">
        <v>245</v>
      </c>
      <c r="R6" s="235"/>
      <c r="S6" s="236" t="s">
        <v>246</v>
      </c>
      <c r="T6" s="236" t="s">
        <v>11</v>
      </c>
      <c r="U6" s="236"/>
      <c r="V6" s="236"/>
      <c r="W6" s="237" t="s">
        <v>12</v>
      </c>
      <c r="X6" s="51"/>
      <c r="Y6" s="51"/>
      <c r="Z6" s="236" t="s">
        <v>242</v>
      </c>
      <c r="AA6" s="236"/>
      <c r="AB6" s="237" t="s">
        <v>240</v>
      </c>
      <c r="AC6" s="236" t="s">
        <v>8</v>
      </c>
      <c r="AD6" s="236" t="s">
        <v>271</v>
      </c>
      <c r="AE6" s="236" t="s">
        <v>272</v>
      </c>
      <c r="AF6" s="233" t="s">
        <v>245</v>
      </c>
      <c r="AG6" s="235"/>
      <c r="AH6" s="236" t="s">
        <v>10</v>
      </c>
      <c r="AI6" s="236" t="s">
        <v>11</v>
      </c>
      <c r="AJ6" s="236"/>
      <c r="AK6" s="236"/>
      <c r="AL6" s="236" t="s">
        <v>242</v>
      </c>
      <c r="AM6" s="236"/>
      <c r="AN6" s="62"/>
      <c r="AO6" s="62"/>
    </row>
    <row r="7" spans="1:44" ht="51.05" customHeight="1" x14ac:dyDescent="0.25">
      <c r="A7" s="236"/>
      <c r="B7" s="236"/>
      <c r="C7" s="236"/>
      <c r="D7" s="236"/>
      <c r="E7" s="236"/>
      <c r="F7" s="51" t="s">
        <v>248</v>
      </c>
      <c r="G7" s="51" t="s">
        <v>249</v>
      </c>
      <c r="H7" s="236"/>
      <c r="I7" s="51" t="s">
        <v>8</v>
      </c>
      <c r="J7" s="51" t="s">
        <v>13</v>
      </c>
      <c r="K7" s="51" t="s">
        <v>14</v>
      </c>
      <c r="L7" s="51" t="s">
        <v>251</v>
      </c>
      <c r="M7" s="51" t="s">
        <v>252</v>
      </c>
      <c r="N7" s="236"/>
      <c r="O7" s="236"/>
      <c r="P7" s="241"/>
      <c r="Q7" s="51" t="s">
        <v>248</v>
      </c>
      <c r="R7" s="51" t="s">
        <v>249</v>
      </c>
      <c r="S7" s="236"/>
      <c r="T7" s="51" t="s">
        <v>8</v>
      </c>
      <c r="U7" s="51" t="s">
        <v>13</v>
      </c>
      <c r="V7" s="51" t="s">
        <v>14</v>
      </c>
      <c r="W7" s="238"/>
      <c r="X7" s="51" t="s">
        <v>13</v>
      </c>
      <c r="Y7" s="51" t="s">
        <v>14</v>
      </c>
      <c r="Z7" s="51" t="s">
        <v>251</v>
      </c>
      <c r="AA7" s="51" t="s">
        <v>252</v>
      </c>
      <c r="AB7" s="238"/>
      <c r="AC7" s="236"/>
      <c r="AD7" s="236"/>
      <c r="AE7" s="236"/>
      <c r="AF7" s="51" t="s">
        <v>248</v>
      </c>
      <c r="AG7" s="51" t="s">
        <v>249</v>
      </c>
      <c r="AH7" s="236"/>
      <c r="AI7" s="51" t="s">
        <v>8</v>
      </c>
      <c r="AJ7" s="51" t="s">
        <v>13</v>
      </c>
      <c r="AK7" s="51" t="s">
        <v>14</v>
      </c>
      <c r="AL7" s="51" t="s">
        <v>251</v>
      </c>
      <c r="AM7" s="51" t="s">
        <v>252</v>
      </c>
      <c r="AN7" s="62"/>
      <c r="AO7" s="62"/>
    </row>
    <row r="8" spans="1:44" x14ac:dyDescent="0.25">
      <c r="A8" s="51" t="s">
        <v>15</v>
      </c>
      <c r="B8" s="51" t="s">
        <v>16</v>
      </c>
      <c r="C8" s="51">
        <v>1</v>
      </c>
      <c r="D8" s="51">
        <v>2</v>
      </c>
      <c r="E8" s="51">
        <v>3</v>
      </c>
      <c r="F8" s="51">
        <v>4</v>
      </c>
      <c r="G8" s="51">
        <v>5</v>
      </c>
      <c r="H8" s="51">
        <v>6</v>
      </c>
      <c r="I8" s="51" t="s">
        <v>259</v>
      </c>
      <c r="J8" s="51">
        <v>8</v>
      </c>
      <c r="K8" s="51">
        <v>9</v>
      </c>
      <c r="L8" s="51">
        <v>10</v>
      </c>
      <c r="M8" s="51">
        <v>11</v>
      </c>
      <c r="N8" s="51">
        <v>12</v>
      </c>
      <c r="O8" s="51">
        <v>13</v>
      </c>
      <c r="P8" s="51">
        <v>14</v>
      </c>
      <c r="Q8" s="51">
        <v>15</v>
      </c>
      <c r="R8" s="51">
        <v>16</v>
      </c>
      <c r="S8" s="51">
        <v>17</v>
      </c>
      <c r="T8" s="51">
        <v>18</v>
      </c>
      <c r="U8" s="51">
        <v>19</v>
      </c>
      <c r="V8" s="51">
        <v>20</v>
      </c>
      <c r="W8" s="51">
        <v>21</v>
      </c>
      <c r="X8" s="51"/>
      <c r="Y8" s="51"/>
      <c r="Z8" s="51">
        <v>22</v>
      </c>
      <c r="AA8" s="51">
        <v>23</v>
      </c>
      <c r="AB8" s="51">
        <v>24</v>
      </c>
      <c r="AC8" s="51" t="s">
        <v>260</v>
      </c>
      <c r="AD8" s="51" t="s">
        <v>261</v>
      </c>
      <c r="AE8" s="51" t="s">
        <v>262</v>
      </c>
      <c r="AF8" s="51" t="s">
        <v>263</v>
      </c>
      <c r="AG8" s="51" t="s">
        <v>264</v>
      </c>
      <c r="AH8" s="51" t="s">
        <v>265</v>
      </c>
      <c r="AI8" s="51" t="s">
        <v>266</v>
      </c>
      <c r="AJ8" s="51" t="s">
        <v>267</v>
      </c>
      <c r="AK8" s="51" t="s">
        <v>268</v>
      </c>
      <c r="AL8" s="51" t="s">
        <v>269</v>
      </c>
      <c r="AM8" s="51" t="s">
        <v>270</v>
      </c>
      <c r="AN8" s="62"/>
      <c r="AO8" s="62"/>
      <c r="AP8" s="2">
        <v>217655176737</v>
      </c>
    </row>
    <row r="9" spans="1:44" x14ac:dyDescent="0.25">
      <c r="A9" s="13"/>
      <c r="B9" s="13" t="s">
        <v>17</v>
      </c>
      <c r="C9" s="20">
        <f t="shared" ref="C9:K9" si="0">+SUM(C10,C200:C208)</f>
        <v>9727891.0000000037</v>
      </c>
      <c r="D9" s="20">
        <f t="shared" si="0"/>
        <v>4048927</v>
      </c>
      <c r="E9" s="20">
        <f t="shared" si="0"/>
        <v>5166589.9999999991</v>
      </c>
      <c r="F9" s="20">
        <f t="shared" si="0"/>
        <v>70000</v>
      </c>
      <c r="G9" s="20">
        <f t="shared" si="0"/>
        <v>439464</v>
      </c>
      <c r="H9" s="20">
        <f t="shared" si="0"/>
        <v>2910</v>
      </c>
      <c r="I9" s="20">
        <f t="shared" si="0"/>
        <v>0</v>
      </c>
      <c r="J9" s="20">
        <f t="shared" si="0"/>
        <v>0</v>
      </c>
      <c r="K9" s="20">
        <f t="shared" si="0"/>
        <v>0</v>
      </c>
      <c r="L9" s="20">
        <f t="shared" ref="L9:M9" si="1">+SUM(L10,L200:L208)</f>
        <v>4465055</v>
      </c>
      <c r="M9" s="20">
        <f t="shared" si="1"/>
        <v>2134387.94</v>
      </c>
      <c r="N9" s="20">
        <f t="shared" ref="N9:AB9" si="2">+SUM(N10,N200:N208)</f>
        <v>18738191.912618499</v>
      </c>
      <c r="O9" s="20">
        <f t="shared" si="2"/>
        <v>3555853.8581980001</v>
      </c>
      <c r="P9" s="20">
        <f t="shared" si="2"/>
        <v>4155496.4919750001</v>
      </c>
      <c r="Q9" s="20">
        <f t="shared" si="2"/>
        <v>71875.063947999995</v>
      </c>
      <c r="R9" s="20">
        <f t="shared" si="2"/>
        <v>690822.72082599998</v>
      </c>
      <c r="S9" s="20">
        <f t="shared" si="2"/>
        <v>2910</v>
      </c>
      <c r="T9" s="20">
        <f t="shared" si="2"/>
        <v>2921.6916299999998</v>
      </c>
      <c r="U9" s="20">
        <f t="shared" si="2"/>
        <v>0</v>
      </c>
      <c r="V9" s="20">
        <f t="shared" si="2"/>
        <v>2921.6916299999998</v>
      </c>
      <c r="W9" s="20">
        <f t="shared" si="2"/>
        <v>3834217.6415855004</v>
      </c>
      <c r="X9" s="20">
        <f t="shared" si="2"/>
        <v>2719576.3953794995</v>
      </c>
      <c r="Y9" s="20">
        <f t="shared" si="2"/>
        <v>1114641.246206</v>
      </c>
      <c r="Z9" s="20">
        <f t="shared" si="2"/>
        <v>1957592.429</v>
      </c>
      <c r="AA9" s="20">
        <f t="shared" si="2"/>
        <v>4465055</v>
      </c>
      <c r="AB9" s="20">
        <f t="shared" si="2"/>
        <v>1447.0154560000001</v>
      </c>
      <c r="AC9" s="67">
        <f t="shared" ref="AC9:AK9" si="3">IFERROR(N9/C9,"")</f>
        <v>1.9262337450757303</v>
      </c>
      <c r="AD9" s="67">
        <f t="shared" si="3"/>
        <v>0.87822128139084754</v>
      </c>
      <c r="AE9" s="67">
        <f t="shared" si="3"/>
        <v>0.80430157840567973</v>
      </c>
      <c r="AF9" s="67">
        <f t="shared" si="3"/>
        <v>1.0267866278285713</v>
      </c>
      <c r="AG9" s="67">
        <f t="shared" si="3"/>
        <v>1.5719665793466586</v>
      </c>
      <c r="AH9" s="67">
        <f t="shared" si="3"/>
        <v>1</v>
      </c>
      <c r="AI9" s="67" t="str">
        <f t="shared" si="3"/>
        <v/>
      </c>
      <c r="AJ9" s="67" t="str">
        <f t="shared" si="3"/>
        <v/>
      </c>
      <c r="AK9" s="67" t="str">
        <f t="shared" si="3"/>
        <v/>
      </c>
      <c r="AL9" s="67">
        <f>IFERROR(Z9/L9,"")</f>
        <v>0.4384251546733467</v>
      </c>
      <c r="AM9" s="67">
        <f>IFERROR(AA9/M9,"")</f>
        <v>2.09196037717492</v>
      </c>
      <c r="AN9" s="63"/>
      <c r="AO9" s="63"/>
      <c r="AP9" s="28">
        <f>+AP8-Y9</f>
        <v>217654062095.75378</v>
      </c>
    </row>
    <row r="10" spans="1:44" x14ac:dyDescent="0.25">
      <c r="A10" s="34" t="s">
        <v>18</v>
      </c>
      <c r="B10" s="13" t="s">
        <v>220</v>
      </c>
      <c r="C10" s="21">
        <f>+SUBTOTAL(9,C11:C199)</f>
        <v>9215517.0000000037</v>
      </c>
      <c r="D10" s="21">
        <f t="shared" ref="D10:AB10" si="4">+SUBTOTAL(9,D11:D199)</f>
        <v>4048927</v>
      </c>
      <c r="E10" s="21">
        <f t="shared" si="4"/>
        <v>5166589.9999999991</v>
      </c>
      <c r="F10" s="21">
        <f t="shared" si="4"/>
        <v>0</v>
      </c>
      <c r="G10" s="21">
        <f t="shared" si="4"/>
        <v>0</v>
      </c>
      <c r="H10" s="21">
        <f t="shared" si="4"/>
        <v>0</v>
      </c>
      <c r="I10" s="21">
        <f t="shared" si="4"/>
        <v>0</v>
      </c>
      <c r="J10" s="21">
        <f t="shared" si="4"/>
        <v>0</v>
      </c>
      <c r="K10" s="21">
        <f t="shared" si="4"/>
        <v>0</v>
      </c>
      <c r="L10" s="21">
        <f t="shared" ref="L10:M10" si="5">+SUBTOTAL(9,L11:L199)</f>
        <v>4465055</v>
      </c>
      <c r="M10" s="21">
        <f t="shared" si="5"/>
        <v>2134387.94</v>
      </c>
      <c r="N10" s="21">
        <f t="shared" si="4"/>
        <v>15623356.454505</v>
      </c>
      <c r="O10" s="21">
        <f t="shared" si="4"/>
        <v>3555853.8581980001</v>
      </c>
      <c r="P10" s="21">
        <f t="shared" si="4"/>
        <v>4155496.4919750001</v>
      </c>
      <c r="Q10" s="21">
        <f t="shared" si="4"/>
        <v>0</v>
      </c>
      <c r="R10" s="21">
        <f t="shared" si="4"/>
        <v>0</v>
      </c>
      <c r="S10" s="21">
        <f t="shared" si="4"/>
        <v>0</v>
      </c>
      <c r="T10" s="21">
        <f t="shared" si="4"/>
        <v>2921.6916299999998</v>
      </c>
      <c r="U10" s="21">
        <f t="shared" si="4"/>
        <v>0</v>
      </c>
      <c r="V10" s="21">
        <f t="shared" si="4"/>
        <v>2921.6916299999998</v>
      </c>
      <c r="W10" s="21">
        <f t="shared" si="4"/>
        <v>1486436.9837020002</v>
      </c>
      <c r="X10" s="21">
        <f t="shared" si="4"/>
        <v>1168056.7685979996</v>
      </c>
      <c r="Y10" s="21">
        <f t="shared" si="4"/>
        <v>318380.215104</v>
      </c>
      <c r="Z10" s="21">
        <f t="shared" si="4"/>
        <v>1957592.429</v>
      </c>
      <c r="AA10" s="21">
        <f t="shared" si="4"/>
        <v>4465055</v>
      </c>
      <c r="AB10" s="21">
        <f t="shared" si="4"/>
        <v>0</v>
      </c>
      <c r="AC10" s="66">
        <f t="shared" ref="AC10:AC73" si="6">IFERROR(N10/C10,"")</f>
        <v>1.695331521227186</v>
      </c>
      <c r="AD10" s="66">
        <f t="shared" ref="AD10:AD73" si="7">IFERROR(O10/D10,"")</f>
        <v>0.87822128139084754</v>
      </c>
      <c r="AE10" s="66">
        <f t="shared" ref="AE10:AE73" si="8">IFERROR(P10/E10,"")</f>
        <v>0.80430157840567973</v>
      </c>
      <c r="AF10" s="66" t="str">
        <f t="shared" ref="AF10:AF73" si="9">IFERROR(Q10/F10,"")</f>
        <v/>
      </c>
      <c r="AG10" s="66" t="str">
        <f t="shared" ref="AG10:AG73" si="10">IFERROR(R10/G10,"")</f>
        <v/>
      </c>
      <c r="AH10" s="66" t="str">
        <f t="shared" ref="AH10:AH73" si="11">IFERROR(S10/H10,"")</f>
        <v/>
      </c>
      <c r="AI10" s="66" t="str">
        <f t="shared" ref="AI10:AI73" si="12">IFERROR(T10/I10,"")</f>
        <v/>
      </c>
      <c r="AJ10" s="66" t="str">
        <f t="shared" ref="AJ10:AJ73" si="13">IFERROR(U10/J10,"")</f>
        <v/>
      </c>
      <c r="AK10" s="66" t="str">
        <f t="shared" ref="AK10:AK73" si="14">IFERROR(V10/K10,"")</f>
        <v/>
      </c>
      <c r="AL10" s="66">
        <f t="shared" ref="AL10:AL73" si="15">IFERROR(Z10/L10,"")</f>
        <v>0.4384251546733467</v>
      </c>
      <c r="AM10" s="66">
        <f t="shared" ref="AM10:AM73" si="16">IFERROR(AA10/M10,"")</f>
        <v>2.09196037717492</v>
      </c>
      <c r="AN10" s="62"/>
      <c r="AO10" s="62"/>
      <c r="AP10" s="28"/>
    </row>
    <row r="11" spans="1:44" s="18" customFormat="1" x14ac:dyDescent="0.25">
      <c r="A11" s="9" t="s">
        <v>221</v>
      </c>
      <c r="B11" s="6" t="s">
        <v>35</v>
      </c>
      <c r="C11" s="21">
        <f>+SUBTOTAL(9,C12:C146)</f>
        <v>8034301.8062160015</v>
      </c>
      <c r="D11" s="21">
        <f t="shared" ref="D11:AP11" si="17">+SUBTOTAL(9,D12:D146)</f>
        <v>2940386.0961130001</v>
      </c>
      <c r="E11" s="21">
        <f>+SUBTOTAL(9,E12:E146)</f>
        <v>5093915.7101030005</v>
      </c>
      <c r="F11" s="21">
        <f t="shared" si="17"/>
        <v>0</v>
      </c>
      <c r="G11" s="21">
        <f t="shared" si="17"/>
        <v>0</v>
      </c>
      <c r="H11" s="21">
        <f t="shared" si="17"/>
        <v>0</v>
      </c>
      <c r="I11" s="21">
        <f t="shared" si="17"/>
        <v>0</v>
      </c>
      <c r="J11" s="21">
        <f t="shared" si="17"/>
        <v>0</v>
      </c>
      <c r="K11" s="21">
        <f t="shared" si="17"/>
        <v>0</v>
      </c>
      <c r="L11" s="21">
        <f t="shared" ref="L11:M11" si="18">+SUBTOTAL(9,L12:L146)</f>
        <v>0</v>
      </c>
      <c r="M11" s="21">
        <f t="shared" si="18"/>
        <v>0</v>
      </c>
      <c r="N11" s="21">
        <f t="shared" si="17"/>
        <v>6987649.3671779996</v>
      </c>
      <c r="O11" s="21">
        <f t="shared" si="17"/>
        <v>1775651.3581280005</v>
      </c>
      <c r="P11" s="21">
        <f t="shared" si="17"/>
        <v>3984637.875463</v>
      </c>
      <c r="Q11" s="21">
        <f t="shared" si="17"/>
        <v>0</v>
      </c>
      <c r="R11" s="21">
        <f t="shared" si="17"/>
        <v>0</v>
      </c>
      <c r="S11" s="21">
        <f t="shared" si="17"/>
        <v>0</v>
      </c>
      <c r="T11" s="21">
        <f t="shared" si="17"/>
        <v>2921.6916299999998</v>
      </c>
      <c r="U11" s="21">
        <f t="shared" si="17"/>
        <v>0</v>
      </c>
      <c r="V11" s="21">
        <f t="shared" si="17"/>
        <v>2921.6916299999998</v>
      </c>
      <c r="W11" s="21">
        <f t="shared" si="17"/>
        <v>1224438.4419570002</v>
      </c>
      <c r="X11" s="21">
        <f t="shared" si="17"/>
        <v>909949.99985699961</v>
      </c>
      <c r="Y11" s="21">
        <f t="shared" si="17"/>
        <v>314488.44209999999</v>
      </c>
      <c r="Z11" s="21">
        <f t="shared" si="17"/>
        <v>0</v>
      </c>
      <c r="AA11" s="21">
        <f t="shared" si="17"/>
        <v>0</v>
      </c>
      <c r="AB11" s="21">
        <f t="shared" si="17"/>
        <v>0</v>
      </c>
      <c r="AC11" s="66">
        <f t="shared" si="6"/>
        <v>0.86972701993492141</v>
      </c>
      <c r="AD11" s="66">
        <f t="shared" si="7"/>
        <v>0.60388374182400628</v>
      </c>
      <c r="AE11" s="66">
        <f t="shared" si="8"/>
        <v>0.78223474871405552</v>
      </c>
      <c r="AF11" s="66" t="str">
        <f t="shared" si="9"/>
        <v/>
      </c>
      <c r="AG11" s="66" t="str">
        <f t="shared" si="10"/>
        <v/>
      </c>
      <c r="AH11" s="66" t="str">
        <f t="shared" si="11"/>
        <v/>
      </c>
      <c r="AI11" s="66" t="str">
        <f t="shared" si="12"/>
        <v/>
      </c>
      <c r="AJ11" s="66" t="str">
        <f t="shared" si="13"/>
        <v/>
      </c>
      <c r="AK11" s="66" t="str">
        <f t="shared" si="14"/>
        <v/>
      </c>
      <c r="AL11" s="66" t="str">
        <f t="shared" si="15"/>
        <v/>
      </c>
      <c r="AM11" s="66" t="str">
        <f t="shared" si="16"/>
        <v/>
      </c>
      <c r="AN11" s="21"/>
      <c r="AO11" s="21"/>
      <c r="AP11" s="21">
        <f t="shared" si="17"/>
        <v>0</v>
      </c>
      <c r="AQ11" s="21">
        <f>SUM(AQ12:AQ145)</f>
        <v>5040037944485</v>
      </c>
      <c r="AR11" s="44">
        <f t="shared" ref="AR11:AR42" si="19">AQ11-E11</f>
        <v>5040032850569.29</v>
      </c>
    </row>
    <row r="12" spans="1:44" ht="26.2" x14ac:dyDescent="0.25">
      <c r="A12" s="7">
        <v>1</v>
      </c>
      <c r="B12" s="16" t="s">
        <v>36</v>
      </c>
      <c r="C12" s="21">
        <f t="shared" ref="C12:C43" si="20">+SUM(D12:I12)</f>
        <v>71546</v>
      </c>
      <c r="D12" s="23">
        <f>+Sheet1!D12/1000000</f>
        <v>43646</v>
      </c>
      <c r="E12" s="23">
        <f>+Sheet1!E12/1000000</f>
        <v>27900</v>
      </c>
      <c r="F12" s="23">
        <f>+Sheet1!F12/1000000</f>
        <v>0</v>
      </c>
      <c r="G12" s="23">
        <f>+Sheet1!G12/1000000</f>
        <v>0</v>
      </c>
      <c r="H12" s="23">
        <f>+Sheet1!H12/1000000</f>
        <v>0</v>
      </c>
      <c r="I12" s="22"/>
      <c r="J12" s="23">
        <f>+Sheet1!J12/1000000</f>
        <v>0</v>
      </c>
      <c r="K12" s="23">
        <f>+Sheet1!K12/1000000</f>
        <v>0</v>
      </c>
      <c r="L12" s="23">
        <f>+Sheet1!L12/1000000</f>
        <v>0</v>
      </c>
      <c r="M12" s="23">
        <f>+Sheet1!M12/1000000</f>
        <v>0</v>
      </c>
      <c r="N12" s="22">
        <f>+SUM(O12:T12,W12,Z12:AB12)</f>
        <v>76665.067314000014</v>
      </c>
      <c r="O12" s="22">
        <f>+Sheet1!O12/1000000</f>
        <v>47017.095000000001</v>
      </c>
      <c r="P12" s="22">
        <f>+Sheet1!P12/1000000</f>
        <v>28537.122314</v>
      </c>
      <c r="Q12" s="22">
        <f>+Sheet1!Q12/1000000</f>
        <v>0</v>
      </c>
      <c r="R12" s="22">
        <f>+Sheet1!R12/1000000</f>
        <v>0</v>
      </c>
      <c r="S12" s="22">
        <f>+Sheet1!S12/1000000</f>
        <v>0</v>
      </c>
      <c r="T12" s="22">
        <f>+SUM(U12:V12)</f>
        <v>0</v>
      </c>
      <c r="U12" s="22">
        <f>+Sheet1!U12/1000000</f>
        <v>0</v>
      </c>
      <c r="V12" s="22">
        <f>+Sheet1!V12/1000000</f>
        <v>0</v>
      </c>
      <c r="W12" s="22">
        <f>+Sheet1!W12/1000000</f>
        <v>1110.8499999999999</v>
      </c>
      <c r="X12" s="22">
        <f>+Sheet1!X12/1000000</f>
        <v>1110.8499999999999</v>
      </c>
      <c r="Y12" s="22">
        <f>+Sheet1!Y12/1000000</f>
        <v>0</v>
      </c>
      <c r="Z12" s="22">
        <f>+Sheet1!Z12/1000000</f>
        <v>0</v>
      </c>
      <c r="AA12" s="22">
        <f>+Sheet1!AA12/1000000</f>
        <v>0</v>
      </c>
      <c r="AB12" s="22">
        <f>+Sheet1!AB12/1000000</f>
        <v>0</v>
      </c>
      <c r="AC12" s="72">
        <f t="shared" si="6"/>
        <v>1.0715493153216116</v>
      </c>
      <c r="AD12" s="72">
        <f t="shared" si="7"/>
        <v>1.0772372038674793</v>
      </c>
      <c r="AE12" s="72">
        <f t="shared" si="8"/>
        <v>1.0228359252329748</v>
      </c>
      <c r="AF12" s="72" t="str">
        <f t="shared" si="9"/>
        <v/>
      </c>
      <c r="AG12" s="72" t="str">
        <f t="shared" si="10"/>
        <v/>
      </c>
      <c r="AH12" s="72" t="str">
        <f t="shared" si="11"/>
        <v/>
      </c>
      <c r="AI12" s="72" t="str">
        <f t="shared" si="12"/>
        <v/>
      </c>
      <c r="AJ12" s="72" t="str">
        <f t="shared" si="13"/>
        <v/>
      </c>
      <c r="AK12" s="72" t="str">
        <f t="shared" si="14"/>
        <v/>
      </c>
      <c r="AL12" s="72" t="str">
        <f t="shared" si="15"/>
        <v/>
      </c>
      <c r="AM12" s="72" t="str">
        <f t="shared" si="16"/>
        <v/>
      </c>
      <c r="AN12" s="64"/>
      <c r="AO12" s="64"/>
      <c r="AP12" s="45" t="s">
        <v>36</v>
      </c>
      <c r="AQ12" s="47">
        <v>27900000000</v>
      </c>
      <c r="AR12" s="28">
        <f t="shared" si="19"/>
        <v>27899972100</v>
      </c>
    </row>
    <row r="13" spans="1:44" ht="26.2" x14ac:dyDescent="0.25">
      <c r="A13" s="7">
        <v>2</v>
      </c>
      <c r="B13" s="16" t="s">
        <v>37</v>
      </c>
      <c r="C13" s="21">
        <f t="shared" si="20"/>
        <v>915</v>
      </c>
      <c r="D13" s="23">
        <f>+Sheet1!D13/1000000</f>
        <v>0</v>
      </c>
      <c r="E13" s="23">
        <f>+Sheet1!E13/1000000</f>
        <v>915</v>
      </c>
      <c r="F13" s="23">
        <f>+Sheet1!F13/1000000</f>
        <v>0</v>
      </c>
      <c r="G13" s="23">
        <f>+Sheet1!G13/1000000</f>
        <v>0</v>
      </c>
      <c r="H13" s="23">
        <f>+Sheet1!H13/1000000</f>
        <v>0</v>
      </c>
      <c r="I13" s="22"/>
      <c r="J13" s="23">
        <f>+Sheet1!J13/1000000</f>
        <v>0</v>
      </c>
      <c r="K13" s="23">
        <f>+Sheet1!K13/1000000</f>
        <v>0</v>
      </c>
      <c r="L13" s="23">
        <f>+Sheet1!L13/1000000</f>
        <v>0</v>
      </c>
      <c r="M13" s="23">
        <f>+Sheet1!M13/1000000</f>
        <v>0</v>
      </c>
      <c r="N13" s="22">
        <f t="shared" ref="N13:N76" si="21">+SUM(O13:T13,W13,Z13:AB13)</f>
        <v>875.69522199999994</v>
      </c>
      <c r="O13" s="22">
        <f>+Sheet1!O13/1000000</f>
        <v>0</v>
      </c>
      <c r="P13" s="22">
        <f>+Sheet1!P13/1000000</f>
        <v>874.53949299999999</v>
      </c>
      <c r="Q13" s="22">
        <f>+Sheet1!Q13/1000000</f>
        <v>0</v>
      </c>
      <c r="R13" s="22">
        <f>+Sheet1!R13/1000000</f>
        <v>0</v>
      </c>
      <c r="S13" s="22">
        <f>+Sheet1!S13/1000000</f>
        <v>0</v>
      </c>
      <c r="T13" s="22">
        <f t="shared" ref="T13:T76" si="22">+SUM(U13:V13)</f>
        <v>0</v>
      </c>
      <c r="U13" s="22">
        <f>+Sheet1!U13/1000000</f>
        <v>0</v>
      </c>
      <c r="V13" s="22">
        <f>+Sheet1!V13/1000000</f>
        <v>0</v>
      </c>
      <c r="W13" s="22">
        <f>+Sheet1!W13/1000000</f>
        <v>1.155729</v>
      </c>
      <c r="X13" s="22">
        <f>+Sheet1!X13/1000000</f>
        <v>0</v>
      </c>
      <c r="Y13" s="22">
        <f>+Sheet1!Y13/1000000</f>
        <v>1.155729</v>
      </c>
      <c r="Z13" s="22">
        <f>+Sheet1!Z13/1000000</f>
        <v>0</v>
      </c>
      <c r="AA13" s="22">
        <f>+Sheet1!AA13/1000000</f>
        <v>0</v>
      </c>
      <c r="AB13" s="22">
        <f>+Sheet1!AB13/1000000</f>
        <v>0</v>
      </c>
      <c r="AC13" s="72">
        <f t="shared" si="6"/>
        <v>0.95704395846994528</v>
      </c>
      <c r="AD13" s="72" t="str">
        <f t="shared" si="7"/>
        <v/>
      </c>
      <c r="AE13" s="72">
        <f t="shared" si="8"/>
        <v>0.95578086666666662</v>
      </c>
      <c r="AF13" s="72" t="str">
        <f t="shared" si="9"/>
        <v/>
      </c>
      <c r="AG13" s="72" t="str">
        <f t="shared" si="10"/>
        <v/>
      </c>
      <c r="AH13" s="72" t="str">
        <f t="shared" si="11"/>
        <v/>
      </c>
      <c r="AI13" s="72" t="str">
        <f t="shared" si="12"/>
        <v/>
      </c>
      <c r="AJ13" s="72" t="str">
        <f t="shared" si="13"/>
        <v/>
      </c>
      <c r="AK13" s="72" t="str">
        <f t="shared" si="14"/>
        <v/>
      </c>
      <c r="AL13" s="72" t="str">
        <f t="shared" si="15"/>
        <v/>
      </c>
      <c r="AM13" s="72" t="str">
        <f t="shared" si="16"/>
        <v/>
      </c>
      <c r="AN13" s="64"/>
      <c r="AO13" s="64"/>
      <c r="AP13" s="45" t="s">
        <v>37</v>
      </c>
      <c r="AQ13" s="47">
        <v>915000000</v>
      </c>
      <c r="AR13" s="28">
        <f t="shared" si="19"/>
        <v>914999085</v>
      </c>
    </row>
    <row r="14" spans="1:44" ht="26.2" x14ac:dyDescent="0.25">
      <c r="A14" s="7">
        <v>3</v>
      </c>
      <c r="B14" s="16" t="s">
        <v>38</v>
      </c>
      <c r="C14" s="21">
        <f t="shared" si="20"/>
        <v>10824</v>
      </c>
      <c r="D14" s="23">
        <f>+Sheet1!D14/1000000</f>
        <v>244</v>
      </c>
      <c r="E14" s="23">
        <f>+Sheet1!E14/1000000</f>
        <v>10580</v>
      </c>
      <c r="F14" s="23">
        <f>+Sheet1!F14/1000000</f>
        <v>0</v>
      </c>
      <c r="G14" s="23">
        <f>+Sheet1!G14/1000000</f>
        <v>0</v>
      </c>
      <c r="H14" s="23">
        <f>+Sheet1!H14/1000000</f>
        <v>0</v>
      </c>
      <c r="I14" s="22"/>
      <c r="J14" s="23">
        <f>+Sheet1!J14/1000000</f>
        <v>0</v>
      </c>
      <c r="K14" s="23">
        <f>+Sheet1!K14/1000000</f>
        <v>0</v>
      </c>
      <c r="L14" s="23">
        <f>+Sheet1!L14/1000000</f>
        <v>0</v>
      </c>
      <c r="M14" s="23">
        <f>+Sheet1!M14/1000000</f>
        <v>0</v>
      </c>
      <c r="N14" s="22">
        <f t="shared" si="21"/>
        <v>9136.87291</v>
      </c>
      <c r="O14" s="22">
        <f>+Sheet1!O14/1000000</f>
        <v>235.61699999999999</v>
      </c>
      <c r="P14" s="22">
        <f>+Sheet1!P14/1000000</f>
        <v>8870.62291</v>
      </c>
      <c r="Q14" s="22">
        <f>+Sheet1!Q14/1000000</f>
        <v>0</v>
      </c>
      <c r="R14" s="22">
        <f>+Sheet1!R14/1000000</f>
        <v>0</v>
      </c>
      <c r="S14" s="22">
        <f>+Sheet1!S14/1000000</f>
        <v>0</v>
      </c>
      <c r="T14" s="22">
        <f t="shared" si="22"/>
        <v>0</v>
      </c>
      <c r="U14" s="22">
        <f>+Sheet1!U14/1000000</f>
        <v>0</v>
      </c>
      <c r="V14" s="22">
        <f>+Sheet1!V14/1000000</f>
        <v>0</v>
      </c>
      <c r="W14" s="22">
        <f>+Sheet1!W14/1000000</f>
        <v>30.632999999999999</v>
      </c>
      <c r="X14" s="22">
        <f>+Sheet1!X14/1000000</f>
        <v>0</v>
      </c>
      <c r="Y14" s="22">
        <f>+Sheet1!Y14/1000000</f>
        <v>30.632999999999999</v>
      </c>
      <c r="Z14" s="22">
        <f>+Sheet1!Z14/1000000</f>
        <v>0</v>
      </c>
      <c r="AA14" s="22">
        <f>+Sheet1!AA14/1000000</f>
        <v>0</v>
      </c>
      <c r="AB14" s="22">
        <f>+Sheet1!AB14/1000000</f>
        <v>0</v>
      </c>
      <c r="AC14" s="72">
        <f t="shared" si="6"/>
        <v>0.84413090447154471</v>
      </c>
      <c r="AD14" s="72">
        <f t="shared" si="7"/>
        <v>0.96564344262295077</v>
      </c>
      <c r="AE14" s="72">
        <f t="shared" si="8"/>
        <v>0.83843316729678641</v>
      </c>
      <c r="AF14" s="72" t="str">
        <f t="shared" si="9"/>
        <v/>
      </c>
      <c r="AG14" s="72" t="str">
        <f t="shared" si="10"/>
        <v/>
      </c>
      <c r="AH14" s="72" t="str">
        <f t="shared" si="11"/>
        <v/>
      </c>
      <c r="AI14" s="72" t="str">
        <f t="shared" si="12"/>
        <v/>
      </c>
      <c r="AJ14" s="72" t="str">
        <f t="shared" si="13"/>
        <v/>
      </c>
      <c r="AK14" s="72" t="str">
        <f t="shared" si="14"/>
        <v/>
      </c>
      <c r="AL14" s="72" t="str">
        <f t="shared" si="15"/>
        <v/>
      </c>
      <c r="AM14" s="72" t="str">
        <f t="shared" si="16"/>
        <v/>
      </c>
      <c r="AN14" s="64"/>
      <c r="AO14" s="64"/>
      <c r="AP14" s="45" t="s">
        <v>38</v>
      </c>
      <c r="AQ14" s="47">
        <v>10580000000</v>
      </c>
      <c r="AR14" s="28">
        <f t="shared" si="19"/>
        <v>10579989420</v>
      </c>
    </row>
    <row r="15" spans="1:44" ht="39.299999999999997" x14ac:dyDescent="0.25">
      <c r="A15" s="7">
        <v>4</v>
      </c>
      <c r="B15" s="16" t="s">
        <v>39</v>
      </c>
      <c r="C15" s="21">
        <f t="shared" si="20"/>
        <v>1308</v>
      </c>
      <c r="D15" s="23">
        <f>+Sheet1!D15/1000000</f>
        <v>0</v>
      </c>
      <c r="E15" s="23">
        <f>+Sheet1!E15/1000000</f>
        <v>1308</v>
      </c>
      <c r="F15" s="23">
        <f>+Sheet1!F15/1000000</f>
        <v>0</v>
      </c>
      <c r="G15" s="23">
        <f>+Sheet1!G15/1000000</f>
        <v>0</v>
      </c>
      <c r="H15" s="23">
        <f>+Sheet1!H15/1000000</f>
        <v>0</v>
      </c>
      <c r="I15" s="22"/>
      <c r="J15" s="23">
        <f>+Sheet1!J15/1000000</f>
        <v>0</v>
      </c>
      <c r="K15" s="23">
        <f>+Sheet1!K15/1000000</f>
        <v>0</v>
      </c>
      <c r="L15" s="23">
        <f>+Sheet1!L15/1000000</f>
        <v>0</v>
      </c>
      <c r="M15" s="23">
        <f>+Sheet1!M15/1000000</f>
        <v>0</v>
      </c>
      <c r="N15" s="22">
        <f t="shared" si="21"/>
        <v>1363.4441999999999</v>
      </c>
      <c r="O15" s="22">
        <f>+Sheet1!O15/1000000</f>
        <v>0</v>
      </c>
      <c r="P15" s="22">
        <f>+Sheet1!P15/1000000</f>
        <v>1363.4441999999999</v>
      </c>
      <c r="Q15" s="22">
        <f>+Sheet1!Q15/1000000</f>
        <v>0</v>
      </c>
      <c r="R15" s="22">
        <f>+Sheet1!R15/1000000</f>
        <v>0</v>
      </c>
      <c r="S15" s="22">
        <f>+Sheet1!S15/1000000</f>
        <v>0</v>
      </c>
      <c r="T15" s="22">
        <f t="shared" si="22"/>
        <v>0</v>
      </c>
      <c r="U15" s="22">
        <f>+Sheet1!U15/1000000</f>
        <v>0</v>
      </c>
      <c r="V15" s="22">
        <f>+Sheet1!V15/1000000</f>
        <v>0</v>
      </c>
      <c r="W15" s="22">
        <f>+Sheet1!W15/1000000</f>
        <v>0</v>
      </c>
      <c r="X15" s="22">
        <f>+Sheet1!X15/1000000</f>
        <v>0</v>
      </c>
      <c r="Y15" s="22">
        <f>+Sheet1!Y15/1000000</f>
        <v>0</v>
      </c>
      <c r="Z15" s="22">
        <f>+Sheet1!Z15/1000000</f>
        <v>0</v>
      </c>
      <c r="AA15" s="22">
        <f>+Sheet1!AA15/1000000</f>
        <v>0</v>
      </c>
      <c r="AB15" s="22">
        <f>+Sheet1!AB15/1000000</f>
        <v>0</v>
      </c>
      <c r="AC15" s="72">
        <f t="shared" si="6"/>
        <v>1.0423885321100916</v>
      </c>
      <c r="AD15" s="72" t="str">
        <f t="shared" si="7"/>
        <v/>
      </c>
      <c r="AE15" s="72">
        <f t="shared" si="8"/>
        <v>1.0423885321100916</v>
      </c>
      <c r="AF15" s="72" t="str">
        <f t="shared" si="9"/>
        <v/>
      </c>
      <c r="AG15" s="72" t="str">
        <f t="shared" si="10"/>
        <v/>
      </c>
      <c r="AH15" s="72" t="str">
        <f t="shared" si="11"/>
        <v/>
      </c>
      <c r="AI15" s="72" t="str">
        <f t="shared" si="12"/>
        <v/>
      </c>
      <c r="AJ15" s="72" t="str">
        <f t="shared" si="13"/>
        <v/>
      </c>
      <c r="AK15" s="72" t="str">
        <f t="shared" si="14"/>
        <v/>
      </c>
      <c r="AL15" s="72" t="str">
        <f t="shared" si="15"/>
        <v/>
      </c>
      <c r="AM15" s="72" t="str">
        <f t="shared" si="16"/>
        <v/>
      </c>
      <c r="AN15" s="64"/>
      <c r="AO15" s="64"/>
      <c r="AP15" s="45" t="s">
        <v>39</v>
      </c>
      <c r="AQ15" s="47">
        <v>1308000000</v>
      </c>
      <c r="AR15" s="28">
        <f t="shared" si="19"/>
        <v>1307998692</v>
      </c>
    </row>
    <row r="16" spans="1:44" ht="26.2" x14ac:dyDescent="0.25">
      <c r="A16" s="7">
        <v>5</v>
      </c>
      <c r="B16" s="16" t="s">
        <v>40</v>
      </c>
      <c r="C16" s="21">
        <f t="shared" si="20"/>
        <v>19192</v>
      </c>
      <c r="D16" s="23">
        <f>+Sheet1!D16/1000000</f>
        <v>0</v>
      </c>
      <c r="E16" s="23">
        <f>+Sheet1!E16/1000000</f>
        <v>19192</v>
      </c>
      <c r="F16" s="23">
        <f>+Sheet1!F16/1000000</f>
        <v>0</v>
      </c>
      <c r="G16" s="23">
        <f>+Sheet1!G16/1000000</f>
        <v>0</v>
      </c>
      <c r="H16" s="23">
        <f>+Sheet1!H16/1000000</f>
        <v>0</v>
      </c>
      <c r="I16" s="22"/>
      <c r="J16" s="23">
        <f>+Sheet1!J16/1000000</f>
        <v>0</v>
      </c>
      <c r="K16" s="23">
        <f>+Sheet1!K16/1000000</f>
        <v>0</v>
      </c>
      <c r="L16" s="23">
        <f>+Sheet1!L16/1000000</f>
        <v>0</v>
      </c>
      <c r="M16" s="23">
        <f>+Sheet1!M16/1000000</f>
        <v>0</v>
      </c>
      <c r="N16" s="22">
        <f t="shared" si="21"/>
        <v>17156.633196999999</v>
      </c>
      <c r="O16" s="22">
        <f>+Sheet1!O16/1000000</f>
        <v>0</v>
      </c>
      <c r="P16" s="22">
        <f>+Sheet1!P16/1000000</f>
        <v>16415.931644</v>
      </c>
      <c r="Q16" s="22">
        <f>+Sheet1!Q16/1000000</f>
        <v>0</v>
      </c>
      <c r="R16" s="22">
        <f>+Sheet1!R16/1000000</f>
        <v>0</v>
      </c>
      <c r="S16" s="22">
        <f>+Sheet1!S16/1000000</f>
        <v>0</v>
      </c>
      <c r="T16" s="22">
        <f t="shared" si="22"/>
        <v>0</v>
      </c>
      <c r="U16" s="22">
        <f>+Sheet1!U16/1000000</f>
        <v>0</v>
      </c>
      <c r="V16" s="22">
        <f>+Sheet1!V16/1000000</f>
        <v>0</v>
      </c>
      <c r="W16" s="22">
        <f>+Sheet1!W16/1000000</f>
        <v>740.70155299999999</v>
      </c>
      <c r="X16" s="22">
        <f>+Sheet1!X16/1000000</f>
        <v>0</v>
      </c>
      <c r="Y16" s="22">
        <f>+Sheet1!Y16/1000000</f>
        <v>740.70155299999999</v>
      </c>
      <c r="Z16" s="22">
        <f>+Sheet1!Z16/1000000</f>
        <v>0</v>
      </c>
      <c r="AA16" s="22">
        <f>+Sheet1!AA16/1000000</f>
        <v>0</v>
      </c>
      <c r="AB16" s="22">
        <f>+Sheet1!AB16/1000000</f>
        <v>0</v>
      </c>
      <c r="AC16" s="72">
        <f t="shared" si="6"/>
        <v>0.89394712364526885</v>
      </c>
      <c r="AD16" s="72" t="str">
        <f t="shared" si="7"/>
        <v/>
      </c>
      <c r="AE16" s="72">
        <f t="shared" si="8"/>
        <v>0.85535283680700291</v>
      </c>
      <c r="AF16" s="72" t="str">
        <f t="shared" si="9"/>
        <v/>
      </c>
      <c r="AG16" s="72" t="str">
        <f t="shared" si="10"/>
        <v/>
      </c>
      <c r="AH16" s="72" t="str">
        <f t="shared" si="11"/>
        <v/>
      </c>
      <c r="AI16" s="72" t="str">
        <f t="shared" si="12"/>
        <v/>
      </c>
      <c r="AJ16" s="72" t="str">
        <f t="shared" si="13"/>
        <v/>
      </c>
      <c r="AK16" s="72" t="str">
        <f t="shared" si="14"/>
        <v/>
      </c>
      <c r="AL16" s="72" t="str">
        <f t="shared" si="15"/>
        <v/>
      </c>
      <c r="AM16" s="72" t="str">
        <f t="shared" si="16"/>
        <v/>
      </c>
      <c r="AN16" s="64"/>
      <c r="AO16" s="64"/>
      <c r="AP16" s="45" t="s">
        <v>40</v>
      </c>
      <c r="AQ16" s="47">
        <v>19192000000</v>
      </c>
      <c r="AR16" s="28">
        <f t="shared" si="19"/>
        <v>19191980808</v>
      </c>
    </row>
    <row r="17" spans="1:45" ht="52.4" x14ac:dyDescent="0.25">
      <c r="A17" s="7">
        <v>6</v>
      </c>
      <c r="B17" s="16" t="s">
        <v>41</v>
      </c>
      <c r="C17" s="21">
        <f t="shared" si="20"/>
        <v>0</v>
      </c>
      <c r="D17" s="23">
        <f>+Sheet1!D17/1000000</f>
        <v>0</v>
      </c>
      <c r="E17" s="23">
        <f>+Sheet1!E17/1000000</f>
        <v>0</v>
      </c>
      <c r="F17" s="23">
        <f>+Sheet1!F17/1000000</f>
        <v>0</v>
      </c>
      <c r="G17" s="23">
        <f>+Sheet1!G17/1000000</f>
        <v>0</v>
      </c>
      <c r="H17" s="23">
        <f>+Sheet1!H17/1000000</f>
        <v>0</v>
      </c>
      <c r="I17" s="22"/>
      <c r="J17" s="23">
        <f>+Sheet1!J17/1000000</f>
        <v>0</v>
      </c>
      <c r="K17" s="23">
        <f>+Sheet1!K17/1000000</f>
        <v>0</v>
      </c>
      <c r="L17" s="23">
        <f>+Sheet1!L17/1000000</f>
        <v>0</v>
      </c>
      <c r="M17" s="23">
        <f>+Sheet1!M17/1000000</f>
        <v>0</v>
      </c>
      <c r="N17" s="22">
        <f t="shared" si="21"/>
        <v>738145.73391499999</v>
      </c>
      <c r="O17" s="22">
        <f>+Sheet1!O17/1000000</f>
        <v>0</v>
      </c>
      <c r="P17" s="22">
        <f>+Sheet1!P17/1000000</f>
        <v>25336.416728</v>
      </c>
      <c r="Q17" s="22">
        <f>+Sheet1!Q17/1000000</f>
        <v>0</v>
      </c>
      <c r="R17" s="22">
        <f>+Sheet1!R17/1000000</f>
        <v>0</v>
      </c>
      <c r="S17" s="22">
        <f>+Sheet1!S17/1000000</f>
        <v>0</v>
      </c>
      <c r="T17" s="22">
        <f t="shared" si="22"/>
        <v>0</v>
      </c>
      <c r="U17" s="22">
        <f>+Sheet1!U17/1000000</f>
        <v>0</v>
      </c>
      <c r="V17" s="22">
        <f>+Sheet1!V17/1000000</f>
        <v>0</v>
      </c>
      <c r="W17" s="22">
        <f>+Sheet1!W17/1000000</f>
        <v>712809.31718699995</v>
      </c>
      <c r="X17" s="22">
        <f>+Sheet1!X17/1000000</f>
        <v>712809.31718699995</v>
      </c>
      <c r="Y17" s="22">
        <f>+Sheet1!Y17/1000000</f>
        <v>0</v>
      </c>
      <c r="Z17" s="22">
        <f>+Sheet1!Z17/1000000</f>
        <v>0</v>
      </c>
      <c r="AA17" s="22">
        <f>+Sheet1!AA17/1000000</f>
        <v>0</v>
      </c>
      <c r="AB17" s="22">
        <f>+Sheet1!AB17/1000000</f>
        <v>0</v>
      </c>
      <c r="AC17" s="72" t="str">
        <f t="shared" si="6"/>
        <v/>
      </c>
      <c r="AD17" s="72" t="str">
        <f t="shared" si="7"/>
        <v/>
      </c>
      <c r="AE17" s="72" t="str">
        <f t="shared" si="8"/>
        <v/>
      </c>
      <c r="AF17" s="72" t="str">
        <f t="shared" si="9"/>
        <v/>
      </c>
      <c r="AG17" s="72" t="str">
        <f t="shared" si="10"/>
        <v/>
      </c>
      <c r="AH17" s="72" t="str">
        <f t="shared" si="11"/>
        <v/>
      </c>
      <c r="AI17" s="72" t="str">
        <f t="shared" si="12"/>
        <v/>
      </c>
      <c r="AJ17" s="72" t="str">
        <f t="shared" si="13"/>
        <v/>
      </c>
      <c r="AK17" s="72" t="str">
        <f t="shared" si="14"/>
        <v/>
      </c>
      <c r="AL17" s="72" t="str">
        <f t="shared" si="15"/>
        <v/>
      </c>
      <c r="AM17" s="72" t="str">
        <f t="shared" si="16"/>
        <v/>
      </c>
      <c r="AN17" s="64"/>
      <c r="AO17" s="64"/>
      <c r="AP17" s="45" t="s">
        <v>241</v>
      </c>
      <c r="AQ17" s="47">
        <v>0</v>
      </c>
      <c r="AR17" s="28">
        <f t="shared" si="19"/>
        <v>0</v>
      </c>
    </row>
    <row r="18" spans="1:45" ht="39.299999999999997" x14ac:dyDescent="0.25">
      <c r="A18" s="7">
        <v>7</v>
      </c>
      <c r="B18" s="16" t="s">
        <v>42</v>
      </c>
      <c r="C18" s="21">
        <f t="shared" si="20"/>
        <v>259476</v>
      </c>
      <c r="D18" s="23">
        <f>+Sheet1!D18/1000000</f>
        <v>188982</v>
      </c>
      <c r="E18" s="23">
        <f>+Sheet1!E18/1000000</f>
        <v>70494</v>
      </c>
      <c r="F18" s="23">
        <f>+Sheet1!F18/1000000</f>
        <v>0</v>
      </c>
      <c r="G18" s="23">
        <f>+Sheet1!G18/1000000</f>
        <v>0</v>
      </c>
      <c r="H18" s="23">
        <f>+Sheet1!H18/1000000</f>
        <v>0</v>
      </c>
      <c r="I18" s="22"/>
      <c r="J18" s="23">
        <f>+Sheet1!J18/1000000</f>
        <v>0</v>
      </c>
      <c r="K18" s="23">
        <f>+Sheet1!K18/1000000</f>
        <v>0</v>
      </c>
      <c r="L18" s="23">
        <f>+Sheet1!L18/1000000</f>
        <v>0</v>
      </c>
      <c r="M18" s="23">
        <f>+Sheet1!M18/1000000</f>
        <v>0</v>
      </c>
      <c r="N18" s="22">
        <f t="shared" si="21"/>
        <v>157685.269497</v>
      </c>
      <c r="O18" s="22">
        <f>+Sheet1!O18/1000000</f>
        <v>85637.384000000005</v>
      </c>
      <c r="P18" s="22">
        <f>+Sheet1!P18/1000000</f>
        <v>22365.673497</v>
      </c>
      <c r="Q18" s="22">
        <f>+Sheet1!Q18/1000000</f>
        <v>0</v>
      </c>
      <c r="R18" s="22">
        <f>+Sheet1!R18/1000000</f>
        <v>0</v>
      </c>
      <c r="S18" s="22">
        <f>+Sheet1!S18/1000000</f>
        <v>0</v>
      </c>
      <c r="T18" s="22">
        <f t="shared" si="22"/>
        <v>0</v>
      </c>
      <c r="U18" s="22">
        <f>+Sheet1!U18/1000000</f>
        <v>0</v>
      </c>
      <c r="V18" s="22">
        <f>+Sheet1!V18/1000000</f>
        <v>0</v>
      </c>
      <c r="W18" s="22">
        <f>+Sheet1!W18/1000000</f>
        <v>49682.212</v>
      </c>
      <c r="X18" s="22">
        <f>+Sheet1!X18/1000000</f>
        <v>0</v>
      </c>
      <c r="Y18" s="22">
        <f>+Sheet1!Y18/1000000</f>
        <v>49682.212</v>
      </c>
      <c r="Z18" s="22">
        <f>+Sheet1!Z18/1000000</f>
        <v>0</v>
      </c>
      <c r="AA18" s="22">
        <f>+Sheet1!AA18/1000000</f>
        <v>0</v>
      </c>
      <c r="AB18" s="22">
        <f>+Sheet1!AB18/1000000</f>
        <v>0</v>
      </c>
      <c r="AC18" s="72">
        <f t="shared" si="6"/>
        <v>0.60770656822596314</v>
      </c>
      <c r="AD18" s="72">
        <f t="shared" si="7"/>
        <v>0.45315100909081291</v>
      </c>
      <c r="AE18" s="72">
        <f t="shared" si="8"/>
        <v>0.31727059745510255</v>
      </c>
      <c r="AF18" s="72" t="str">
        <f t="shared" si="9"/>
        <v/>
      </c>
      <c r="AG18" s="72" t="str">
        <f t="shared" si="10"/>
        <v/>
      </c>
      <c r="AH18" s="72" t="str">
        <f t="shared" si="11"/>
        <v/>
      </c>
      <c r="AI18" s="72" t="str">
        <f t="shared" si="12"/>
        <v/>
      </c>
      <c r="AJ18" s="72" t="str">
        <f t="shared" si="13"/>
        <v/>
      </c>
      <c r="AK18" s="72" t="str">
        <f t="shared" si="14"/>
        <v/>
      </c>
      <c r="AL18" s="72" t="str">
        <f t="shared" si="15"/>
        <v/>
      </c>
      <c r="AM18" s="72" t="str">
        <f t="shared" si="16"/>
        <v/>
      </c>
      <c r="AN18" s="64"/>
      <c r="AO18" s="64"/>
      <c r="AP18" s="45" t="s">
        <v>42</v>
      </c>
      <c r="AQ18" s="47">
        <v>70494000000</v>
      </c>
      <c r="AR18" s="28">
        <f t="shared" si="19"/>
        <v>70493929506</v>
      </c>
    </row>
    <row r="19" spans="1:45" ht="39.299999999999997" x14ac:dyDescent="0.25">
      <c r="A19" s="7">
        <v>8</v>
      </c>
      <c r="B19" s="16" t="s">
        <v>43</v>
      </c>
      <c r="C19" s="21">
        <f t="shared" si="20"/>
        <v>5398</v>
      </c>
      <c r="D19" s="23">
        <f>+Sheet1!D19/1000000</f>
        <v>0</v>
      </c>
      <c r="E19" s="23">
        <f>+Sheet1!E19/1000000</f>
        <v>5398</v>
      </c>
      <c r="F19" s="23">
        <f>+Sheet1!F19/1000000</f>
        <v>0</v>
      </c>
      <c r="G19" s="23">
        <f>+Sheet1!G19/1000000</f>
        <v>0</v>
      </c>
      <c r="H19" s="23">
        <f>+Sheet1!H19/1000000</f>
        <v>0</v>
      </c>
      <c r="I19" s="22"/>
      <c r="J19" s="23">
        <f>+Sheet1!J19/1000000</f>
        <v>0</v>
      </c>
      <c r="K19" s="23">
        <f>+Sheet1!K19/1000000</f>
        <v>0</v>
      </c>
      <c r="L19" s="23">
        <f>+Sheet1!L19/1000000</f>
        <v>0</v>
      </c>
      <c r="M19" s="23">
        <f>+Sheet1!M19/1000000</f>
        <v>0</v>
      </c>
      <c r="N19" s="22">
        <f t="shared" si="21"/>
        <v>1587.6248000000001</v>
      </c>
      <c r="O19" s="22">
        <f>+Sheet1!O19/1000000</f>
        <v>0</v>
      </c>
      <c r="P19" s="22">
        <f>+Sheet1!P19/1000000</f>
        <v>980.66670799999997</v>
      </c>
      <c r="Q19" s="22">
        <f>+Sheet1!Q19/1000000</f>
        <v>0</v>
      </c>
      <c r="R19" s="22">
        <f>+Sheet1!R19/1000000</f>
        <v>0</v>
      </c>
      <c r="S19" s="22">
        <f>+Sheet1!S19/1000000</f>
        <v>0</v>
      </c>
      <c r="T19" s="22">
        <f t="shared" si="22"/>
        <v>0</v>
      </c>
      <c r="U19" s="22">
        <f>+Sheet1!U19/1000000</f>
        <v>0</v>
      </c>
      <c r="V19" s="22">
        <f>+Sheet1!V19/1000000</f>
        <v>0</v>
      </c>
      <c r="W19" s="22">
        <f>+Sheet1!W19/1000000</f>
        <v>606.95809199999997</v>
      </c>
      <c r="X19" s="22">
        <f>+Sheet1!X19/1000000</f>
        <v>0</v>
      </c>
      <c r="Y19" s="22">
        <f>+Sheet1!Y19/1000000</f>
        <v>606.95809199999997</v>
      </c>
      <c r="Z19" s="22">
        <f>+Sheet1!Z19/1000000</f>
        <v>0</v>
      </c>
      <c r="AA19" s="22">
        <f>+Sheet1!AA19/1000000</f>
        <v>0</v>
      </c>
      <c r="AB19" s="22">
        <f>+Sheet1!AB19/1000000</f>
        <v>0</v>
      </c>
      <c r="AC19" s="72">
        <f t="shared" si="6"/>
        <v>0.2941135235272323</v>
      </c>
      <c r="AD19" s="72" t="str">
        <f t="shared" si="7"/>
        <v/>
      </c>
      <c r="AE19" s="72">
        <f t="shared" si="8"/>
        <v>0.18167223193775472</v>
      </c>
      <c r="AF19" s="72" t="str">
        <f t="shared" si="9"/>
        <v/>
      </c>
      <c r="AG19" s="72" t="str">
        <f t="shared" si="10"/>
        <v/>
      </c>
      <c r="AH19" s="72" t="str">
        <f t="shared" si="11"/>
        <v/>
      </c>
      <c r="AI19" s="72" t="str">
        <f t="shared" si="12"/>
        <v/>
      </c>
      <c r="AJ19" s="72" t="str">
        <f t="shared" si="13"/>
        <v/>
      </c>
      <c r="AK19" s="72" t="str">
        <f t="shared" si="14"/>
        <v/>
      </c>
      <c r="AL19" s="72" t="str">
        <f t="shared" si="15"/>
        <v/>
      </c>
      <c r="AM19" s="72" t="str">
        <f t="shared" si="16"/>
        <v/>
      </c>
      <c r="AN19" s="64"/>
      <c r="AO19" s="64"/>
      <c r="AP19" s="45" t="s">
        <v>43</v>
      </c>
      <c r="AQ19" s="47">
        <v>5398000000</v>
      </c>
      <c r="AR19" s="28">
        <f t="shared" si="19"/>
        <v>5397994602</v>
      </c>
    </row>
    <row r="20" spans="1:45" ht="26.2" x14ac:dyDescent="0.25">
      <c r="A20" s="7">
        <v>9</v>
      </c>
      <c r="B20" s="16" t="s">
        <v>44</v>
      </c>
      <c r="C20" s="21">
        <f t="shared" si="20"/>
        <v>369862</v>
      </c>
      <c r="D20" s="23">
        <f>+Sheet1!D20/1000000</f>
        <v>0</v>
      </c>
      <c r="E20" s="23">
        <f>+Sheet1!E20/1000000</f>
        <v>369862</v>
      </c>
      <c r="F20" s="23">
        <f>+Sheet1!F20/1000000</f>
        <v>0</v>
      </c>
      <c r="G20" s="23">
        <f>+Sheet1!G20/1000000</f>
        <v>0</v>
      </c>
      <c r="H20" s="23">
        <f>+Sheet1!H20/1000000</f>
        <v>0</v>
      </c>
      <c r="I20" s="22"/>
      <c r="J20" s="23">
        <f>+Sheet1!J20/1000000</f>
        <v>0</v>
      </c>
      <c r="K20" s="23">
        <f>+Sheet1!K20/1000000</f>
        <v>0</v>
      </c>
      <c r="L20" s="23">
        <f>+Sheet1!L20/1000000</f>
        <v>0</v>
      </c>
      <c r="M20" s="23">
        <f>+Sheet1!M20/1000000</f>
        <v>0</v>
      </c>
      <c r="N20" s="22">
        <f t="shared" si="21"/>
        <v>369861.19183099997</v>
      </c>
      <c r="O20" s="22">
        <f>+Sheet1!O20/1000000</f>
        <v>0</v>
      </c>
      <c r="P20" s="22">
        <f>+Sheet1!P20/1000000</f>
        <v>369861.19183099997</v>
      </c>
      <c r="Q20" s="22">
        <f>+Sheet1!Q20/1000000</f>
        <v>0</v>
      </c>
      <c r="R20" s="22">
        <f>+Sheet1!R20/1000000</f>
        <v>0</v>
      </c>
      <c r="S20" s="22">
        <f>+Sheet1!S20/1000000</f>
        <v>0</v>
      </c>
      <c r="T20" s="22">
        <f t="shared" si="22"/>
        <v>0</v>
      </c>
      <c r="U20" s="22">
        <f>+Sheet1!U20/1000000</f>
        <v>0</v>
      </c>
      <c r="V20" s="22">
        <f>+Sheet1!V20/1000000</f>
        <v>0</v>
      </c>
      <c r="W20" s="22">
        <f>+Sheet1!W20/1000000</f>
        <v>0</v>
      </c>
      <c r="X20" s="22">
        <f>+Sheet1!X20/1000000</f>
        <v>0</v>
      </c>
      <c r="Y20" s="22">
        <f>+Sheet1!Y20/1000000</f>
        <v>0</v>
      </c>
      <c r="Z20" s="22">
        <f>+Sheet1!Z20/1000000</f>
        <v>0</v>
      </c>
      <c r="AA20" s="22">
        <f>+Sheet1!AA20/1000000</f>
        <v>0</v>
      </c>
      <c r="AB20" s="22">
        <f>+Sheet1!AB20/1000000</f>
        <v>0</v>
      </c>
      <c r="AC20" s="72">
        <f t="shared" si="6"/>
        <v>0.99999781494449269</v>
      </c>
      <c r="AD20" s="72" t="str">
        <f t="shared" si="7"/>
        <v/>
      </c>
      <c r="AE20" s="72">
        <f t="shared" si="8"/>
        <v>0.99999781494449269</v>
      </c>
      <c r="AF20" s="72" t="str">
        <f t="shared" si="9"/>
        <v/>
      </c>
      <c r="AG20" s="72" t="str">
        <f t="shared" si="10"/>
        <v/>
      </c>
      <c r="AH20" s="72" t="str">
        <f t="shared" si="11"/>
        <v/>
      </c>
      <c r="AI20" s="72" t="str">
        <f t="shared" si="12"/>
        <v/>
      </c>
      <c r="AJ20" s="72" t="str">
        <f t="shared" si="13"/>
        <v/>
      </c>
      <c r="AK20" s="72" t="str">
        <f t="shared" si="14"/>
        <v/>
      </c>
      <c r="AL20" s="72" t="str">
        <f t="shared" si="15"/>
        <v/>
      </c>
      <c r="AM20" s="72" t="str">
        <f t="shared" si="16"/>
        <v/>
      </c>
      <c r="AN20" s="64"/>
      <c r="AO20" s="64"/>
      <c r="AP20" s="45" t="s">
        <v>44</v>
      </c>
      <c r="AQ20" s="47">
        <v>369862000000</v>
      </c>
      <c r="AR20" s="28">
        <f t="shared" si="19"/>
        <v>369861630138</v>
      </c>
    </row>
    <row r="21" spans="1:45" x14ac:dyDescent="0.25">
      <c r="A21" s="7">
        <v>10</v>
      </c>
      <c r="B21" s="16" t="s">
        <v>45</v>
      </c>
      <c r="C21" s="21">
        <f t="shared" si="20"/>
        <v>746</v>
      </c>
      <c r="D21" s="23">
        <f>+Sheet1!D21/1000000</f>
        <v>200</v>
      </c>
      <c r="E21" s="23">
        <f>+Sheet1!E21/1000000</f>
        <v>546</v>
      </c>
      <c r="F21" s="23">
        <f>+Sheet1!F21/1000000</f>
        <v>0</v>
      </c>
      <c r="G21" s="23">
        <f>+Sheet1!G21/1000000</f>
        <v>0</v>
      </c>
      <c r="H21" s="23">
        <f>+Sheet1!H21/1000000</f>
        <v>0</v>
      </c>
      <c r="I21" s="22"/>
      <c r="J21" s="23">
        <f>+Sheet1!J21/1000000</f>
        <v>0</v>
      </c>
      <c r="K21" s="23">
        <f>+Sheet1!K21/1000000</f>
        <v>0</v>
      </c>
      <c r="L21" s="23">
        <f>+Sheet1!L21/1000000</f>
        <v>0</v>
      </c>
      <c r="M21" s="23">
        <f>+Sheet1!M21/1000000</f>
        <v>0</v>
      </c>
      <c r="N21" s="22">
        <f t="shared" si="21"/>
        <v>545.6</v>
      </c>
      <c r="O21" s="22">
        <f>+Sheet1!O21/1000000</f>
        <v>0</v>
      </c>
      <c r="P21" s="22">
        <f>+Sheet1!P21/1000000</f>
        <v>545.6</v>
      </c>
      <c r="Q21" s="22">
        <f>+Sheet1!Q21/1000000</f>
        <v>0</v>
      </c>
      <c r="R21" s="22">
        <f>+Sheet1!R21/1000000</f>
        <v>0</v>
      </c>
      <c r="S21" s="22">
        <f>+Sheet1!S21/1000000</f>
        <v>0</v>
      </c>
      <c r="T21" s="22">
        <f t="shared" si="22"/>
        <v>0</v>
      </c>
      <c r="U21" s="22">
        <f>+Sheet1!U21/1000000</f>
        <v>0</v>
      </c>
      <c r="V21" s="22">
        <f>+Sheet1!V21/1000000</f>
        <v>0</v>
      </c>
      <c r="W21" s="22">
        <f>+Sheet1!W21/1000000</f>
        <v>0</v>
      </c>
      <c r="X21" s="22">
        <f>+Sheet1!X21/1000000</f>
        <v>0</v>
      </c>
      <c r="Y21" s="22">
        <f>+Sheet1!Y21/1000000</f>
        <v>0</v>
      </c>
      <c r="Z21" s="22">
        <f>+Sheet1!Z21/1000000</f>
        <v>0</v>
      </c>
      <c r="AA21" s="22">
        <f>+Sheet1!AA21/1000000</f>
        <v>0</v>
      </c>
      <c r="AB21" s="22">
        <f>+Sheet1!AB21/1000000</f>
        <v>0</v>
      </c>
      <c r="AC21" s="72">
        <f t="shared" si="6"/>
        <v>0.73136729222520114</v>
      </c>
      <c r="AD21" s="72">
        <f t="shared" si="7"/>
        <v>0</v>
      </c>
      <c r="AE21" s="72">
        <f t="shared" si="8"/>
        <v>0.99926739926739927</v>
      </c>
      <c r="AF21" s="72" t="str">
        <f t="shared" si="9"/>
        <v/>
      </c>
      <c r="AG21" s="72" t="str">
        <f t="shared" si="10"/>
        <v/>
      </c>
      <c r="AH21" s="72" t="str">
        <f t="shared" si="11"/>
        <v/>
      </c>
      <c r="AI21" s="72" t="str">
        <f t="shared" si="12"/>
        <v/>
      </c>
      <c r="AJ21" s="72" t="str">
        <f t="shared" si="13"/>
        <v/>
      </c>
      <c r="AK21" s="72" t="str">
        <f t="shared" si="14"/>
        <v/>
      </c>
      <c r="AL21" s="72" t="str">
        <f t="shared" si="15"/>
        <v/>
      </c>
      <c r="AM21" s="72" t="str">
        <f t="shared" si="16"/>
        <v/>
      </c>
      <c r="AN21" s="64"/>
      <c r="AO21" s="64"/>
      <c r="AP21" s="45" t="s">
        <v>45</v>
      </c>
      <c r="AQ21" s="47">
        <v>546000000</v>
      </c>
      <c r="AR21" s="28">
        <f t="shared" si="19"/>
        <v>545999454</v>
      </c>
    </row>
    <row r="22" spans="1:45" ht="26.2" x14ac:dyDescent="0.25">
      <c r="A22" s="7">
        <v>11</v>
      </c>
      <c r="B22" s="16" t="s">
        <v>46</v>
      </c>
      <c r="C22" s="21">
        <f t="shared" si="20"/>
        <v>1249</v>
      </c>
      <c r="D22" s="23">
        <f>+Sheet1!D22/1000000</f>
        <v>0</v>
      </c>
      <c r="E22" s="23">
        <f>+Sheet1!E22/1000000</f>
        <v>1249</v>
      </c>
      <c r="F22" s="23">
        <f>+Sheet1!F22/1000000</f>
        <v>0</v>
      </c>
      <c r="G22" s="23">
        <f>+Sheet1!G22/1000000</f>
        <v>0</v>
      </c>
      <c r="H22" s="23">
        <f>+Sheet1!H22/1000000</f>
        <v>0</v>
      </c>
      <c r="I22" s="22"/>
      <c r="J22" s="23">
        <f>+Sheet1!J22/1000000</f>
        <v>0</v>
      </c>
      <c r="K22" s="23">
        <f>+Sheet1!K22/1000000</f>
        <v>0</v>
      </c>
      <c r="L22" s="23">
        <f>+Sheet1!L22/1000000</f>
        <v>0</v>
      </c>
      <c r="M22" s="23">
        <f>+Sheet1!M22/1000000</f>
        <v>0</v>
      </c>
      <c r="N22" s="22">
        <f t="shared" si="21"/>
        <v>1248.8</v>
      </c>
      <c r="O22" s="22">
        <f>+Sheet1!O22/1000000</f>
        <v>0</v>
      </c>
      <c r="P22" s="22">
        <f>+Sheet1!P22/1000000</f>
        <v>1248.8</v>
      </c>
      <c r="Q22" s="22">
        <f>+Sheet1!Q22/1000000</f>
        <v>0</v>
      </c>
      <c r="R22" s="22">
        <f>+Sheet1!R22/1000000</f>
        <v>0</v>
      </c>
      <c r="S22" s="22">
        <f>+Sheet1!S22/1000000</f>
        <v>0</v>
      </c>
      <c r="T22" s="22">
        <f t="shared" si="22"/>
        <v>0</v>
      </c>
      <c r="U22" s="22">
        <f>+Sheet1!U22/1000000</f>
        <v>0</v>
      </c>
      <c r="V22" s="22">
        <f>+Sheet1!V22/1000000</f>
        <v>0</v>
      </c>
      <c r="W22" s="22">
        <f>+Sheet1!W22/1000000</f>
        <v>0</v>
      </c>
      <c r="X22" s="22">
        <f>+Sheet1!X22/1000000</f>
        <v>0</v>
      </c>
      <c r="Y22" s="22">
        <f>+Sheet1!Y22/1000000</f>
        <v>0</v>
      </c>
      <c r="Z22" s="22">
        <f>+Sheet1!Z22/1000000</f>
        <v>0</v>
      </c>
      <c r="AA22" s="22">
        <f>+Sheet1!AA22/1000000</f>
        <v>0</v>
      </c>
      <c r="AB22" s="22">
        <f>+Sheet1!AB22/1000000</f>
        <v>0</v>
      </c>
      <c r="AC22" s="72">
        <f t="shared" si="6"/>
        <v>0.999839871897518</v>
      </c>
      <c r="AD22" s="72" t="str">
        <f t="shared" si="7"/>
        <v/>
      </c>
      <c r="AE22" s="72">
        <f t="shared" si="8"/>
        <v>0.999839871897518</v>
      </c>
      <c r="AF22" s="72" t="str">
        <f t="shared" si="9"/>
        <v/>
      </c>
      <c r="AG22" s="72" t="str">
        <f t="shared" si="10"/>
        <v/>
      </c>
      <c r="AH22" s="72" t="str">
        <f t="shared" si="11"/>
        <v/>
      </c>
      <c r="AI22" s="72" t="str">
        <f t="shared" si="12"/>
        <v/>
      </c>
      <c r="AJ22" s="72" t="str">
        <f t="shared" si="13"/>
        <v/>
      </c>
      <c r="AK22" s="72" t="str">
        <f t="shared" si="14"/>
        <v/>
      </c>
      <c r="AL22" s="72" t="str">
        <f t="shared" si="15"/>
        <v/>
      </c>
      <c r="AM22" s="72" t="str">
        <f t="shared" si="16"/>
        <v/>
      </c>
      <c r="AN22" s="64"/>
      <c r="AO22" s="64"/>
      <c r="AP22" s="45" t="s">
        <v>46</v>
      </c>
      <c r="AQ22" s="47">
        <v>1249000000</v>
      </c>
      <c r="AR22" s="28">
        <f t="shared" si="19"/>
        <v>1248998751</v>
      </c>
    </row>
    <row r="23" spans="1:45" ht="26.2" x14ac:dyDescent="0.25">
      <c r="A23" s="7">
        <v>12</v>
      </c>
      <c r="B23" s="16" t="s">
        <v>47</v>
      </c>
      <c r="C23" s="21">
        <f t="shared" si="20"/>
        <v>196928</v>
      </c>
      <c r="D23" s="23">
        <f>+Sheet1!D23/1000000</f>
        <v>80572</v>
      </c>
      <c r="E23" s="23">
        <f>+Sheet1!E23/1000000</f>
        <v>116356</v>
      </c>
      <c r="F23" s="23">
        <f>+Sheet1!F23/1000000</f>
        <v>0</v>
      </c>
      <c r="G23" s="23">
        <f>+Sheet1!G23/1000000</f>
        <v>0</v>
      </c>
      <c r="H23" s="23">
        <f>+Sheet1!H23/1000000</f>
        <v>0</v>
      </c>
      <c r="I23" s="22"/>
      <c r="J23" s="23">
        <f>+Sheet1!J23/1000000</f>
        <v>0</v>
      </c>
      <c r="K23" s="23">
        <f>+Sheet1!K23/1000000</f>
        <v>0</v>
      </c>
      <c r="L23" s="23">
        <f>+Sheet1!L23/1000000</f>
        <v>0</v>
      </c>
      <c r="M23" s="23">
        <f>+Sheet1!M23/1000000</f>
        <v>0</v>
      </c>
      <c r="N23" s="22">
        <f t="shared" si="21"/>
        <v>198786.18953</v>
      </c>
      <c r="O23" s="22">
        <f>+Sheet1!O23/1000000</f>
        <v>65618.749530000001</v>
      </c>
      <c r="P23" s="22">
        <f>+Sheet1!P23/1000000</f>
        <v>125910.323</v>
      </c>
      <c r="Q23" s="22">
        <f>+Sheet1!Q23/1000000</f>
        <v>0</v>
      </c>
      <c r="R23" s="22">
        <f>+Sheet1!R23/1000000</f>
        <v>0</v>
      </c>
      <c r="S23" s="22">
        <f>+Sheet1!S23/1000000</f>
        <v>0</v>
      </c>
      <c r="T23" s="22">
        <f t="shared" si="22"/>
        <v>0</v>
      </c>
      <c r="U23" s="22">
        <f>+Sheet1!U23/1000000</f>
        <v>0</v>
      </c>
      <c r="V23" s="22">
        <f>+Sheet1!V23/1000000</f>
        <v>0</v>
      </c>
      <c r="W23" s="22">
        <f>+Sheet1!W23/1000000</f>
        <v>7257.1170000000002</v>
      </c>
      <c r="X23" s="22">
        <f>+Sheet1!X23/1000000</f>
        <v>7257.1170000000002</v>
      </c>
      <c r="Y23" s="22">
        <f>+Sheet1!Y23/1000000</f>
        <v>0</v>
      </c>
      <c r="Z23" s="22">
        <f>+Sheet1!Z23/1000000</f>
        <v>0</v>
      </c>
      <c r="AA23" s="22">
        <f>+Sheet1!AA23/1000000</f>
        <v>0</v>
      </c>
      <c r="AB23" s="22">
        <f>+Sheet1!AB23/1000000</f>
        <v>0</v>
      </c>
      <c r="AC23" s="72">
        <f t="shared" si="6"/>
        <v>1.009435882809961</v>
      </c>
      <c r="AD23" s="72">
        <f t="shared" si="7"/>
        <v>0.81441132812887851</v>
      </c>
      <c r="AE23" s="72">
        <f t="shared" si="8"/>
        <v>1.0821128519371583</v>
      </c>
      <c r="AF23" s="72" t="str">
        <f t="shared" si="9"/>
        <v/>
      </c>
      <c r="AG23" s="72" t="str">
        <f t="shared" si="10"/>
        <v/>
      </c>
      <c r="AH23" s="72" t="str">
        <f t="shared" si="11"/>
        <v/>
      </c>
      <c r="AI23" s="72" t="str">
        <f t="shared" si="12"/>
        <v/>
      </c>
      <c r="AJ23" s="72" t="str">
        <f t="shared" si="13"/>
        <v/>
      </c>
      <c r="AK23" s="72" t="str">
        <f t="shared" si="14"/>
        <v/>
      </c>
      <c r="AL23" s="72" t="str">
        <f t="shared" si="15"/>
        <v/>
      </c>
      <c r="AM23" s="72" t="str">
        <f t="shared" si="16"/>
        <v/>
      </c>
      <c r="AN23" s="64"/>
      <c r="AO23" s="64"/>
      <c r="AP23" s="45" t="s">
        <v>47</v>
      </c>
      <c r="AQ23" s="47">
        <v>116356000000</v>
      </c>
      <c r="AR23" s="28">
        <f t="shared" si="19"/>
        <v>116355883644</v>
      </c>
    </row>
    <row r="24" spans="1:45" ht="39.299999999999997" x14ac:dyDescent="0.25">
      <c r="A24" s="7">
        <v>13</v>
      </c>
      <c r="B24" s="16" t="s">
        <v>48</v>
      </c>
      <c r="C24" s="21">
        <f t="shared" si="20"/>
        <v>37564.486916000002</v>
      </c>
      <c r="D24" s="23">
        <f>+Sheet1!D24/1000000</f>
        <v>23000</v>
      </c>
      <c r="E24" s="23">
        <f>+Sheet1!E24/1000000</f>
        <v>14564.486916000002</v>
      </c>
      <c r="F24" s="23">
        <f>+Sheet1!F24/1000000</f>
        <v>0</v>
      </c>
      <c r="G24" s="23">
        <f>+Sheet1!G24/1000000</f>
        <v>0</v>
      </c>
      <c r="H24" s="23">
        <f>+Sheet1!H24/1000000</f>
        <v>0</v>
      </c>
      <c r="I24" s="22"/>
      <c r="J24" s="23">
        <f>+Sheet1!J24/1000000</f>
        <v>0</v>
      </c>
      <c r="K24" s="23">
        <f>+Sheet1!K24/1000000</f>
        <v>0</v>
      </c>
      <c r="L24" s="23">
        <f>+Sheet1!L24/1000000</f>
        <v>0</v>
      </c>
      <c r="M24" s="23">
        <f>+Sheet1!M24/1000000</f>
        <v>0</v>
      </c>
      <c r="N24" s="22">
        <f t="shared" si="21"/>
        <v>30559.479716000002</v>
      </c>
      <c r="O24" s="22">
        <f>+Sheet1!O24/1000000</f>
        <v>13022.952799999999</v>
      </c>
      <c r="P24" s="22">
        <f>+Sheet1!P24/1000000</f>
        <v>14564.486916</v>
      </c>
      <c r="Q24" s="22">
        <f>+Sheet1!Q24/1000000</f>
        <v>0</v>
      </c>
      <c r="R24" s="22">
        <f>+Sheet1!R24/1000000</f>
        <v>0</v>
      </c>
      <c r="S24" s="22">
        <f>+Sheet1!S24/1000000</f>
        <v>0</v>
      </c>
      <c r="T24" s="22">
        <f t="shared" si="22"/>
        <v>0</v>
      </c>
      <c r="U24" s="22">
        <f>+Sheet1!U24/1000000</f>
        <v>0</v>
      </c>
      <c r="V24" s="22">
        <f>+Sheet1!V24/1000000</f>
        <v>0</v>
      </c>
      <c r="W24" s="22">
        <f>+Sheet1!W24/1000000</f>
        <v>2972.04</v>
      </c>
      <c r="X24" s="22">
        <f>+Sheet1!X24/1000000</f>
        <v>2972.04</v>
      </c>
      <c r="Y24" s="22">
        <f>+Sheet1!Y24/1000000</f>
        <v>0</v>
      </c>
      <c r="Z24" s="22">
        <f>+Sheet1!Z24/1000000</f>
        <v>0</v>
      </c>
      <c r="AA24" s="22">
        <f>+Sheet1!AA24/1000000</f>
        <v>0</v>
      </c>
      <c r="AB24" s="22">
        <f>+Sheet1!AB24/1000000</f>
        <v>0</v>
      </c>
      <c r="AC24" s="72">
        <f t="shared" si="6"/>
        <v>0.81352048769721574</v>
      </c>
      <c r="AD24" s="72">
        <f t="shared" si="7"/>
        <v>0.56621533913043476</v>
      </c>
      <c r="AE24" s="72">
        <f t="shared" si="8"/>
        <v>0.99999999999999989</v>
      </c>
      <c r="AF24" s="72" t="str">
        <f t="shared" si="9"/>
        <v/>
      </c>
      <c r="AG24" s="72" t="str">
        <f t="shared" si="10"/>
        <v/>
      </c>
      <c r="AH24" s="72" t="str">
        <f t="shared" si="11"/>
        <v/>
      </c>
      <c r="AI24" s="72" t="str">
        <f t="shared" si="12"/>
        <v/>
      </c>
      <c r="AJ24" s="72" t="str">
        <f t="shared" si="13"/>
        <v/>
      </c>
      <c r="AK24" s="72" t="str">
        <f t="shared" si="14"/>
        <v/>
      </c>
      <c r="AL24" s="72" t="str">
        <f t="shared" si="15"/>
        <v/>
      </c>
      <c r="AM24" s="72" t="str">
        <f t="shared" si="16"/>
        <v/>
      </c>
      <c r="AN24" s="64"/>
      <c r="AO24" s="64"/>
      <c r="AP24" s="45" t="s">
        <v>48</v>
      </c>
      <c r="AQ24" s="47">
        <v>14564486916</v>
      </c>
      <c r="AR24" s="28">
        <f t="shared" si="19"/>
        <v>14564472351.513084</v>
      </c>
    </row>
    <row r="25" spans="1:45" x14ac:dyDescent="0.25">
      <c r="A25" s="7">
        <v>14</v>
      </c>
      <c r="B25" s="16" t="s">
        <v>49</v>
      </c>
      <c r="C25" s="21">
        <f t="shared" si="20"/>
        <v>1</v>
      </c>
      <c r="D25" s="23">
        <f>+Sheet1!D25/1000000</f>
        <v>0</v>
      </c>
      <c r="E25" s="23">
        <f>+Sheet1!E25/1000000</f>
        <v>1</v>
      </c>
      <c r="F25" s="23">
        <f>+Sheet1!F25/1000000</f>
        <v>0</v>
      </c>
      <c r="G25" s="23">
        <f>+Sheet1!G25/1000000</f>
        <v>0</v>
      </c>
      <c r="H25" s="23">
        <f>+Sheet1!H25/1000000</f>
        <v>0</v>
      </c>
      <c r="I25" s="22"/>
      <c r="J25" s="23">
        <f>+Sheet1!J25/1000000</f>
        <v>0</v>
      </c>
      <c r="K25" s="23">
        <f>+Sheet1!K25/1000000</f>
        <v>0</v>
      </c>
      <c r="L25" s="23">
        <f>+Sheet1!L25/1000000</f>
        <v>0</v>
      </c>
      <c r="M25" s="23">
        <f>+Sheet1!M25/1000000</f>
        <v>0</v>
      </c>
      <c r="N25" s="22">
        <f t="shared" si="21"/>
        <v>1</v>
      </c>
      <c r="O25" s="22">
        <f>+Sheet1!O25/1000000</f>
        <v>0</v>
      </c>
      <c r="P25" s="22">
        <f>+Sheet1!P25/1000000</f>
        <v>1</v>
      </c>
      <c r="Q25" s="22">
        <f>+Sheet1!Q25/1000000</f>
        <v>0</v>
      </c>
      <c r="R25" s="22">
        <f>+Sheet1!R25/1000000</f>
        <v>0</v>
      </c>
      <c r="S25" s="22">
        <f>+Sheet1!S25/1000000</f>
        <v>0</v>
      </c>
      <c r="T25" s="22">
        <f t="shared" si="22"/>
        <v>0</v>
      </c>
      <c r="U25" s="22">
        <f>+Sheet1!U25/1000000</f>
        <v>0</v>
      </c>
      <c r="V25" s="22">
        <f>+Sheet1!V25/1000000</f>
        <v>0</v>
      </c>
      <c r="W25" s="22">
        <f>+Sheet1!W25/1000000</f>
        <v>0</v>
      </c>
      <c r="X25" s="22">
        <f>+Sheet1!X25/1000000</f>
        <v>0</v>
      </c>
      <c r="Y25" s="22">
        <f>+Sheet1!Y25/1000000</f>
        <v>0</v>
      </c>
      <c r="Z25" s="22">
        <f>+Sheet1!Z25/1000000</f>
        <v>0</v>
      </c>
      <c r="AA25" s="22">
        <f>+Sheet1!AA25/1000000</f>
        <v>0</v>
      </c>
      <c r="AB25" s="22">
        <f>+Sheet1!AB25/1000000</f>
        <v>0</v>
      </c>
      <c r="AC25" s="72">
        <f t="shared" si="6"/>
        <v>1</v>
      </c>
      <c r="AD25" s="72" t="str">
        <f t="shared" si="7"/>
        <v/>
      </c>
      <c r="AE25" s="72">
        <f t="shared" si="8"/>
        <v>1</v>
      </c>
      <c r="AF25" s="72" t="str">
        <f t="shared" si="9"/>
        <v/>
      </c>
      <c r="AG25" s="72" t="str">
        <f t="shared" si="10"/>
        <v/>
      </c>
      <c r="AH25" s="72" t="str">
        <f t="shared" si="11"/>
        <v/>
      </c>
      <c r="AI25" s="72" t="str">
        <f t="shared" si="12"/>
        <v/>
      </c>
      <c r="AJ25" s="72" t="str">
        <f t="shared" si="13"/>
        <v/>
      </c>
      <c r="AK25" s="72" t="str">
        <f t="shared" si="14"/>
        <v/>
      </c>
      <c r="AL25" s="72" t="str">
        <f t="shared" si="15"/>
        <v/>
      </c>
      <c r="AM25" s="72" t="str">
        <f t="shared" si="16"/>
        <v/>
      </c>
      <c r="AN25" s="64"/>
      <c r="AO25" s="64"/>
      <c r="AP25" s="45" t="s">
        <v>49</v>
      </c>
      <c r="AQ25" s="47">
        <v>1000000</v>
      </c>
      <c r="AR25" s="28">
        <f t="shared" si="19"/>
        <v>999999</v>
      </c>
    </row>
    <row r="26" spans="1:45" ht="26.2" x14ac:dyDescent="0.25">
      <c r="A26" s="7">
        <v>15</v>
      </c>
      <c r="B26" s="16" t="s">
        <v>50</v>
      </c>
      <c r="C26" s="21">
        <f t="shared" si="20"/>
        <v>218</v>
      </c>
      <c r="D26" s="23">
        <f>+Sheet1!D26/1000000</f>
        <v>0</v>
      </c>
      <c r="E26" s="23">
        <f>+Sheet1!E26/1000000</f>
        <v>218</v>
      </c>
      <c r="F26" s="23">
        <f>+Sheet1!F26/1000000</f>
        <v>0</v>
      </c>
      <c r="G26" s="23">
        <f>+Sheet1!G26/1000000</f>
        <v>0</v>
      </c>
      <c r="H26" s="23">
        <f>+Sheet1!H26/1000000</f>
        <v>0</v>
      </c>
      <c r="I26" s="22"/>
      <c r="J26" s="23">
        <f>+Sheet1!J26/1000000</f>
        <v>0</v>
      </c>
      <c r="K26" s="23">
        <f>+Sheet1!K26/1000000</f>
        <v>0</v>
      </c>
      <c r="L26" s="23">
        <f>+Sheet1!L26/1000000</f>
        <v>0</v>
      </c>
      <c r="M26" s="23">
        <f>+Sheet1!M26/1000000</f>
        <v>0</v>
      </c>
      <c r="N26" s="22">
        <f t="shared" si="21"/>
        <v>218</v>
      </c>
      <c r="O26" s="22">
        <f>+Sheet1!O26/1000000</f>
        <v>0</v>
      </c>
      <c r="P26" s="22">
        <f>+Sheet1!P26/1000000</f>
        <v>218</v>
      </c>
      <c r="Q26" s="22">
        <f>+Sheet1!Q26/1000000</f>
        <v>0</v>
      </c>
      <c r="R26" s="22">
        <f>+Sheet1!R26/1000000</f>
        <v>0</v>
      </c>
      <c r="S26" s="22">
        <f>+Sheet1!S26/1000000</f>
        <v>0</v>
      </c>
      <c r="T26" s="22">
        <f t="shared" si="22"/>
        <v>0</v>
      </c>
      <c r="U26" s="22">
        <f>+Sheet1!U26/1000000</f>
        <v>0</v>
      </c>
      <c r="V26" s="22">
        <f>+Sheet1!V26/1000000</f>
        <v>0</v>
      </c>
      <c r="W26" s="22">
        <f>+Sheet1!W26/1000000</f>
        <v>0</v>
      </c>
      <c r="X26" s="22">
        <f>+Sheet1!X26/1000000</f>
        <v>0</v>
      </c>
      <c r="Y26" s="22">
        <f>+Sheet1!Y26/1000000</f>
        <v>0</v>
      </c>
      <c r="Z26" s="22">
        <f>+Sheet1!Z26/1000000</f>
        <v>0</v>
      </c>
      <c r="AA26" s="22">
        <f>+Sheet1!AA26/1000000</f>
        <v>0</v>
      </c>
      <c r="AB26" s="22">
        <f>+Sheet1!AB26/1000000</f>
        <v>0</v>
      </c>
      <c r="AC26" s="72">
        <f t="shared" si="6"/>
        <v>1</v>
      </c>
      <c r="AD26" s="72" t="str">
        <f t="shared" si="7"/>
        <v/>
      </c>
      <c r="AE26" s="72">
        <f t="shared" si="8"/>
        <v>1</v>
      </c>
      <c r="AF26" s="72" t="str">
        <f t="shared" si="9"/>
        <v/>
      </c>
      <c r="AG26" s="72" t="str">
        <f t="shared" si="10"/>
        <v/>
      </c>
      <c r="AH26" s="72" t="str">
        <f t="shared" si="11"/>
        <v/>
      </c>
      <c r="AI26" s="72" t="str">
        <f t="shared" si="12"/>
        <v/>
      </c>
      <c r="AJ26" s="72" t="str">
        <f t="shared" si="13"/>
        <v/>
      </c>
      <c r="AK26" s="72" t="str">
        <f t="shared" si="14"/>
        <v/>
      </c>
      <c r="AL26" s="72" t="str">
        <f t="shared" si="15"/>
        <v/>
      </c>
      <c r="AM26" s="72" t="str">
        <f t="shared" si="16"/>
        <v/>
      </c>
      <c r="AN26" s="64"/>
      <c r="AO26" s="64"/>
      <c r="AP26" s="45" t="s">
        <v>50</v>
      </c>
      <c r="AQ26" s="47">
        <v>218000000</v>
      </c>
      <c r="AR26" s="28">
        <f t="shared" si="19"/>
        <v>217999782</v>
      </c>
    </row>
    <row r="27" spans="1:45" x14ac:dyDescent="0.25">
      <c r="A27" s="7">
        <v>16</v>
      </c>
      <c r="B27" s="16" t="s">
        <v>51</v>
      </c>
      <c r="C27" s="21">
        <f t="shared" si="20"/>
        <v>96927.513000000006</v>
      </c>
      <c r="D27" s="23">
        <f>+Sheet1!D27/1000000</f>
        <v>7858.5129999999999</v>
      </c>
      <c r="E27" s="23">
        <f>+Sheet1!E27/1000000</f>
        <v>89069</v>
      </c>
      <c r="F27" s="23">
        <f>+Sheet1!F27/1000000</f>
        <v>0</v>
      </c>
      <c r="G27" s="23">
        <f>+Sheet1!G27/1000000</f>
        <v>0</v>
      </c>
      <c r="H27" s="23">
        <f>+Sheet1!H27/1000000</f>
        <v>0</v>
      </c>
      <c r="I27" s="22"/>
      <c r="J27" s="23">
        <f>+Sheet1!J27/1000000</f>
        <v>0</v>
      </c>
      <c r="K27" s="23">
        <f>+Sheet1!K27/1000000</f>
        <v>0</v>
      </c>
      <c r="L27" s="23">
        <f>+Sheet1!L27/1000000</f>
        <v>0</v>
      </c>
      <c r="M27" s="23">
        <f>+Sheet1!M27/1000000</f>
        <v>0</v>
      </c>
      <c r="N27" s="22">
        <f t="shared" si="21"/>
        <v>78430.796299999987</v>
      </c>
      <c r="O27" s="22">
        <f>+Sheet1!O27/1000000</f>
        <v>9005.73</v>
      </c>
      <c r="P27" s="22">
        <f>+Sheet1!P27/1000000</f>
        <v>36104.536380999998</v>
      </c>
      <c r="Q27" s="22">
        <f>+Sheet1!Q27/1000000</f>
        <v>0</v>
      </c>
      <c r="R27" s="22">
        <f>+Sheet1!R27/1000000</f>
        <v>0</v>
      </c>
      <c r="S27" s="22">
        <f>+Sheet1!S27/1000000</f>
        <v>0</v>
      </c>
      <c r="T27" s="22">
        <f t="shared" si="22"/>
        <v>0</v>
      </c>
      <c r="U27" s="22">
        <f>+Sheet1!U27/1000000</f>
        <v>0</v>
      </c>
      <c r="V27" s="22">
        <f>+Sheet1!V27/1000000</f>
        <v>0</v>
      </c>
      <c r="W27" s="22">
        <f>+Sheet1!W27/1000000</f>
        <v>33320.529919000001</v>
      </c>
      <c r="X27" s="22">
        <f>+Sheet1!X27/1000000</f>
        <v>0</v>
      </c>
      <c r="Y27" s="22">
        <f>+Sheet1!Y27/1000000</f>
        <v>33320.529919000001</v>
      </c>
      <c r="Z27" s="22">
        <f>+Sheet1!Z27/1000000</f>
        <v>0</v>
      </c>
      <c r="AA27" s="22">
        <f>+Sheet1!AA27/1000000</f>
        <v>0</v>
      </c>
      <c r="AB27" s="22">
        <f>+Sheet1!AB27/1000000</f>
        <v>0</v>
      </c>
      <c r="AC27" s="72">
        <f t="shared" si="6"/>
        <v>0.8091695935704033</v>
      </c>
      <c r="AD27" s="72">
        <f t="shared" si="7"/>
        <v>1.1459839794118811</v>
      </c>
      <c r="AE27" s="72">
        <f t="shared" si="8"/>
        <v>0.40535468435707145</v>
      </c>
      <c r="AF27" s="72" t="str">
        <f t="shared" si="9"/>
        <v/>
      </c>
      <c r="AG27" s="72" t="str">
        <f t="shared" si="10"/>
        <v/>
      </c>
      <c r="AH27" s="72" t="str">
        <f t="shared" si="11"/>
        <v/>
      </c>
      <c r="AI27" s="72" t="str">
        <f t="shared" si="12"/>
        <v/>
      </c>
      <c r="AJ27" s="72" t="str">
        <f t="shared" si="13"/>
        <v/>
      </c>
      <c r="AK27" s="72" t="str">
        <f t="shared" si="14"/>
        <v/>
      </c>
      <c r="AL27" s="72" t="str">
        <f t="shared" si="15"/>
        <v/>
      </c>
      <c r="AM27" s="72" t="str">
        <f t="shared" si="16"/>
        <v/>
      </c>
      <c r="AN27" s="64"/>
      <c r="AO27" s="64"/>
      <c r="AP27" s="45" t="s">
        <v>51</v>
      </c>
      <c r="AQ27" s="47">
        <v>89069000000</v>
      </c>
      <c r="AR27" s="28">
        <f t="shared" si="19"/>
        <v>89068910931</v>
      </c>
    </row>
    <row r="28" spans="1:45" ht="26.2" x14ac:dyDescent="0.25">
      <c r="A28" s="7">
        <v>17</v>
      </c>
      <c r="B28" s="16" t="s">
        <v>52</v>
      </c>
      <c r="C28" s="21">
        <f t="shared" si="20"/>
        <v>11790</v>
      </c>
      <c r="D28" s="23">
        <f>+Sheet1!D28/1000000</f>
        <v>0</v>
      </c>
      <c r="E28" s="23">
        <f>+Sheet1!E28/1000000</f>
        <v>11790</v>
      </c>
      <c r="F28" s="23">
        <f>+Sheet1!F28/1000000</f>
        <v>0</v>
      </c>
      <c r="G28" s="23">
        <f>+Sheet1!G28/1000000</f>
        <v>0</v>
      </c>
      <c r="H28" s="23">
        <f>+Sheet1!H28/1000000</f>
        <v>0</v>
      </c>
      <c r="I28" s="22"/>
      <c r="J28" s="23">
        <f>+Sheet1!J28/1000000</f>
        <v>0</v>
      </c>
      <c r="K28" s="23">
        <f>+Sheet1!K28/1000000</f>
        <v>0</v>
      </c>
      <c r="L28" s="23">
        <f>+Sheet1!L28/1000000</f>
        <v>0</v>
      </c>
      <c r="M28" s="23">
        <f>+Sheet1!M28/1000000</f>
        <v>0</v>
      </c>
      <c r="N28" s="22">
        <f t="shared" si="21"/>
        <v>13097.214563</v>
      </c>
      <c r="O28" s="22">
        <f>+Sheet1!O28/1000000</f>
        <v>0</v>
      </c>
      <c r="P28" s="22">
        <f>+Sheet1!P28/1000000</f>
        <v>13097.214563</v>
      </c>
      <c r="Q28" s="22">
        <f>+Sheet1!Q28/1000000</f>
        <v>0</v>
      </c>
      <c r="R28" s="22">
        <f>+Sheet1!R28/1000000</f>
        <v>0</v>
      </c>
      <c r="S28" s="22">
        <f>+Sheet1!S28/1000000</f>
        <v>0</v>
      </c>
      <c r="T28" s="22">
        <f t="shared" si="22"/>
        <v>0</v>
      </c>
      <c r="U28" s="22">
        <f>+Sheet1!U28/1000000</f>
        <v>0</v>
      </c>
      <c r="V28" s="22">
        <f>+Sheet1!V28/1000000</f>
        <v>0</v>
      </c>
      <c r="W28" s="22">
        <f>+Sheet1!W28/1000000</f>
        <v>0</v>
      </c>
      <c r="X28" s="22">
        <f>+Sheet1!X28/1000000</f>
        <v>0</v>
      </c>
      <c r="Y28" s="22">
        <f>+Sheet1!Y28/1000000</f>
        <v>0</v>
      </c>
      <c r="Z28" s="22">
        <f>+Sheet1!Z28/1000000</f>
        <v>0</v>
      </c>
      <c r="AA28" s="22">
        <f>+Sheet1!AA28/1000000</f>
        <v>0</v>
      </c>
      <c r="AB28" s="22">
        <f>+Sheet1!AB28/1000000</f>
        <v>0</v>
      </c>
      <c r="AC28" s="72">
        <f t="shared" si="6"/>
        <v>1.1108748569126379</v>
      </c>
      <c r="AD28" s="72" t="str">
        <f t="shared" si="7"/>
        <v/>
      </c>
      <c r="AE28" s="72">
        <f t="shared" si="8"/>
        <v>1.1108748569126379</v>
      </c>
      <c r="AF28" s="72" t="str">
        <f t="shared" si="9"/>
        <v/>
      </c>
      <c r="AG28" s="72" t="str">
        <f t="shared" si="10"/>
        <v/>
      </c>
      <c r="AH28" s="72" t="str">
        <f t="shared" si="11"/>
        <v/>
      </c>
      <c r="AI28" s="72" t="str">
        <f t="shared" si="12"/>
        <v/>
      </c>
      <c r="AJ28" s="72" t="str">
        <f t="shared" si="13"/>
        <v/>
      </c>
      <c r="AK28" s="72" t="str">
        <f t="shared" si="14"/>
        <v/>
      </c>
      <c r="AL28" s="72" t="str">
        <f t="shared" si="15"/>
        <v/>
      </c>
      <c r="AM28" s="72" t="str">
        <f t="shared" si="16"/>
        <v/>
      </c>
      <c r="AN28" s="64"/>
      <c r="AO28" s="64"/>
      <c r="AP28" s="45" t="s">
        <v>52</v>
      </c>
      <c r="AQ28" s="47">
        <v>11790000000</v>
      </c>
      <c r="AR28" s="28">
        <f t="shared" si="19"/>
        <v>11789988210</v>
      </c>
    </row>
    <row r="29" spans="1:45" ht="26.2" x14ac:dyDescent="0.25">
      <c r="A29" s="7">
        <v>18</v>
      </c>
      <c r="B29" s="16" t="s">
        <v>53</v>
      </c>
      <c r="C29" s="21">
        <f t="shared" si="20"/>
        <v>710</v>
      </c>
      <c r="D29" s="23">
        <f>+Sheet1!D29/1000000</f>
        <v>0</v>
      </c>
      <c r="E29" s="23">
        <f>+Sheet1!E29/1000000</f>
        <v>710</v>
      </c>
      <c r="F29" s="23">
        <f>+Sheet1!F29/1000000</f>
        <v>0</v>
      </c>
      <c r="G29" s="23">
        <f>+Sheet1!G29/1000000</f>
        <v>0</v>
      </c>
      <c r="H29" s="23">
        <f>+Sheet1!H29/1000000</f>
        <v>0</v>
      </c>
      <c r="I29" s="22"/>
      <c r="J29" s="23">
        <f>+Sheet1!J29/1000000</f>
        <v>0</v>
      </c>
      <c r="K29" s="23">
        <f>+Sheet1!K29/1000000</f>
        <v>0</v>
      </c>
      <c r="L29" s="23">
        <f>+Sheet1!L29/1000000</f>
        <v>0</v>
      </c>
      <c r="M29" s="23">
        <f>+Sheet1!M29/1000000</f>
        <v>0</v>
      </c>
      <c r="N29" s="22">
        <f t="shared" si="21"/>
        <v>710</v>
      </c>
      <c r="O29" s="22">
        <f>+Sheet1!O29/1000000</f>
        <v>0</v>
      </c>
      <c r="P29" s="22">
        <f>+Sheet1!P29/1000000</f>
        <v>710</v>
      </c>
      <c r="Q29" s="22">
        <f>+Sheet1!Q29/1000000</f>
        <v>0</v>
      </c>
      <c r="R29" s="22">
        <f>+Sheet1!R29/1000000</f>
        <v>0</v>
      </c>
      <c r="S29" s="22">
        <f>+Sheet1!S29/1000000</f>
        <v>0</v>
      </c>
      <c r="T29" s="22">
        <f t="shared" si="22"/>
        <v>0</v>
      </c>
      <c r="U29" s="22">
        <f>+Sheet1!U29/1000000</f>
        <v>0</v>
      </c>
      <c r="V29" s="22">
        <f>+Sheet1!V29/1000000</f>
        <v>0</v>
      </c>
      <c r="W29" s="22">
        <f>+Sheet1!W29/1000000</f>
        <v>0</v>
      </c>
      <c r="X29" s="22">
        <f>+Sheet1!X29/1000000</f>
        <v>0</v>
      </c>
      <c r="Y29" s="22">
        <f>+Sheet1!Y29/1000000</f>
        <v>0</v>
      </c>
      <c r="Z29" s="22">
        <f>+Sheet1!Z29/1000000</f>
        <v>0</v>
      </c>
      <c r="AA29" s="22">
        <f>+Sheet1!AA29/1000000</f>
        <v>0</v>
      </c>
      <c r="AB29" s="22">
        <f>+Sheet1!AB29/1000000</f>
        <v>0</v>
      </c>
      <c r="AC29" s="72">
        <f t="shared" si="6"/>
        <v>1</v>
      </c>
      <c r="AD29" s="72" t="str">
        <f t="shared" si="7"/>
        <v/>
      </c>
      <c r="AE29" s="72">
        <f t="shared" si="8"/>
        <v>1</v>
      </c>
      <c r="AF29" s="72" t="str">
        <f t="shared" si="9"/>
        <v/>
      </c>
      <c r="AG29" s="72" t="str">
        <f t="shared" si="10"/>
        <v/>
      </c>
      <c r="AH29" s="72" t="str">
        <f t="shared" si="11"/>
        <v/>
      </c>
      <c r="AI29" s="72" t="str">
        <f t="shared" si="12"/>
        <v/>
      </c>
      <c r="AJ29" s="72" t="str">
        <f t="shared" si="13"/>
        <v/>
      </c>
      <c r="AK29" s="72" t="str">
        <f t="shared" si="14"/>
        <v/>
      </c>
      <c r="AL29" s="72" t="str">
        <f t="shared" si="15"/>
        <v/>
      </c>
      <c r="AM29" s="72" t="str">
        <f t="shared" si="16"/>
        <v/>
      </c>
      <c r="AN29" s="64"/>
      <c r="AO29" s="64"/>
      <c r="AP29" s="45" t="s">
        <v>53</v>
      </c>
      <c r="AQ29" s="47">
        <v>710000000</v>
      </c>
      <c r="AR29" s="28">
        <f t="shared" si="19"/>
        <v>709999290</v>
      </c>
    </row>
    <row r="30" spans="1:45" x14ac:dyDescent="0.25">
      <c r="A30" s="7">
        <v>19</v>
      </c>
      <c r="B30" s="16" t="s">
        <v>54</v>
      </c>
      <c r="C30" s="21">
        <f t="shared" si="20"/>
        <v>1164</v>
      </c>
      <c r="D30" s="23">
        <f>+Sheet1!D30/1000000</f>
        <v>0</v>
      </c>
      <c r="E30" s="23">
        <f>+Sheet1!E30/1000000</f>
        <v>1164</v>
      </c>
      <c r="F30" s="23">
        <f>+Sheet1!F30/1000000</f>
        <v>0</v>
      </c>
      <c r="G30" s="23">
        <f>+Sheet1!G30/1000000</f>
        <v>0</v>
      </c>
      <c r="H30" s="23">
        <f>+Sheet1!H30/1000000</f>
        <v>0</v>
      </c>
      <c r="I30" s="22"/>
      <c r="J30" s="23">
        <f>+Sheet1!J30/1000000</f>
        <v>0</v>
      </c>
      <c r="K30" s="23">
        <f>+Sheet1!K30/1000000</f>
        <v>0</v>
      </c>
      <c r="L30" s="23">
        <f>+Sheet1!L30/1000000</f>
        <v>0</v>
      </c>
      <c r="M30" s="23">
        <f>+Sheet1!M30/1000000</f>
        <v>0</v>
      </c>
      <c r="N30" s="22">
        <f t="shared" si="21"/>
        <v>1214.0941270000001</v>
      </c>
      <c r="O30" s="22">
        <f>+Sheet1!O30/1000000</f>
        <v>0</v>
      </c>
      <c r="P30" s="22">
        <f>+Sheet1!P30/1000000</f>
        <v>1214.0941270000001</v>
      </c>
      <c r="Q30" s="22">
        <f>+Sheet1!Q30/1000000</f>
        <v>0</v>
      </c>
      <c r="R30" s="22">
        <f>+Sheet1!R30/1000000</f>
        <v>0</v>
      </c>
      <c r="S30" s="22">
        <f>+Sheet1!S30/1000000</f>
        <v>0</v>
      </c>
      <c r="T30" s="22">
        <f t="shared" si="22"/>
        <v>0</v>
      </c>
      <c r="U30" s="22">
        <f>+Sheet1!U30/1000000</f>
        <v>0</v>
      </c>
      <c r="V30" s="22">
        <f>+Sheet1!V30/1000000</f>
        <v>0</v>
      </c>
      <c r="W30" s="22">
        <f>+Sheet1!W30/1000000</f>
        <v>0</v>
      </c>
      <c r="X30" s="22">
        <f>+Sheet1!X30/1000000</f>
        <v>0</v>
      </c>
      <c r="Y30" s="22">
        <f>+Sheet1!Y30/1000000</f>
        <v>0</v>
      </c>
      <c r="Z30" s="22">
        <f>+Sheet1!Z30/1000000</f>
        <v>0</v>
      </c>
      <c r="AA30" s="22">
        <f>+Sheet1!AA30/1000000</f>
        <v>0</v>
      </c>
      <c r="AB30" s="22">
        <f>+Sheet1!AB30/1000000</f>
        <v>0</v>
      </c>
      <c r="AC30" s="72">
        <f t="shared" si="6"/>
        <v>1.043036191580756</v>
      </c>
      <c r="AD30" s="72" t="str">
        <f t="shared" si="7"/>
        <v/>
      </c>
      <c r="AE30" s="72">
        <f t="shared" si="8"/>
        <v>1.043036191580756</v>
      </c>
      <c r="AF30" s="72" t="str">
        <f t="shared" si="9"/>
        <v/>
      </c>
      <c r="AG30" s="72" t="str">
        <f t="shared" si="10"/>
        <v/>
      </c>
      <c r="AH30" s="72" t="str">
        <f t="shared" si="11"/>
        <v/>
      </c>
      <c r="AI30" s="72" t="str">
        <f t="shared" si="12"/>
        <v/>
      </c>
      <c r="AJ30" s="72" t="str">
        <f t="shared" si="13"/>
        <v/>
      </c>
      <c r="AK30" s="72" t="str">
        <f t="shared" si="14"/>
        <v/>
      </c>
      <c r="AL30" s="72" t="str">
        <f t="shared" si="15"/>
        <v/>
      </c>
      <c r="AM30" s="72" t="str">
        <f t="shared" si="16"/>
        <v/>
      </c>
      <c r="AN30" s="64"/>
      <c r="AO30" s="64"/>
      <c r="AP30" s="45" t="s">
        <v>54</v>
      </c>
      <c r="AQ30" s="47">
        <v>1164000000</v>
      </c>
      <c r="AR30" s="28">
        <f t="shared" si="19"/>
        <v>1163998836</v>
      </c>
    </row>
    <row r="31" spans="1:45" x14ac:dyDescent="0.25">
      <c r="A31" s="7">
        <v>20</v>
      </c>
      <c r="B31" s="16" t="s">
        <v>55</v>
      </c>
      <c r="C31" s="21">
        <f t="shared" si="20"/>
        <v>9017.6965799999998</v>
      </c>
      <c r="D31" s="23">
        <f>+Sheet1!D31/1000000</f>
        <v>5.609</v>
      </c>
      <c r="E31" s="23">
        <f>+Sheet1!E31/1000000</f>
        <v>9012.0875799999994</v>
      </c>
      <c r="F31" s="23">
        <f>+Sheet1!F31/1000000</f>
        <v>0</v>
      </c>
      <c r="G31" s="23">
        <f>+Sheet1!G31/1000000</f>
        <v>0</v>
      </c>
      <c r="H31" s="23">
        <f>+Sheet1!H31/1000000</f>
        <v>0</v>
      </c>
      <c r="I31" s="22"/>
      <c r="J31" s="23">
        <f>+Sheet1!J31/1000000</f>
        <v>0</v>
      </c>
      <c r="K31" s="23">
        <f>+Sheet1!K31/1000000</f>
        <v>0</v>
      </c>
      <c r="L31" s="23">
        <f>+Sheet1!L31/1000000</f>
        <v>0</v>
      </c>
      <c r="M31" s="23">
        <f>+Sheet1!M31/1000000</f>
        <v>0</v>
      </c>
      <c r="N31" s="22">
        <f t="shared" si="21"/>
        <v>9046.960137</v>
      </c>
      <c r="O31" s="22">
        <f>+Sheet1!O31/1000000</f>
        <v>5.609</v>
      </c>
      <c r="P31" s="22">
        <f>+Sheet1!P31/1000000</f>
        <v>9041.3511369999997</v>
      </c>
      <c r="Q31" s="22">
        <f>+Sheet1!Q31/1000000</f>
        <v>0</v>
      </c>
      <c r="R31" s="22">
        <f>+Sheet1!R31/1000000</f>
        <v>0</v>
      </c>
      <c r="S31" s="22">
        <f>+Sheet1!S31/1000000</f>
        <v>0</v>
      </c>
      <c r="T31" s="22">
        <f t="shared" si="22"/>
        <v>0</v>
      </c>
      <c r="U31" s="22">
        <f>+Sheet1!U31/1000000</f>
        <v>0</v>
      </c>
      <c r="V31" s="22">
        <f>+Sheet1!V31/1000000</f>
        <v>0</v>
      </c>
      <c r="W31" s="22">
        <f>+Sheet1!W31/1000000</f>
        <v>0</v>
      </c>
      <c r="X31" s="22">
        <f>+Sheet1!X31/1000000</f>
        <v>0</v>
      </c>
      <c r="Y31" s="22">
        <f>+Sheet1!Y31/1000000</f>
        <v>0</v>
      </c>
      <c r="Z31" s="22">
        <f>+Sheet1!Z31/1000000</f>
        <v>0</v>
      </c>
      <c r="AA31" s="22">
        <f>+Sheet1!AA31/1000000</f>
        <v>0</v>
      </c>
      <c r="AB31" s="22">
        <f>+Sheet1!AB31/1000000</f>
        <v>0</v>
      </c>
      <c r="AC31" s="72">
        <f t="shared" si="6"/>
        <v>1.0032451254863579</v>
      </c>
      <c r="AD31" s="72">
        <f t="shared" si="7"/>
        <v>1</v>
      </c>
      <c r="AE31" s="72">
        <f t="shared" si="8"/>
        <v>1.0032471452080585</v>
      </c>
      <c r="AF31" s="72" t="str">
        <f t="shared" si="9"/>
        <v/>
      </c>
      <c r="AG31" s="72" t="str">
        <f t="shared" si="10"/>
        <v/>
      </c>
      <c r="AH31" s="72" t="str">
        <f t="shared" si="11"/>
        <v/>
      </c>
      <c r="AI31" s="72" t="str">
        <f t="shared" si="12"/>
        <v/>
      </c>
      <c r="AJ31" s="72" t="str">
        <f t="shared" si="13"/>
        <v/>
      </c>
      <c r="AK31" s="72" t="str">
        <f t="shared" si="14"/>
        <v/>
      </c>
      <c r="AL31" s="72" t="str">
        <f t="shared" si="15"/>
        <v/>
      </c>
      <c r="AM31" s="72" t="str">
        <f t="shared" si="16"/>
        <v/>
      </c>
      <c r="AN31" s="64"/>
      <c r="AO31" s="64"/>
      <c r="AP31" s="45" t="s">
        <v>55</v>
      </c>
      <c r="AQ31" s="47">
        <v>9012087580</v>
      </c>
      <c r="AR31" s="28">
        <f t="shared" si="19"/>
        <v>9012078567.9124203</v>
      </c>
      <c r="AS31" s="43">
        <f t="shared" ref="AS31:AS58" si="23">AQ31*AT31</f>
        <v>0</v>
      </c>
    </row>
    <row r="32" spans="1:45" ht="26.2" x14ac:dyDescent="0.25">
      <c r="A32" s="7">
        <v>21</v>
      </c>
      <c r="B32" s="16" t="s">
        <v>56</v>
      </c>
      <c r="C32" s="21">
        <f t="shared" si="20"/>
        <v>46</v>
      </c>
      <c r="D32" s="23">
        <f>+Sheet1!D32/1000000</f>
        <v>0</v>
      </c>
      <c r="E32" s="23">
        <f>+Sheet1!E32/1000000</f>
        <v>46</v>
      </c>
      <c r="F32" s="23">
        <f>+Sheet1!F32/1000000</f>
        <v>0</v>
      </c>
      <c r="G32" s="23">
        <f>+Sheet1!G32/1000000</f>
        <v>0</v>
      </c>
      <c r="H32" s="23">
        <f>+Sheet1!H32/1000000</f>
        <v>0</v>
      </c>
      <c r="I32" s="22"/>
      <c r="J32" s="23">
        <f>+Sheet1!J32/1000000</f>
        <v>0</v>
      </c>
      <c r="K32" s="23">
        <f>+Sheet1!K32/1000000</f>
        <v>0</v>
      </c>
      <c r="L32" s="23">
        <f>+Sheet1!L32/1000000</f>
        <v>0</v>
      </c>
      <c r="M32" s="23">
        <f>+Sheet1!M32/1000000</f>
        <v>0</v>
      </c>
      <c r="N32" s="22">
        <f t="shared" si="21"/>
        <v>46</v>
      </c>
      <c r="O32" s="22">
        <f>+Sheet1!O32/1000000</f>
        <v>0</v>
      </c>
      <c r="P32" s="22">
        <f>+Sheet1!P32/1000000</f>
        <v>46</v>
      </c>
      <c r="Q32" s="22">
        <f>+Sheet1!Q32/1000000</f>
        <v>0</v>
      </c>
      <c r="R32" s="22">
        <f>+Sheet1!R32/1000000</f>
        <v>0</v>
      </c>
      <c r="S32" s="22">
        <f>+Sheet1!S32/1000000</f>
        <v>0</v>
      </c>
      <c r="T32" s="22">
        <f t="shared" si="22"/>
        <v>0</v>
      </c>
      <c r="U32" s="22">
        <f>+Sheet1!U32/1000000</f>
        <v>0</v>
      </c>
      <c r="V32" s="22">
        <f>+Sheet1!V32/1000000</f>
        <v>0</v>
      </c>
      <c r="W32" s="22">
        <f>+Sheet1!W32/1000000</f>
        <v>0</v>
      </c>
      <c r="X32" s="22">
        <f>+Sheet1!X32/1000000</f>
        <v>0</v>
      </c>
      <c r="Y32" s="22">
        <f>+Sheet1!Y32/1000000</f>
        <v>0</v>
      </c>
      <c r="Z32" s="22">
        <f>+Sheet1!Z32/1000000</f>
        <v>0</v>
      </c>
      <c r="AA32" s="22">
        <f>+Sheet1!AA32/1000000</f>
        <v>0</v>
      </c>
      <c r="AB32" s="22">
        <f>+Sheet1!AB32/1000000</f>
        <v>0</v>
      </c>
      <c r="AC32" s="72">
        <f t="shared" si="6"/>
        <v>1</v>
      </c>
      <c r="AD32" s="72" t="str">
        <f t="shared" si="7"/>
        <v/>
      </c>
      <c r="AE32" s="72">
        <f t="shared" si="8"/>
        <v>1</v>
      </c>
      <c r="AF32" s="72" t="str">
        <f t="shared" si="9"/>
        <v/>
      </c>
      <c r="AG32" s="72" t="str">
        <f t="shared" si="10"/>
        <v/>
      </c>
      <c r="AH32" s="72" t="str">
        <f t="shared" si="11"/>
        <v/>
      </c>
      <c r="AI32" s="72" t="str">
        <f t="shared" si="12"/>
        <v/>
      </c>
      <c r="AJ32" s="72" t="str">
        <f t="shared" si="13"/>
        <v/>
      </c>
      <c r="AK32" s="72" t="str">
        <f t="shared" si="14"/>
        <v/>
      </c>
      <c r="AL32" s="72" t="str">
        <f t="shared" si="15"/>
        <v/>
      </c>
      <c r="AM32" s="72" t="str">
        <f t="shared" si="16"/>
        <v/>
      </c>
      <c r="AN32" s="64"/>
      <c r="AO32" s="64"/>
      <c r="AP32" s="45" t="s">
        <v>56</v>
      </c>
      <c r="AQ32" s="47">
        <v>46000000</v>
      </c>
      <c r="AR32" s="28">
        <f t="shared" si="19"/>
        <v>45999954</v>
      </c>
      <c r="AS32" s="43">
        <f t="shared" si="23"/>
        <v>0</v>
      </c>
    </row>
    <row r="33" spans="1:45" ht="26.2" x14ac:dyDescent="0.25">
      <c r="A33" s="7">
        <v>22</v>
      </c>
      <c r="B33" s="16" t="s">
        <v>57</v>
      </c>
      <c r="C33" s="21">
        <f t="shared" si="20"/>
        <v>1850.4441890000001</v>
      </c>
      <c r="D33" s="23">
        <f>+Sheet1!D33/1000000</f>
        <v>0</v>
      </c>
      <c r="E33" s="23">
        <f>+Sheet1!E33/1000000</f>
        <v>1850.4441890000001</v>
      </c>
      <c r="F33" s="23">
        <f>+Sheet1!F33/1000000</f>
        <v>0</v>
      </c>
      <c r="G33" s="23">
        <f>+Sheet1!G33/1000000</f>
        <v>0</v>
      </c>
      <c r="H33" s="23">
        <f>+Sheet1!H33/1000000</f>
        <v>0</v>
      </c>
      <c r="I33" s="22"/>
      <c r="J33" s="23">
        <f>+Sheet1!J33/1000000</f>
        <v>0</v>
      </c>
      <c r="K33" s="23">
        <f>+Sheet1!K33/1000000</f>
        <v>0</v>
      </c>
      <c r="L33" s="23">
        <f>+Sheet1!L33/1000000</f>
        <v>0</v>
      </c>
      <c r="M33" s="23">
        <f>+Sheet1!M33/1000000</f>
        <v>0</v>
      </c>
      <c r="N33" s="22">
        <f t="shared" si="21"/>
        <v>2427.6441890000001</v>
      </c>
      <c r="O33" s="22">
        <f>+Sheet1!O33/1000000</f>
        <v>577.20000000000005</v>
      </c>
      <c r="P33" s="22">
        <f>+Sheet1!P33/1000000</f>
        <v>1398.912</v>
      </c>
      <c r="Q33" s="22">
        <f>+Sheet1!Q33/1000000</f>
        <v>0</v>
      </c>
      <c r="R33" s="22">
        <f>+Sheet1!R33/1000000</f>
        <v>0</v>
      </c>
      <c r="S33" s="22">
        <f>+Sheet1!S33/1000000</f>
        <v>0</v>
      </c>
      <c r="T33" s="22">
        <f t="shared" si="22"/>
        <v>0</v>
      </c>
      <c r="U33" s="22">
        <f>+Sheet1!U33/1000000</f>
        <v>0</v>
      </c>
      <c r="V33" s="22">
        <f>+Sheet1!V33/1000000</f>
        <v>0</v>
      </c>
      <c r="W33" s="22">
        <f>+Sheet1!W33/1000000</f>
        <v>451.53218900000002</v>
      </c>
      <c r="X33" s="22">
        <f>+Sheet1!X33/1000000</f>
        <v>0</v>
      </c>
      <c r="Y33" s="22">
        <f>+Sheet1!Y33/1000000</f>
        <v>451.53218900000002</v>
      </c>
      <c r="Z33" s="22">
        <f>+Sheet1!Z33/1000000</f>
        <v>0</v>
      </c>
      <c r="AA33" s="22">
        <f>+Sheet1!AA33/1000000</f>
        <v>0</v>
      </c>
      <c r="AB33" s="22">
        <f>+Sheet1!AB33/1000000</f>
        <v>0</v>
      </c>
      <c r="AC33" s="72">
        <f t="shared" si="6"/>
        <v>1.3119251061075909</v>
      </c>
      <c r="AD33" s="72" t="str">
        <f t="shared" si="7"/>
        <v/>
      </c>
      <c r="AE33" s="72">
        <f t="shared" si="8"/>
        <v>0.75598713450308763</v>
      </c>
      <c r="AF33" s="72" t="str">
        <f t="shared" si="9"/>
        <v/>
      </c>
      <c r="AG33" s="72" t="str">
        <f t="shared" si="10"/>
        <v/>
      </c>
      <c r="AH33" s="72" t="str">
        <f t="shared" si="11"/>
        <v/>
      </c>
      <c r="AI33" s="72" t="str">
        <f t="shared" si="12"/>
        <v/>
      </c>
      <c r="AJ33" s="72" t="str">
        <f t="shared" si="13"/>
        <v/>
      </c>
      <c r="AK33" s="72" t="str">
        <f t="shared" si="14"/>
        <v/>
      </c>
      <c r="AL33" s="72" t="str">
        <f t="shared" si="15"/>
        <v/>
      </c>
      <c r="AM33" s="72" t="str">
        <f t="shared" si="16"/>
        <v/>
      </c>
      <c r="AN33" s="64"/>
      <c r="AO33" s="64"/>
      <c r="AP33" s="45" t="s">
        <v>57</v>
      </c>
      <c r="AQ33" s="47">
        <v>1850444189</v>
      </c>
      <c r="AR33" s="28">
        <f t="shared" si="19"/>
        <v>1850442338.5558109</v>
      </c>
      <c r="AS33" s="43">
        <f t="shared" si="23"/>
        <v>0</v>
      </c>
    </row>
    <row r="34" spans="1:45" ht="26.2" x14ac:dyDescent="0.25">
      <c r="A34" s="7">
        <v>23</v>
      </c>
      <c r="B34" s="16" t="s">
        <v>58</v>
      </c>
      <c r="C34" s="21">
        <f t="shared" si="20"/>
        <v>3049.547775</v>
      </c>
      <c r="D34" s="23">
        <f>+Sheet1!D34/1000000</f>
        <v>0</v>
      </c>
      <c r="E34" s="23">
        <f>+Sheet1!E34/1000000</f>
        <v>3049.547775</v>
      </c>
      <c r="F34" s="23">
        <f>+Sheet1!F34/1000000</f>
        <v>0</v>
      </c>
      <c r="G34" s="23">
        <f>+Sheet1!G34/1000000</f>
        <v>0</v>
      </c>
      <c r="H34" s="23">
        <f>+Sheet1!H34/1000000</f>
        <v>0</v>
      </c>
      <c r="I34" s="22"/>
      <c r="J34" s="23">
        <f>+Sheet1!J34/1000000</f>
        <v>0</v>
      </c>
      <c r="K34" s="23">
        <f>+Sheet1!K34/1000000</f>
        <v>0</v>
      </c>
      <c r="L34" s="23">
        <f>+Sheet1!L34/1000000</f>
        <v>0</v>
      </c>
      <c r="M34" s="23">
        <f>+Sheet1!M34/1000000</f>
        <v>0</v>
      </c>
      <c r="N34" s="22">
        <f t="shared" si="21"/>
        <v>3201.2187989999998</v>
      </c>
      <c r="O34" s="22">
        <f>+Sheet1!O34/1000000</f>
        <v>0</v>
      </c>
      <c r="P34" s="22">
        <f>+Sheet1!P34/1000000</f>
        <v>3047.6187989999999</v>
      </c>
      <c r="Q34" s="22">
        <f>+Sheet1!Q34/1000000</f>
        <v>0</v>
      </c>
      <c r="R34" s="22">
        <f>+Sheet1!R34/1000000</f>
        <v>0</v>
      </c>
      <c r="S34" s="22">
        <f>+Sheet1!S34/1000000</f>
        <v>0</v>
      </c>
      <c r="T34" s="22">
        <f t="shared" si="22"/>
        <v>0</v>
      </c>
      <c r="U34" s="22">
        <f>+Sheet1!U34/1000000</f>
        <v>0</v>
      </c>
      <c r="V34" s="22">
        <f>+Sheet1!V34/1000000</f>
        <v>0</v>
      </c>
      <c r="W34" s="22">
        <f>+Sheet1!W34/1000000</f>
        <v>153.6</v>
      </c>
      <c r="X34" s="22">
        <f>+Sheet1!X34/1000000</f>
        <v>0</v>
      </c>
      <c r="Y34" s="22">
        <f>+Sheet1!Y34/1000000</f>
        <v>153.6</v>
      </c>
      <c r="Z34" s="22">
        <f>+Sheet1!Z34/1000000</f>
        <v>0</v>
      </c>
      <c r="AA34" s="22">
        <f>+Sheet1!AA34/1000000</f>
        <v>0</v>
      </c>
      <c r="AB34" s="22">
        <f>+Sheet1!AB34/1000000</f>
        <v>0</v>
      </c>
      <c r="AC34" s="72">
        <f t="shared" si="6"/>
        <v>1.0497355789089089</v>
      </c>
      <c r="AD34" s="72" t="str">
        <f t="shared" si="7"/>
        <v/>
      </c>
      <c r="AE34" s="72">
        <f t="shared" si="8"/>
        <v>0.99936745506471036</v>
      </c>
      <c r="AF34" s="72" t="str">
        <f t="shared" si="9"/>
        <v/>
      </c>
      <c r="AG34" s="72" t="str">
        <f t="shared" si="10"/>
        <v/>
      </c>
      <c r="AH34" s="72" t="str">
        <f t="shared" si="11"/>
        <v/>
      </c>
      <c r="AI34" s="72" t="str">
        <f t="shared" si="12"/>
        <v/>
      </c>
      <c r="AJ34" s="72" t="str">
        <f t="shared" si="13"/>
        <v/>
      </c>
      <c r="AK34" s="72" t="str">
        <f t="shared" si="14"/>
        <v/>
      </c>
      <c r="AL34" s="72" t="str">
        <f t="shared" si="15"/>
        <v/>
      </c>
      <c r="AM34" s="72" t="str">
        <f t="shared" si="16"/>
        <v/>
      </c>
      <c r="AN34" s="64"/>
      <c r="AO34" s="64"/>
      <c r="AP34" s="45" t="s">
        <v>58</v>
      </c>
      <c r="AQ34" s="47">
        <v>3049547775</v>
      </c>
      <c r="AR34" s="28">
        <f t="shared" si="19"/>
        <v>3049544725.4522252</v>
      </c>
      <c r="AS34" s="43">
        <f t="shared" si="23"/>
        <v>0</v>
      </c>
    </row>
    <row r="35" spans="1:45" ht="26.2" x14ac:dyDescent="0.25">
      <c r="A35" s="7">
        <v>24</v>
      </c>
      <c r="B35" s="16" t="s">
        <v>59</v>
      </c>
      <c r="C35" s="21">
        <f t="shared" si="20"/>
        <v>4826</v>
      </c>
      <c r="D35" s="23">
        <f>+Sheet1!D35/1000000</f>
        <v>0</v>
      </c>
      <c r="E35" s="23">
        <f>+Sheet1!E35/1000000</f>
        <v>4826</v>
      </c>
      <c r="F35" s="23">
        <f>+Sheet1!F35/1000000</f>
        <v>0</v>
      </c>
      <c r="G35" s="23">
        <f>+Sheet1!G35/1000000</f>
        <v>0</v>
      </c>
      <c r="H35" s="23">
        <f>+Sheet1!H35/1000000</f>
        <v>0</v>
      </c>
      <c r="I35" s="22"/>
      <c r="J35" s="23">
        <f>+Sheet1!J35/1000000</f>
        <v>0</v>
      </c>
      <c r="K35" s="23">
        <f>+Sheet1!K35/1000000</f>
        <v>0</v>
      </c>
      <c r="L35" s="23">
        <f>+Sheet1!L35/1000000</f>
        <v>0</v>
      </c>
      <c r="M35" s="23">
        <f>+Sheet1!M35/1000000</f>
        <v>0</v>
      </c>
      <c r="N35" s="22">
        <f t="shared" si="21"/>
        <v>4193.694195</v>
      </c>
      <c r="O35" s="22">
        <f>+Sheet1!O35/1000000</f>
        <v>0</v>
      </c>
      <c r="P35" s="22">
        <f>+Sheet1!P35/1000000</f>
        <v>4187.6061390000004</v>
      </c>
      <c r="Q35" s="22">
        <f>+Sheet1!Q35/1000000</f>
        <v>0</v>
      </c>
      <c r="R35" s="22">
        <f>+Sheet1!R35/1000000</f>
        <v>0</v>
      </c>
      <c r="S35" s="22">
        <f>+Sheet1!S35/1000000</f>
        <v>0</v>
      </c>
      <c r="T35" s="22">
        <f t="shared" si="22"/>
        <v>0</v>
      </c>
      <c r="U35" s="22">
        <f>+Sheet1!U35/1000000</f>
        <v>0</v>
      </c>
      <c r="V35" s="22">
        <f>+Sheet1!V35/1000000</f>
        <v>0</v>
      </c>
      <c r="W35" s="22">
        <f>+Sheet1!W35/1000000</f>
        <v>6.0880559999999999</v>
      </c>
      <c r="X35" s="22">
        <f>+Sheet1!X35/1000000</f>
        <v>0</v>
      </c>
      <c r="Y35" s="22">
        <f>+Sheet1!Y35/1000000</f>
        <v>6.0880559999999999</v>
      </c>
      <c r="Z35" s="22">
        <f>+Sheet1!Z35/1000000</f>
        <v>0</v>
      </c>
      <c r="AA35" s="22">
        <f>+Sheet1!AA35/1000000</f>
        <v>0</v>
      </c>
      <c r="AB35" s="22">
        <f>+Sheet1!AB35/1000000</f>
        <v>0</v>
      </c>
      <c r="AC35" s="72">
        <f t="shared" si="6"/>
        <v>0.86897931931205974</v>
      </c>
      <c r="AD35" s="72" t="str">
        <f t="shared" si="7"/>
        <v/>
      </c>
      <c r="AE35" s="72">
        <f t="shared" si="8"/>
        <v>0.86771780750103611</v>
      </c>
      <c r="AF35" s="72" t="str">
        <f t="shared" si="9"/>
        <v/>
      </c>
      <c r="AG35" s="72" t="str">
        <f t="shared" si="10"/>
        <v/>
      </c>
      <c r="AH35" s="72" t="str">
        <f t="shared" si="11"/>
        <v/>
      </c>
      <c r="AI35" s="72" t="str">
        <f t="shared" si="12"/>
        <v/>
      </c>
      <c r="AJ35" s="72" t="str">
        <f t="shared" si="13"/>
        <v/>
      </c>
      <c r="AK35" s="72" t="str">
        <f t="shared" si="14"/>
        <v/>
      </c>
      <c r="AL35" s="72" t="str">
        <f t="shared" si="15"/>
        <v/>
      </c>
      <c r="AM35" s="72" t="str">
        <f t="shared" si="16"/>
        <v/>
      </c>
      <c r="AN35" s="64"/>
      <c r="AO35" s="64"/>
      <c r="AP35" s="45" t="s">
        <v>59</v>
      </c>
      <c r="AQ35" s="47">
        <v>4826000000</v>
      </c>
      <c r="AR35" s="28">
        <f t="shared" si="19"/>
        <v>4825995174</v>
      </c>
      <c r="AS35" s="43">
        <f t="shared" si="23"/>
        <v>0</v>
      </c>
    </row>
    <row r="36" spans="1:45" ht="26.2" x14ac:dyDescent="0.25">
      <c r="A36" s="7">
        <v>25</v>
      </c>
      <c r="B36" s="16" t="s">
        <v>60</v>
      </c>
      <c r="C36" s="21">
        <f t="shared" si="20"/>
        <v>955</v>
      </c>
      <c r="D36" s="23">
        <f>+Sheet1!D36/1000000</f>
        <v>0</v>
      </c>
      <c r="E36" s="23">
        <f>+Sheet1!E36/1000000</f>
        <v>955</v>
      </c>
      <c r="F36" s="23">
        <f>+Sheet1!F36/1000000</f>
        <v>0</v>
      </c>
      <c r="G36" s="23">
        <f>+Sheet1!G36/1000000</f>
        <v>0</v>
      </c>
      <c r="H36" s="23">
        <f>+Sheet1!H36/1000000</f>
        <v>0</v>
      </c>
      <c r="I36" s="22"/>
      <c r="J36" s="23">
        <f>+Sheet1!J36/1000000</f>
        <v>0</v>
      </c>
      <c r="K36" s="23">
        <f>+Sheet1!K36/1000000</f>
        <v>0</v>
      </c>
      <c r="L36" s="23">
        <f>+Sheet1!L36/1000000</f>
        <v>0</v>
      </c>
      <c r="M36" s="23">
        <f>+Sheet1!M36/1000000</f>
        <v>0</v>
      </c>
      <c r="N36" s="22">
        <f t="shared" si="21"/>
        <v>1072.1896790000001</v>
      </c>
      <c r="O36" s="22">
        <f>+Sheet1!O36/1000000</f>
        <v>0</v>
      </c>
      <c r="P36" s="22">
        <f>+Sheet1!P36/1000000</f>
        <v>1072.1896790000001</v>
      </c>
      <c r="Q36" s="22">
        <f>+Sheet1!Q36/1000000</f>
        <v>0</v>
      </c>
      <c r="R36" s="22">
        <f>+Sheet1!R36/1000000</f>
        <v>0</v>
      </c>
      <c r="S36" s="22">
        <f>+Sheet1!S36/1000000</f>
        <v>0</v>
      </c>
      <c r="T36" s="22">
        <f t="shared" si="22"/>
        <v>0</v>
      </c>
      <c r="U36" s="22">
        <f>+Sheet1!U36/1000000</f>
        <v>0</v>
      </c>
      <c r="V36" s="22">
        <f>+Sheet1!V36/1000000</f>
        <v>0</v>
      </c>
      <c r="W36" s="22">
        <f>+Sheet1!W36/1000000</f>
        <v>0</v>
      </c>
      <c r="X36" s="22">
        <f>+Sheet1!X36/1000000</f>
        <v>0</v>
      </c>
      <c r="Y36" s="22">
        <f>+Sheet1!Y36/1000000</f>
        <v>0</v>
      </c>
      <c r="Z36" s="22">
        <f>+Sheet1!Z36/1000000</f>
        <v>0</v>
      </c>
      <c r="AA36" s="22">
        <f>+Sheet1!AA36/1000000</f>
        <v>0</v>
      </c>
      <c r="AB36" s="22">
        <f>+Sheet1!AB36/1000000</f>
        <v>0</v>
      </c>
      <c r="AC36" s="72">
        <f t="shared" si="6"/>
        <v>1.1227117057591625</v>
      </c>
      <c r="AD36" s="72" t="str">
        <f t="shared" si="7"/>
        <v/>
      </c>
      <c r="AE36" s="72">
        <f t="shared" si="8"/>
        <v>1.1227117057591625</v>
      </c>
      <c r="AF36" s="72" t="str">
        <f t="shared" si="9"/>
        <v/>
      </c>
      <c r="AG36" s="72" t="str">
        <f t="shared" si="10"/>
        <v/>
      </c>
      <c r="AH36" s="72" t="str">
        <f t="shared" si="11"/>
        <v/>
      </c>
      <c r="AI36" s="72" t="str">
        <f t="shared" si="12"/>
        <v/>
      </c>
      <c r="AJ36" s="72" t="str">
        <f t="shared" si="13"/>
        <v/>
      </c>
      <c r="AK36" s="72" t="str">
        <f t="shared" si="14"/>
        <v/>
      </c>
      <c r="AL36" s="72" t="str">
        <f t="shared" si="15"/>
        <v/>
      </c>
      <c r="AM36" s="72" t="str">
        <f t="shared" si="16"/>
        <v/>
      </c>
      <c r="AN36" s="64"/>
      <c r="AO36" s="64"/>
      <c r="AP36" s="45" t="s">
        <v>60</v>
      </c>
      <c r="AQ36" s="47">
        <v>955000000</v>
      </c>
      <c r="AR36" s="28">
        <f t="shared" si="19"/>
        <v>954999045</v>
      </c>
      <c r="AS36" s="43">
        <f t="shared" si="23"/>
        <v>0</v>
      </c>
    </row>
    <row r="37" spans="1:45" ht="26.2" x14ac:dyDescent="0.25">
      <c r="A37" s="7">
        <v>26</v>
      </c>
      <c r="B37" s="16" t="s">
        <v>61</v>
      </c>
      <c r="C37" s="21">
        <f t="shared" si="20"/>
        <v>130</v>
      </c>
      <c r="D37" s="23">
        <f>+Sheet1!D37/1000000</f>
        <v>0</v>
      </c>
      <c r="E37" s="23">
        <f>+Sheet1!E37/1000000</f>
        <v>130</v>
      </c>
      <c r="F37" s="23">
        <f>+Sheet1!F37/1000000</f>
        <v>0</v>
      </c>
      <c r="G37" s="23">
        <f>+Sheet1!G37/1000000</f>
        <v>0</v>
      </c>
      <c r="H37" s="23">
        <f>+Sheet1!H37/1000000</f>
        <v>0</v>
      </c>
      <c r="I37" s="22"/>
      <c r="J37" s="23">
        <f>+Sheet1!J37/1000000</f>
        <v>0</v>
      </c>
      <c r="K37" s="23">
        <f>+Sheet1!K37/1000000</f>
        <v>0</v>
      </c>
      <c r="L37" s="23">
        <f>+Sheet1!L37/1000000</f>
        <v>0</v>
      </c>
      <c r="M37" s="23">
        <f>+Sheet1!M37/1000000</f>
        <v>0</v>
      </c>
      <c r="N37" s="22">
        <f t="shared" si="21"/>
        <v>130</v>
      </c>
      <c r="O37" s="22">
        <f>+Sheet1!O37/1000000</f>
        <v>0</v>
      </c>
      <c r="P37" s="22">
        <f>+Sheet1!P37/1000000</f>
        <v>130</v>
      </c>
      <c r="Q37" s="22">
        <f>+Sheet1!Q37/1000000</f>
        <v>0</v>
      </c>
      <c r="R37" s="22">
        <f>+Sheet1!R37/1000000</f>
        <v>0</v>
      </c>
      <c r="S37" s="22">
        <f>+Sheet1!S37/1000000</f>
        <v>0</v>
      </c>
      <c r="T37" s="22">
        <f t="shared" si="22"/>
        <v>0</v>
      </c>
      <c r="U37" s="22">
        <f>+Sheet1!U37/1000000</f>
        <v>0</v>
      </c>
      <c r="V37" s="22">
        <f>+Sheet1!V37/1000000</f>
        <v>0</v>
      </c>
      <c r="W37" s="22">
        <f>+Sheet1!W37/1000000</f>
        <v>0</v>
      </c>
      <c r="X37" s="22">
        <f>+Sheet1!X37/1000000</f>
        <v>0</v>
      </c>
      <c r="Y37" s="22">
        <f>+Sheet1!Y37/1000000</f>
        <v>0</v>
      </c>
      <c r="Z37" s="22">
        <f>+Sheet1!Z37/1000000</f>
        <v>0</v>
      </c>
      <c r="AA37" s="22">
        <f>+Sheet1!AA37/1000000</f>
        <v>0</v>
      </c>
      <c r="AB37" s="22">
        <f>+Sheet1!AB37/1000000</f>
        <v>0</v>
      </c>
      <c r="AC37" s="72">
        <f t="shared" si="6"/>
        <v>1</v>
      </c>
      <c r="AD37" s="72" t="str">
        <f t="shared" si="7"/>
        <v/>
      </c>
      <c r="AE37" s="72">
        <f t="shared" si="8"/>
        <v>1</v>
      </c>
      <c r="AF37" s="72" t="str">
        <f t="shared" si="9"/>
        <v/>
      </c>
      <c r="AG37" s="72" t="str">
        <f t="shared" si="10"/>
        <v/>
      </c>
      <c r="AH37" s="72" t="str">
        <f t="shared" si="11"/>
        <v/>
      </c>
      <c r="AI37" s="72" t="str">
        <f t="shared" si="12"/>
        <v/>
      </c>
      <c r="AJ37" s="72" t="str">
        <f t="shared" si="13"/>
        <v/>
      </c>
      <c r="AK37" s="72" t="str">
        <f t="shared" si="14"/>
        <v/>
      </c>
      <c r="AL37" s="72" t="str">
        <f t="shared" si="15"/>
        <v/>
      </c>
      <c r="AM37" s="72" t="str">
        <f t="shared" si="16"/>
        <v/>
      </c>
      <c r="AN37" s="64"/>
      <c r="AO37" s="64"/>
      <c r="AP37" s="45" t="s">
        <v>61</v>
      </c>
      <c r="AQ37" s="47">
        <v>130000000</v>
      </c>
      <c r="AR37" s="28">
        <f t="shared" si="19"/>
        <v>129999870</v>
      </c>
      <c r="AS37" s="43">
        <f t="shared" si="23"/>
        <v>0</v>
      </c>
    </row>
    <row r="38" spans="1:45" ht="26.2" x14ac:dyDescent="0.25">
      <c r="A38" s="7">
        <v>27</v>
      </c>
      <c r="B38" s="16" t="s">
        <v>62</v>
      </c>
      <c r="C38" s="21">
        <f t="shared" si="20"/>
        <v>2000.452225</v>
      </c>
      <c r="D38" s="23">
        <f>+Sheet1!D38/1000000</f>
        <v>0</v>
      </c>
      <c r="E38" s="23">
        <f>+Sheet1!E38/1000000</f>
        <v>2000.452225</v>
      </c>
      <c r="F38" s="23">
        <f>+Sheet1!F38/1000000</f>
        <v>0</v>
      </c>
      <c r="G38" s="23">
        <f>+Sheet1!G38/1000000</f>
        <v>0</v>
      </c>
      <c r="H38" s="23">
        <f>+Sheet1!H38/1000000</f>
        <v>0</v>
      </c>
      <c r="I38" s="22"/>
      <c r="J38" s="23">
        <f>+Sheet1!J38/1000000</f>
        <v>0</v>
      </c>
      <c r="K38" s="23">
        <f>+Sheet1!K38/1000000</f>
        <v>0</v>
      </c>
      <c r="L38" s="23">
        <f>+Sheet1!L38/1000000</f>
        <v>0</v>
      </c>
      <c r="M38" s="23">
        <f>+Sheet1!M38/1000000</f>
        <v>0</v>
      </c>
      <c r="N38" s="22">
        <f t="shared" si="21"/>
        <v>1961.4249</v>
      </c>
      <c r="O38" s="22">
        <f>+Sheet1!O38/1000000</f>
        <v>0</v>
      </c>
      <c r="P38" s="22">
        <f>+Sheet1!P38/1000000</f>
        <v>1961.4249</v>
      </c>
      <c r="Q38" s="22">
        <f>+Sheet1!Q38/1000000</f>
        <v>0</v>
      </c>
      <c r="R38" s="22">
        <f>+Sheet1!R38/1000000</f>
        <v>0</v>
      </c>
      <c r="S38" s="22">
        <f>+Sheet1!S38/1000000</f>
        <v>0</v>
      </c>
      <c r="T38" s="22">
        <f t="shared" si="22"/>
        <v>0</v>
      </c>
      <c r="U38" s="22">
        <f>+Sheet1!U38/1000000</f>
        <v>0</v>
      </c>
      <c r="V38" s="22">
        <f>+Sheet1!V38/1000000</f>
        <v>0</v>
      </c>
      <c r="W38" s="22">
        <f>+Sheet1!W38/1000000</f>
        <v>0</v>
      </c>
      <c r="X38" s="22">
        <f>+Sheet1!X38/1000000</f>
        <v>0</v>
      </c>
      <c r="Y38" s="22">
        <f>+Sheet1!Y38/1000000</f>
        <v>0</v>
      </c>
      <c r="Z38" s="22">
        <f>+Sheet1!Z38/1000000</f>
        <v>0</v>
      </c>
      <c r="AA38" s="22">
        <f>+Sheet1!AA38/1000000</f>
        <v>0</v>
      </c>
      <c r="AB38" s="22">
        <f>+Sheet1!AB38/1000000</f>
        <v>0</v>
      </c>
      <c r="AC38" s="72">
        <f t="shared" si="6"/>
        <v>0.98049074878556519</v>
      </c>
      <c r="AD38" s="72" t="str">
        <f t="shared" si="7"/>
        <v/>
      </c>
      <c r="AE38" s="72">
        <f t="shared" si="8"/>
        <v>0.98049074878556519</v>
      </c>
      <c r="AF38" s="72" t="str">
        <f t="shared" si="9"/>
        <v/>
      </c>
      <c r="AG38" s="72" t="str">
        <f t="shared" si="10"/>
        <v/>
      </c>
      <c r="AH38" s="72" t="str">
        <f t="shared" si="11"/>
        <v/>
      </c>
      <c r="AI38" s="72" t="str">
        <f t="shared" si="12"/>
        <v/>
      </c>
      <c r="AJ38" s="72" t="str">
        <f t="shared" si="13"/>
        <v/>
      </c>
      <c r="AK38" s="72" t="str">
        <f t="shared" si="14"/>
        <v/>
      </c>
      <c r="AL38" s="72" t="str">
        <f t="shared" si="15"/>
        <v/>
      </c>
      <c r="AM38" s="72" t="str">
        <f t="shared" si="16"/>
        <v/>
      </c>
      <c r="AN38" s="64"/>
      <c r="AO38" s="64"/>
      <c r="AP38" s="45" t="s">
        <v>62</v>
      </c>
      <c r="AQ38" s="47">
        <v>2000452225</v>
      </c>
      <c r="AR38" s="28">
        <f t="shared" si="19"/>
        <v>2000450224.547775</v>
      </c>
      <c r="AS38" s="43">
        <f t="shared" si="23"/>
        <v>0</v>
      </c>
    </row>
    <row r="39" spans="1:45" ht="26.2" x14ac:dyDescent="0.25">
      <c r="A39" s="7">
        <v>28</v>
      </c>
      <c r="B39" s="16" t="s">
        <v>63</v>
      </c>
      <c r="C39" s="21">
        <f t="shared" si="20"/>
        <v>9604</v>
      </c>
      <c r="D39" s="23">
        <f>+Sheet1!D39/1000000</f>
        <v>110</v>
      </c>
      <c r="E39" s="23">
        <f>+Sheet1!E39/1000000</f>
        <v>9494</v>
      </c>
      <c r="F39" s="23">
        <f>+Sheet1!F39/1000000</f>
        <v>0</v>
      </c>
      <c r="G39" s="23">
        <f>+Sheet1!G39/1000000</f>
        <v>0</v>
      </c>
      <c r="H39" s="23">
        <f>+Sheet1!H39/1000000</f>
        <v>0</v>
      </c>
      <c r="I39" s="22"/>
      <c r="J39" s="23">
        <f>+Sheet1!J39/1000000</f>
        <v>0</v>
      </c>
      <c r="K39" s="23">
        <f>+Sheet1!K39/1000000</f>
        <v>0</v>
      </c>
      <c r="L39" s="23">
        <f>+Sheet1!L39/1000000</f>
        <v>0</v>
      </c>
      <c r="M39" s="23">
        <f>+Sheet1!M39/1000000</f>
        <v>0</v>
      </c>
      <c r="N39" s="22">
        <f t="shared" si="21"/>
        <v>8769.8007710000002</v>
      </c>
      <c r="O39" s="22">
        <f>+Sheet1!O39/1000000</f>
        <v>106.035208</v>
      </c>
      <c r="P39" s="22">
        <f>+Sheet1!P39/1000000</f>
        <v>8493.115957</v>
      </c>
      <c r="Q39" s="22">
        <f>+Sheet1!Q39/1000000</f>
        <v>0</v>
      </c>
      <c r="R39" s="22">
        <f>+Sheet1!R39/1000000</f>
        <v>0</v>
      </c>
      <c r="S39" s="22">
        <f>+Sheet1!S39/1000000</f>
        <v>0</v>
      </c>
      <c r="T39" s="22">
        <f t="shared" si="22"/>
        <v>0</v>
      </c>
      <c r="U39" s="22">
        <f>+Sheet1!U39/1000000</f>
        <v>0</v>
      </c>
      <c r="V39" s="22">
        <f>+Sheet1!V39/1000000</f>
        <v>0</v>
      </c>
      <c r="W39" s="22">
        <f>+Sheet1!W39/1000000</f>
        <v>170.64960600000001</v>
      </c>
      <c r="X39" s="22">
        <f>+Sheet1!X39/1000000</f>
        <v>0</v>
      </c>
      <c r="Y39" s="22">
        <f>+Sheet1!Y39/1000000</f>
        <v>170.64960600000001</v>
      </c>
      <c r="Z39" s="22">
        <f>+Sheet1!Z39/1000000</f>
        <v>0</v>
      </c>
      <c r="AA39" s="22">
        <f>+Sheet1!AA39/1000000</f>
        <v>0</v>
      </c>
      <c r="AB39" s="22">
        <f>+Sheet1!AB39/1000000</f>
        <v>0</v>
      </c>
      <c r="AC39" s="72">
        <f t="shared" si="6"/>
        <v>0.91314043846314041</v>
      </c>
      <c r="AD39" s="72">
        <f t="shared" si="7"/>
        <v>0.96395643636363637</v>
      </c>
      <c r="AE39" s="72">
        <f t="shared" si="8"/>
        <v>0.89457720212765957</v>
      </c>
      <c r="AF39" s="72" t="str">
        <f t="shared" si="9"/>
        <v/>
      </c>
      <c r="AG39" s="72" t="str">
        <f t="shared" si="10"/>
        <v/>
      </c>
      <c r="AH39" s="72" t="str">
        <f t="shared" si="11"/>
        <v/>
      </c>
      <c r="AI39" s="72" t="str">
        <f t="shared" si="12"/>
        <v/>
      </c>
      <c r="AJ39" s="72" t="str">
        <f t="shared" si="13"/>
        <v/>
      </c>
      <c r="AK39" s="72" t="str">
        <f t="shared" si="14"/>
        <v/>
      </c>
      <c r="AL39" s="72" t="str">
        <f t="shared" si="15"/>
        <v/>
      </c>
      <c r="AM39" s="72" t="str">
        <f t="shared" si="16"/>
        <v/>
      </c>
      <c r="AN39" s="64"/>
      <c r="AO39" s="64"/>
      <c r="AP39" s="45" t="s">
        <v>63</v>
      </c>
      <c r="AQ39" s="47">
        <v>9494000000</v>
      </c>
      <c r="AR39" s="28">
        <f t="shared" si="19"/>
        <v>9493990506</v>
      </c>
      <c r="AS39" s="43">
        <f t="shared" si="23"/>
        <v>0</v>
      </c>
    </row>
    <row r="40" spans="1:45" x14ac:dyDescent="0.25">
      <c r="A40" s="7">
        <v>29</v>
      </c>
      <c r="B40" s="16" t="s">
        <v>64</v>
      </c>
      <c r="C40" s="21">
        <f t="shared" si="20"/>
        <v>545</v>
      </c>
      <c r="D40" s="23">
        <f>+Sheet1!D40/1000000</f>
        <v>0</v>
      </c>
      <c r="E40" s="23">
        <f>+Sheet1!E40/1000000</f>
        <v>545</v>
      </c>
      <c r="F40" s="23">
        <f>+Sheet1!F40/1000000</f>
        <v>0</v>
      </c>
      <c r="G40" s="23">
        <f>+Sheet1!G40/1000000</f>
        <v>0</v>
      </c>
      <c r="H40" s="23">
        <f>+Sheet1!H40/1000000</f>
        <v>0</v>
      </c>
      <c r="I40" s="22"/>
      <c r="J40" s="23">
        <f>+Sheet1!J40/1000000</f>
        <v>0</v>
      </c>
      <c r="K40" s="23">
        <f>+Sheet1!K40/1000000</f>
        <v>0</v>
      </c>
      <c r="L40" s="23">
        <f>+Sheet1!L40/1000000</f>
        <v>0</v>
      </c>
      <c r="M40" s="23">
        <f>+Sheet1!M40/1000000</f>
        <v>0</v>
      </c>
      <c r="N40" s="22">
        <f t="shared" si="21"/>
        <v>543.41327200000001</v>
      </c>
      <c r="O40" s="22">
        <f>+Sheet1!O40/1000000</f>
        <v>0</v>
      </c>
      <c r="P40" s="22">
        <f>+Sheet1!P40/1000000</f>
        <v>537.87728100000004</v>
      </c>
      <c r="Q40" s="22">
        <f>+Sheet1!Q40/1000000</f>
        <v>0</v>
      </c>
      <c r="R40" s="22">
        <f>+Sheet1!R40/1000000</f>
        <v>0</v>
      </c>
      <c r="S40" s="22">
        <f>+Sheet1!S40/1000000</f>
        <v>0</v>
      </c>
      <c r="T40" s="22">
        <f t="shared" si="22"/>
        <v>0</v>
      </c>
      <c r="U40" s="22">
        <f>+Sheet1!U40/1000000</f>
        <v>0</v>
      </c>
      <c r="V40" s="22">
        <f>+Sheet1!V40/1000000</f>
        <v>0</v>
      </c>
      <c r="W40" s="22">
        <f>+Sheet1!W40/1000000</f>
        <v>5.5359910000000001</v>
      </c>
      <c r="X40" s="22">
        <f>+Sheet1!X40/1000000</f>
        <v>0</v>
      </c>
      <c r="Y40" s="22">
        <f>+Sheet1!Y40/1000000</f>
        <v>5.5359910000000001</v>
      </c>
      <c r="Z40" s="22">
        <f>+Sheet1!Z40/1000000</f>
        <v>0</v>
      </c>
      <c r="AA40" s="22">
        <f>+Sheet1!AA40/1000000</f>
        <v>0</v>
      </c>
      <c r="AB40" s="22">
        <f>+Sheet1!AB40/1000000</f>
        <v>0</v>
      </c>
      <c r="AC40" s="72">
        <f t="shared" si="6"/>
        <v>0.99708857247706428</v>
      </c>
      <c r="AD40" s="72" t="str">
        <f t="shared" si="7"/>
        <v/>
      </c>
      <c r="AE40" s="72">
        <f t="shared" si="8"/>
        <v>0.98693079082568813</v>
      </c>
      <c r="AF40" s="72" t="str">
        <f t="shared" si="9"/>
        <v/>
      </c>
      <c r="AG40" s="72" t="str">
        <f t="shared" si="10"/>
        <v/>
      </c>
      <c r="AH40" s="72" t="str">
        <f t="shared" si="11"/>
        <v/>
      </c>
      <c r="AI40" s="72" t="str">
        <f t="shared" si="12"/>
        <v/>
      </c>
      <c r="AJ40" s="72" t="str">
        <f t="shared" si="13"/>
        <v/>
      </c>
      <c r="AK40" s="72" t="str">
        <f t="shared" si="14"/>
        <v/>
      </c>
      <c r="AL40" s="72" t="str">
        <f t="shared" si="15"/>
        <v/>
      </c>
      <c r="AM40" s="72" t="str">
        <f t="shared" si="16"/>
        <v/>
      </c>
      <c r="AN40" s="64"/>
      <c r="AO40" s="64"/>
      <c r="AP40" s="45" t="s">
        <v>64</v>
      </c>
      <c r="AQ40" s="47">
        <v>545000000</v>
      </c>
      <c r="AR40" s="28">
        <f t="shared" si="19"/>
        <v>544999455</v>
      </c>
      <c r="AS40" s="43">
        <f t="shared" si="23"/>
        <v>0</v>
      </c>
    </row>
    <row r="41" spans="1:45" ht="39.299999999999997" x14ac:dyDescent="0.25">
      <c r="A41" s="7">
        <v>30</v>
      </c>
      <c r="B41" s="16" t="s">
        <v>65</v>
      </c>
      <c r="C41" s="21">
        <f t="shared" si="20"/>
        <v>1204</v>
      </c>
      <c r="D41" s="23">
        <f>+Sheet1!D41/1000000</f>
        <v>0</v>
      </c>
      <c r="E41" s="23">
        <f>+Sheet1!E41/1000000</f>
        <v>1204</v>
      </c>
      <c r="F41" s="23">
        <f>+Sheet1!F41/1000000</f>
        <v>0</v>
      </c>
      <c r="G41" s="23">
        <f>+Sheet1!G41/1000000</f>
        <v>0</v>
      </c>
      <c r="H41" s="23">
        <f>+Sheet1!H41/1000000</f>
        <v>0</v>
      </c>
      <c r="I41" s="22"/>
      <c r="J41" s="23">
        <f>+Sheet1!J41/1000000</f>
        <v>0</v>
      </c>
      <c r="K41" s="23">
        <f>+Sheet1!K41/1000000</f>
        <v>0</v>
      </c>
      <c r="L41" s="23">
        <f>+Sheet1!L41/1000000</f>
        <v>0</v>
      </c>
      <c r="M41" s="23">
        <f>+Sheet1!M41/1000000</f>
        <v>0</v>
      </c>
      <c r="N41" s="22">
        <f t="shared" si="21"/>
        <v>1153.7181579999999</v>
      </c>
      <c r="O41" s="22">
        <f>+Sheet1!O41/1000000</f>
        <v>0</v>
      </c>
      <c r="P41" s="22">
        <f>+Sheet1!P41/1000000</f>
        <v>1136.3244219999999</v>
      </c>
      <c r="Q41" s="22">
        <f>+Sheet1!Q41/1000000</f>
        <v>0</v>
      </c>
      <c r="R41" s="22">
        <f>+Sheet1!R41/1000000</f>
        <v>0</v>
      </c>
      <c r="S41" s="22">
        <f>+Sheet1!S41/1000000</f>
        <v>0</v>
      </c>
      <c r="T41" s="22">
        <f t="shared" si="22"/>
        <v>0</v>
      </c>
      <c r="U41" s="22">
        <f>+Sheet1!U41/1000000</f>
        <v>0</v>
      </c>
      <c r="V41" s="22">
        <f>+Sheet1!V41/1000000</f>
        <v>0</v>
      </c>
      <c r="W41" s="22">
        <f>+Sheet1!W41/1000000</f>
        <v>17.393736000000001</v>
      </c>
      <c r="X41" s="22">
        <f>+Sheet1!X41/1000000</f>
        <v>0</v>
      </c>
      <c r="Y41" s="22">
        <f>+Sheet1!Y41/1000000</f>
        <v>17.393736000000001</v>
      </c>
      <c r="Z41" s="22">
        <f>+Sheet1!Z41/1000000</f>
        <v>0</v>
      </c>
      <c r="AA41" s="22">
        <f>+Sheet1!AA41/1000000</f>
        <v>0</v>
      </c>
      <c r="AB41" s="22">
        <f>+Sheet1!AB41/1000000</f>
        <v>0</v>
      </c>
      <c r="AC41" s="72">
        <f t="shared" si="6"/>
        <v>0.95823767275747496</v>
      </c>
      <c r="AD41" s="72" t="str">
        <f t="shared" si="7"/>
        <v/>
      </c>
      <c r="AE41" s="72">
        <f t="shared" si="8"/>
        <v>0.94379104817275739</v>
      </c>
      <c r="AF41" s="72" t="str">
        <f t="shared" si="9"/>
        <v/>
      </c>
      <c r="AG41" s="72" t="str">
        <f t="shared" si="10"/>
        <v/>
      </c>
      <c r="AH41" s="72" t="str">
        <f t="shared" si="11"/>
        <v/>
      </c>
      <c r="AI41" s="72" t="str">
        <f t="shared" si="12"/>
        <v/>
      </c>
      <c r="AJ41" s="72" t="str">
        <f t="shared" si="13"/>
        <v/>
      </c>
      <c r="AK41" s="72" t="str">
        <f t="shared" si="14"/>
        <v/>
      </c>
      <c r="AL41" s="72" t="str">
        <f t="shared" si="15"/>
        <v/>
      </c>
      <c r="AM41" s="72" t="str">
        <f t="shared" si="16"/>
        <v/>
      </c>
      <c r="AN41" s="64"/>
      <c r="AO41" s="64"/>
      <c r="AP41" s="45" t="s">
        <v>65</v>
      </c>
      <c r="AQ41" s="47">
        <v>1204000000</v>
      </c>
      <c r="AR41" s="28">
        <f t="shared" si="19"/>
        <v>1203998796</v>
      </c>
      <c r="AS41" s="43">
        <f t="shared" si="23"/>
        <v>0</v>
      </c>
    </row>
    <row r="42" spans="1:45" ht="26.2" x14ac:dyDescent="0.25">
      <c r="A42" s="7">
        <v>31</v>
      </c>
      <c r="B42" s="16" t="s">
        <v>66</v>
      </c>
      <c r="C42" s="21">
        <f t="shared" si="20"/>
        <v>1391</v>
      </c>
      <c r="D42" s="23">
        <f>+Sheet1!D42/1000000</f>
        <v>0</v>
      </c>
      <c r="E42" s="23">
        <f>+Sheet1!E42/1000000</f>
        <v>1391</v>
      </c>
      <c r="F42" s="23">
        <f>+Sheet1!F42/1000000</f>
        <v>0</v>
      </c>
      <c r="G42" s="23">
        <f>+Sheet1!G42/1000000</f>
        <v>0</v>
      </c>
      <c r="H42" s="23">
        <f>+Sheet1!H42/1000000</f>
        <v>0</v>
      </c>
      <c r="I42" s="22"/>
      <c r="J42" s="23">
        <f>+Sheet1!J42/1000000</f>
        <v>0</v>
      </c>
      <c r="K42" s="23">
        <f>+Sheet1!K42/1000000</f>
        <v>0</v>
      </c>
      <c r="L42" s="23">
        <f>+Sheet1!L42/1000000</f>
        <v>0</v>
      </c>
      <c r="M42" s="23">
        <f>+Sheet1!M42/1000000</f>
        <v>0</v>
      </c>
      <c r="N42" s="22">
        <f t="shared" si="21"/>
        <v>1240.2772399999999</v>
      </c>
      <c r="O42" s="22">
        <f>+Sheet1!O42/1000000</f>
        <v>0</v>
      </c>
      <c r="P42" s="22">
        <f>+Sheet1!P42/1000000</f>
        <v>1240.2772399999999</v>
      </c>
      <c r="Q42" s="22">
        <f>+Sheet1!Q42/1000000</f>
        <v>0</v>
      </c>
      <c r="R42" s="22">
        <f>+Sheet1!R42/1000000</f>
        <v>0</v>
      </c>
      <c r="S42" s="22">
        <f>+Sheet1!S42/1000000</f>
        <v>0</v>
      </c>
      <c r="T42" s="22">
        <f t="shared" si="22"/>
        <v>0</v>
      </c>
      <c r="U42" s="22">
        <f>+Sheet1!U42/1000000</f>
        <v>0</v>
      </c>
      <c r="V42" s="22">
        <f>+Sheet1!V42/1000000</f>
        <v>0</v>
      </c>
      <c r="W42" s="22">
        <f>+Sheet1!W42/1000000</f>
        <v>0</v>
      </c>
      <c r="X42" s="22">
        <f>+Sheet1!X42/1000000</f>
        <v>0</v>
      </c>
      <c r="Y42" s="22">
        <f>+Sheet1!Y42/1000000</f>
        <v>0</v>
      </c>
      <c r="Z42" s="22">
        <f>+Sheet1!Z42/1000000</f>
        <v>0</v>
      </c>
      <c r="AA42" s="22">
        <f>+Sheet1!AA42/1000000</f>
        <v>0</v>
      </c>
      <c r="AB42" s="22">
        <f>+Sheet1!AB42/1000000</f>
        <v>0</v>
      </c>
      <c r="AC42" s="72">
        <f t="shared" si="6"/>
        <v>0.89164431344356565</v>
      </c>
      <c r="AD42" s="72" t="str">
        <f t="shared" si="7"/>
        <v/>
      </c>
      <c r="AE42" s="72">
        <f t="shared" si="8"/>
        <v>0.89164431344356565</v>
      </c>
      <c r="AF42" s="72" t="str">
        <f t="shared" si="9"/>
        <v/>
      </c>
      <c r="AG42" s="72" t="str">
        <f t="shared" si="10"/>
        <v/>
      </c>
      <c r="AH42" s="72" t="str">
        <f t="shared" si="11"/>
        <v/>
      </c>
      <c r="AI42" s="72" t="str">
        <f t="shared" si="12"/>
        <v/>
      </c>
      <c r="AJ42" s="72" t="str">
        <f t="shared" si="13"/>
        <v/>
      </c>
      <c r="AK42" s="72" t="str">
        <f t="shared" si="14"/>
        <v/>
      </c>
      <c r="AL42" s="72" t="str">
        <f t="shared" si="15"/>
        <v/>
      </c>
      <c r="AM42" s="72" t="str">
        <f t="shared" si="16"/>
        <v/>
      </c>
      <c r="AN42" s="64"/>
      <c r="AO42" s="64"/>
      <c r="AP42" s="45" t="s">
        <v>66</v>
      </c>
      <c r="AQ42" s="47">
        <v>1391000000</v>
      </c>
      <c r="AR42" s="28">
        <f t="shared" si="19"/>
        <v>1390998609</v>
      </c>
      <c r="AS42" s="43">
        <f t="shared" si="23"/>
        <v>0</v>
      </c>
    </row>
    <row r="43" spans="1:45" ht="26.2" x14ac:dyDescent="0.25">
      <c r="A43" s="7">
        <v>32</v>
      </c>
      <c r="B43" s="16" t="s">
        <v>67</v>
      </c>
      <c r="C43" s="21">
        <f t="shared" si="20"/>
        <v>953</v>
      </c>
      <c r="D43" s="23">
        <f>+Sheet1!D43/1000000</f>
        <v>0</v>
      </c>
      <c r="E43" s="23">
        <f>+Sheet1!E43/1000000</f>
        <v>953</v>
      </c>
      <c r="F43" s="23">
        <f>+Sheet1!F43/1000000</f>
        <v>0</v>
      </c>
      <c r="G43" s="23">
        <f>+Sheet1!G43/1000000</f>
        <v>0</v>
      </c>
      <c r="H43" s="23">
        <f>+Sheet1!H43/1000000</f>
        <v>0</v>
      </c>
      <c r="I43" s="22"/>
      <c r="J43" s="23">
        <f>+Sheet1!J43/1000000</f>
        <v>0</v>
      </c>
      <c r="K43" s="23">
        <f>+Sheet1!K43/1000000</f>
        <v>0</v>
      </c>
      <c r="L43" s="23">
        <f>+Sheet1!L43/1000000</f>
        <v>0</v>
      </c>
      <c r="M43" s="23">
        <f>+Sheet1!M43/1000000</f>
        <v>0</v>
      </c>
      <c r="N43" s="22">
        <f t="shared" si="21"/>
        <v>885.411114</v>
      </c>
      <c r="O43" s="22">
        <f>+Sheet1!O43/1000000</f>
        <v>0</v>
      </c>
      <c r="P43" s="22">
        <f>+Sheet1!P43/1000000</f>
        <v>874.67285200000003</v>
      </c>
      <c r="Q43" s="22">
        <f>+Sheet1!Q43/1000000</f>
        <v>0</v>
      </c>
      <c r="R43" s="22">
        <f>+Sheet1!R43/1000000</f>
        <v>0</v>
      </c>
      <c r="S43" s="22">
        <f>+Sheet1!S43/1000000</f>
        <v>0</v>
      </c>
      <c r="T43" s="22">
        <f t="shared" si="22"/>
        <v>0</v>
      </c>
      <c r="U43" s="22">
        <f>+Sheet1!U43/1000000</f>
        <v>0</v>
      </c>
      <c r="V43" s="22">
        <f>+Sheet1!V43/1000000</f>
        <v>0</v>
      </c>
      <c r="W43" s="22">
        <f>+Sheet1!W43/1000000</f>
        <v>10.738262000000001</v>
      </c>
      <c r="X43" s="22">
        <f>+Sheet1!X43/1000000</f>
        <v>0</v>
      </c>
      <c r="Y43" s="22">
        <f>+Sheet1!Y43/1000000</f>
        <v>10.738262000000001</v>
      </c>
      <c r="Z43" s="22">
        <f>+Sheet1!Z43/1000000</f>
        <v>0</v>
      </c>
      <c r="AA43" s="22">
        <f>+Sheet1!AA43/1000000</f>
        <v>0</v>
      </c>
      <c r="AB43" s="22">
        <f>+Sheet1!AB43/1000000</f>
        <v>0</v>
      </c>
      <c r="AC43" s="72">
        <f t="shared" si="6"/>
        <v>0.92907776915005247</v>
      </c>
      <c r="AD43" s="72" t="str">
        <f t="shared" si="7"/>
        <v/>
      </c>
      <c r="AE43" s="72">
        <f t="shared" si="8"/>
        <v>0.91780991815320045</v>
      </c>
      <c r="AF43" s="72" t="str">
        <f t="shared" si="9"/>
        <v/>
      </c>
      <c r="AG43" s="72" t="str">
        <f t="shared" si="10"/>
        <v/>
      </c>
      <c r="AH43" s="72" t="str">
        <f t="shared" si="11"/>
        <v/>
      </c>
      <c r="AI43" s="72" t="str">
        <f t="shared" si="12"/>
        <v/>
      </c>
      <c r="AJ43" s="72" t="str">
        <f t="shared" si="13"/>
        <v/>
      </c>
      <c r="AK43" s="72" t="str">
        <f t="shared" si="14"/>
        <v/>
      </c>
      <c r="AL43" s="72" t="str">
        <f t="shared" si="15"/>
        <v/>
      </c>
      <c r="AM43" s="72" t="str">
        <f t="shared" si="16"/>
        <v/>
      </c>
      <c r="AN43" s="64"/>
      <c r="AO43" s="64"/>
      <c r="AP43" s="45" t="s">
        <v>67</v>
      </c>
      <c r="AQ43" s="47">
        <v>953000000</v>
      </c>
      <c r="AR43" s="28">
        <f t="shared" ref="AR43:AR74" si="24">AQ43-E43</f>
        <v>952999047</v>
      </c>
      <c r="AS43" s="43">
        <f t="shared" si="23"/>
        <v>0</v>
      </c>
    </row>
    <row r="44" spans="1:45" ht="26.2" x14ac:dyDescent="0.25">
      <c r="A44" s="7">
        <v>33</v>
      </c>
      <c r="B44" s="16" t="s">
        <v>68</v>
      </c>
      <c r="C44" s="21">
        <f t="shared" ref="C44:C75" si="25">+SUM(D44:I44)</f>
        <v>14826</v>
      </c>
      <c r="D44" s="23">
        <f>+Sheet1!D44/1000000</f>
        <v>7000</v>
      </c>
      <c r="E44" s="23">
        <f>+Sheet1!E44/1000000</f>
        <v>7826</v>
      </c>
      <c r="F44" s="23">
        <f>+Sheet1!F44/1000000</f>
        <v>0</v>
      </c>
      <c r="G44" s="23">
        <f>+Sheet1!G44/1000000</f>
        <v>0</v>
      </c>
      <c r="H44" s="23">
        <f>+Sheet1!H44/1000000</f>
        <v>0</v>
      </c>
      <c r="I44" s="22"/>
      <c r="J44" s="23">
        <f>+Sheet1!J44/1000000</f>
        <v>0</v>
      </c>
      <c r="K44" s="23">
        <f>+Sheet1!K44/1000000</f>
        <v>0</v>
      </c>
      <c r="L44" s="23">
        <f>+Sheet1!L44/1000000</f>
        <v>0</v>
      </c>
      <c r="M44" s="23">
        <f>+Sheet1!M44/1000000</f>
        <v>0</v>
      </c>
      <c r="N44" s="22">
        <f t="shared" si="21"/>
        <v>14306.440717000001</v>
      </c>
      <c r="O44" s="22">
        <f>+Sheet1!O44/1000000</f>
        <v>684.54380000000003</v>
      </c>
      <c r="P44" s="22">
        <f>+Sheet1!P44/1000000</f>
        <v>7170.4624180000001</v>
      </c>
      <c r="Q44" s="22">
        <f>+Sheet1!Q44/1000000</f>
        <v>0</v>
      </c>
      <c r="R44" s="22">
        <f>+Sheet1!R44/1000000</f>
        <v>0</v>
      </c>
      <c r="S44" s="22">
        <f>+Sheet1!S44/1000000</f>
        <v>0</v>
      </c>
      <c r="T44" s="22">
        <f t="shared" si="22"/>
        <v>0</v>
      </c>
      <c r="U44" s="22">
        <f>+Sheet1!U44/1000000</f>
        <v>0</v>
      </c>
      <c r="V44" s="22">
        <f>+Sheet1!V44/1000000</f>
        <v>0</v>
      </c>
      <c r="W44" s="22">
        <f>+Sheet1!W44/1000000</f>
        <v>6451.434499</v>
      </c>
      <c r="X44" s="22">
        <f>+Sheet1!X44/1000000</f>
        <v>6314.3029999999999</v>
      </c>
      <c r="Y44" s="22">
        <f>+Sheet1!Y44/1000000</f>
        <v>137.13149899999999</v>
      </c>
      <c r="Z44" s="22">
        <f>+Sheet1!Z44/1000000</f>
        <v>0</v>
      </c>
      <c r="AA44" s="22">
        <f>+Sheet1!AA44/1000000</f>
        <v>0</v>
      </c>
      <c r="AB44" s="22">
        <f>+Sheet1!AB44/1000000</f>
        <v>0</v>
      </c>
      <c r="AC44" s="72">
        <f t="shared" si="6"/>
        <v>0.96495620646162161</v>
      </c>
      <c r="AD44" s="72">
        <f t="shared" si="7"/>
        <v>9.7791971428571434E-2</v>
      </c>
      <c r="AE44" s="72">
        <f t="shared" si="8"/>
        <v>0.91623593381037571</v>
      </c>
      <c r="AF44" s="72" t="str">
        <f t="shared" si="9"/>
        <v/>
      </c>
      <c r="AG44" s="72" t="str">
        <f t="shared" si="10"/>
        <v/>
      </c>
      <c r="AH44" s="72" t="str">
        <f t="shared" si="11"/>
        <v/>
      </c>
      <c r="AI44" s="72" t="str">
        <f t="shared" si="12"/>
        <v/>
      </c>
      <c r="AJ44" s="72" t="str">
        <f t="shared" si="13"/>
        <v/>
      </c>
      <c r="AK44" s="72" t="str">
        <f t="shared" si="14"/>
        <v/>
      </c>
      <c r="AL44" s="72" t="str">
        <f t="shared" si="15"/>
        <v/>
      </c>
      <c r="AM44" s="72" t="str">
        <f t="shared" si="16"/>
        <v/>
      </c>
      <c r="AN44" s="64"/>
      <c r="AO44" s="64"/>
      <c r="AP44" s="45" t="s">
        <v>68</v>
      </c>
      <c r="AQ44" s="47">
        <v>7826000000</v>
      </c>
      <c r="AR44" s="28">
        <f t="shared" si="24"/>
        <v>7825992174</v>
      </c>
      <c r="AS44" s="43">
        <f t="shared" si="23"/>
        <v>0</v>
      </c>
    </row>
    <row r="45" spans="1:45" ht="26.2" x14ac:dyDescent="0.25">
      <c r="A45" s="7">
        <v>34</v>
      </c>
      <c r="B45" s="16" t="s">
        <v>69</v>
      </c>
      <c r="C45" s="21">
        <f t="shared" si="25"/>
        <v>808</v>
      </c>
      <c r="D45" s="23">
        <f>+Sheet1!D45/1000000</f>
        <v>0</v>
      </c>
      <c r="E45" s="23">
        <f>+Sheet1!E45/1000000</f>
        <v>808</v>
      </c>
      <c r="F45" s="23">
        <f>+Sheet1!F45/1000000</f>
        <v>0</v>
      </c>
      <c r="G45" s="23">
        <f>+Sheet1!G45/1000000</f>
        <v>0</v>
      </c>
      <c r="H45" s="23">
        <f>+Sheet1!H45/1000000</f>
        <v>0</v>
      </c>
      <c r="I45" s="22"/>
      <c r="J45" s="23">
        <f>+Sheet1!J45/1000000</f>
        <v>0</v>
      </c>
      <c r="K45" s="23">
        <f>+Sheet1!K45/1000000</f>
        <v>0</v>
      </c>
      <c r="L45" s="23">
        <f>+Sheet1!L45/1000000</f>
        <v>0</v>
      </c>
      <c r="M45" s="23">
        <f>+Sheet1!M45/1000000</f>
        <v>0</v>
      </c>
      <c r="N45" s="22">
        <f t="shared" si="21"/>
        <v>738.92337099999997</v>
      </c>
      <c r="O45" s="22">
        <f>+Sheet1!O45/1000000</f>
        <v>0</v>
      </c>
      <c r="P45" s="22">
        <f>+Sheet1!P45/1000000</f>
        <v>738.92337099999997</v>
      </c>
      <c r="Q45" s="22">
        <f>+Sheet1!Q45/1000000</f>
        <v>0</v>
      </c>
      <c r="R45" s="22">
        <f>+Sheet1!R45/1000000</f>
        <v>0</v>
      </c>
      <c r="S45" s="22">
        <f>+Sheet1!S45/1000000</f>
        <v>0</v>
      </c>
      <c r="T45" s="22">
        <f t="shared" si="22"/>
        <v>0</v>
      </c>
      <c r="U45" s="22">
        <f>+Sheet1!U45/1000000</f>
        <v>0</v>
      </c>
      <c r="V45" s="22">
        <f>+Sheet1!V45/1000000</f>
        <v>0</v>
      </c>
      <c r="W45" s="22">
        <f>+Sheet1!W45/1000000</f>
        <v>0</v>
      </c>
      <c r="X45" s="22">
        <f>+Sheet1!X45/1000000</f>
        <v>0</v>
      </c>
      <c r="Y45" s="22">
        <f>+Sheet1!Y45/1000000</f>
        <v>0</v>
      </c>
      <c r="Z45" s="22">
        <f>+Sheet1!Z45/1000000</f>
        <v>0</v>
      </c>
      <c r="AA45" s="22">
        <f>+Sheet1!AA45/1000000</f>
        <v>0</v>
      </c>
      <c r="AB45" s="22">
        <f>+Sheet1!AB45/1000000</f>
        <v>0</v>
      </c>
      <c r="AC45" s="72">
        <f t="shared" si="6"/>
        <v>0.91450912252475247</v>
      </c>
      <c r="AD45" s="72" t="str">
        <f t="shared" si="7"/>
        <v/>
      </c>
      <c r="AE45" s="72">
        <f t="shared" si="8"/>
        <v>0.91450912252475247</v>
      </c>
      <c r="AF45" s="72" t="str">
        <f t="shared" si="9"/>
        <v/>
      </c>
      <c r="AG45" s="72" t="str">
        <f t="shared" si="10"/>
        <v/>
      </c>
      <c r="AH45" s="72" t="str">
        <f t="shared" si="11"/>
        <v/>
      </c>
      <c r="AI45" s="72" t="str">
        <f t="shared" si="12"/>
        <v/>
      </c>
      <c r="AJ45" s="72" t="str">
        <f t="shared" si="13"/>
        <v/>
      </c>
      <c r="AK45" s="72" t="str">
        <f t="shared" si="14"/>
        <v/>
      </c>
      <c r="AL45" s="72" t="str">
        <f t="shared" si="15"/>
        <v/>
      </c>
      <c r="AM45" s="72" t="str">
        <f t="shared" si="16"/>
        <v/>
      </c>
      <c r="AN45" s="64"/>
      <c r="AO45" s="64"/>
      <c r="AP45" s="45" t="s">
        <v>69</v>
      </c>
      <c r="AQ45" s="47">
        <v>808000000</v>
      </c>
      <c r="AR45" s="28">
        <f t="shared" si="24"/>
        <v>807999192</v>
      </c>
      <c r="AS45" s="43">
        <f t="shared" si="23"/>
        <v>0</v>
      </c>
    </row>
    <row r="46" spans="1:45" ht="26.2" x14ac:dyDescent="0.25">
      <c r="A46" s="7">
        <v>35</v>
      </c>
      <c r="B46" s="16" t="s">
        <v>70</v>
      </c>
      <c r="C46" s="21">
        <f t="shared" si="25"/>
        <v>3093</v>
      </c>
      <c r="D46" s="23">
        <f>+Sheet1!D46/1000000</f>
        <v>0</v>
      </c>
      <c r="E46" s="23">
        <f>+Sheet1!E46/1000000</f>
        <v>3093</v>
      </c>
      <c r="F46" s="23">
        <f>+Sheet1!F46/1000000</f>
        <v>0</v>
      </c>
      <c r="G46" s="23">
        <f>+Sheet1!G46/1000000</f>
        <v>0</v>
      </c>
      <c r="H46" s="23">
        <f>+Sheet1!H46/1000000</f>
        <v>0</v>
      </c>
      <c r="I46" s="22"/>
      <c r="J46" s="23">
        <f>+Sheet1!J46/1000000</f>
        <v>0</v>
      </c>
      <c r="K46" s="23">
        <f>+Sheet1!K46/1000000</f>
        <v>0</v>
      </c>
      <c r="L46" s="23">
        <f>+Sheet1!L46/1000000</f>
        <v>0</v>
      </c>
      <c r="M46" s="23">
        <f>+Sheet1!M46/1000000</f>
        <v>0</v>
      </c>
      <c r="N46" s="22">
        <f t="shared" si="21"/>
        <v>4656.7666989999998</v>
      </c>
      <c r="O46" s="22">
        <f>+Sheet1!O46/1000000</f>
        <v>0</v>
      </c>
      <c r="P46" s="22">
        <f>+Sheet1!P46/1000000</f>
        <v>4056.5945860000002</v>
      </c>
      <c r="Q46" s="22">
        <f>+Sheet1!Q46/1000000</f>
        <v>0</v>
      </c>
      <c r="R46" s="22">
        <f>+Sheet1!R46/1000000</f>
        <v>0</v>
      </c>
      <c r="S46" s="22">
        <f>+Sheet1!S46/1000000</f>
        <v>0</v>
      </c>
      <c r="T46" s="22">
        <f t="shared" si="22"/>
        <v>0</v>
      </c>
      <c r="U46" s="22">
        <f>+Sheet1!U46/1000000</f>
        <v>0</v>
      </c>
      <c r="V46" s="22">
        <f>+Sheet1!V46/1000000</f>
        <v>0</v>
      </c>
      <c r="W46" s="22">
        <f>+Sheet1!W46/1000000</f>
        <v>600.17211299999997</v>
      </c>
      <c r="X46" s="22">
        <f>+Sheet1!X46/1000000</f>
        <v>0</v>
      </c>
      <c r="Y46" s="22">
        <f>+Sheet1!Y46/1000000</f>
        <v>600.17211299999997</v>
      </c>
      <c r="Z46" s="22">
        <f>+Sheet1!Z46/1000000</f>
        <v>0</v>
      </c>
      <c r="AA46" s="22">
        <f>+Sheet1!AA46/1000000</f>
        <v>0</v>
      </c>
      <c r="AB46" s="22">
        <f>+Sheet1!AB46/1000000</f>
        <v>0</v>
      </c>
      <c r="AC46" s="72">
        <f t="shared" si="6"/>
        <v>1.5055825085677335</v>
      </c>
      <c r="AD46" s="72" t="str">
        <f t="shared" si="7"/>
        <v/>
      </c>
      <c r="AE46" s="72">
        <f t="shared" si="8"/>
        <v>1.3115404416424183</v>
      </c>
      <c r="AF46" s="72" t="str">
        <f t="shared" si="9"/>
        <v/>
      </c>
      <c r="AG46" s="72" t="str">
        <f t="shared" si="10"/>
        <v/>
      </c>
      <c r="AH46" s="72" t="str">
        <f t="shared" si="11"/>
        <v/>
      </c>
      <c r="AI46" s="72" t="str">
        <f t="shared" si="12"/>
        <v/>
      </c>
      <c r="AJ46" s="72" t="str">
        <f t="shared" si="13"/>
        <v/>
      </c>
      <c r="AK46" s="72" t="str">
        <f t="shared" si="14"/>
        <v/>
      </c>
      <c r="AL46" s="72" t="str">
        <f t="shared" si="15"/>
        <v/>
      </c>
      <c r="AM46" s="72" t="str">
        <f t="shared" si="16"/>
        <v/>
      </c>
      <c r="AN46" s="64"/>
      <c r="AO46" s="64"/>
      <c r="AP46" s="45" t="s">
        <v>70</v>
      </c>
      <c r="AQ46" s="47">
        <v>3093000000</v>
      </c>
      <c r="AR46" s="28">
        <f t="shared" si="24"/>
        <v>3092996907</v>
      </c>
      <c r="AS46" s="43">
        <f t="shared" si="23"/>
        <v>0</v>
      </c>
    </row>
    <row r="47" spans="1:45" ht="26.2" x14ac:dyDescent="0.25">
      <c r="A47" s="7">
        <v>36</v>
      </c>
      <c r="B47" s="16" t="s">
        <v>71</v>
      </c>
      <c r="C47" s="21">
        <f t="shared" si="25"/>
        <v>4853</v>
      </c>
      <c r="D47" s="23">
        <f>+Sheet1!D47/1000000</f>
        <v>0</v>
      </c>
      <c r="E47" s="23">
        <f>+Sheet1!E47/1000000</f>
        <v>4853</v>
      </c>
      <c r="F47" s="23">
        <f>+Sheet1!F47/1000000</f>
        <v>0</v>
      </c>
      <c r="G47" s="23">
        <f>+Sheet1!G47/1000000</f>
        <v>0</v>
      </c>
      <c r="H47" s="23">
        <f>+Sheet1!H47/1000000</f>
        <v>0</v>
      </c>
      <c r="I47" s="22"/>
      <c r="J47" s="23">
        <f>+Sheet1!J47/1000000</f>
        <v>0</v>
      </c>
      <c r="K47" s="23">
        <f>+Sheet1!K47/1000000</f>
        <v>0</v>
      </c>
      <c r="L47" s="23">
        <f>+Sheet1!L47/1000000</f>
        <v>0</v>
      </c>
      <c r="M47" s="23">
        <f>+Sheet1!M47/1000000</f>
        <v>0</v>
      </c>
      <c r="N47" s="22">
        <f t="shared" si="21"/>
        <v>4852.6486990000003</v>
      </c>
      <c r="O47" s="22">
        <f>+Sheet1!O47/1000000</f>
        <v>0</v>
      </c>
      <c r="P47" s="22">
        <f>+Sheet1!P47/1000000</f>
        <v>4852.6486990000003</v>
      </c>
      <c r="Q47" s="22">
        <f>+Sheet1!Q47/1000000</f>
        <v>0</v>
      </c>
      <c r="R47" s="22">
        <f>+Sheet1!R47/1000000</f>
        <v>0</v>
      </c>
      <c r="S47" s="22">
        <f>+Sheet1!S47/1000000</f>
        <v>0</v>
      </c>
      <c r="T47" s="22">
        <f t="shared" si="22"/>
        <v>0</v>
      </c>
      <c r="U47" s="22">
        <f>+Sheet1!U47/1000000</f>
        <v>0</v>
      </c>
      <c r="V47" s="22">
        <f>+Sheet1!V47/1000000</f>
        <v>0</v>
      </c>
      <c r="W47" s="22">
        <f>+Sheet1!W47/1000000</f>
        <v>0</v>
      </c>
      <c r="X47" s="22">
        <f>+Sheet1!X47/1000000</f>
        <v>0</v>
      </c>
      <c r="Y47" s="22">
        <f>+Sheet1!Y47/1000000</f>
        <v>0</v>
      </c>
      <c r="Z47" s="22">
        <f>+Sheet1!Z47/1000000</f>
        <v>0</v>
      </c>
      <c r="AA47" s="22">
        <f>+Sheet1!AA47/1000000</f>
        <v>0</v>
      </c>
      <c r="AB47" s="22">
        <f>+Sheet1!AB47/1000000</f>
        <v>0</v>
      </c>
      <c r="AC47" s="72">
        <f t="shared" si="6"/>
        <v>0.99992761158046573</v>
      </c>
      <c r="AD47" s="72" t="str">
        <f t="shared" si="7"/>
        <v/>
      </c>
      <c r="AE47" s="72">
        <f t="shared" si="8"/>
        <v>0.99992761158046573</v>
      </c>
      <c r="AF47" s="72" t="str">
        <f t="shared" si="9"/>
        <v/>
      </c>
      <c r="AG47" s="72" t="str">
        <f t="shared" si="10"/>
        <v/>
      </c>
      <c r="AH47" s="72" t="str">
        <f t="shared" si="11"/>
        <v/>
      </c>
      <c r="AI47" s="72" t="str">
        <f t="shared" si="12"/>
        <v/>
      </c>
      <c r="AJ47" s="72" t="str">
        <f t="shared" si="13"/>
        <v/>
      </c>
      <c r="AK47" s="72" t="str">
        <f t="shared" si="14"/>
        <v/>
      </c>
      <c r="AL47" s="72" t="str">
        <f t="shared" si="15"/>
        <v/>
      </c>
      <c r="AM47" s="72" t="str">
        <f t="shared" si="16"/>
        <v/>
      </c>
      <c r="AN47" s="64"/>
      <c r="AO47" s="64"/>
      <c r="AP47" s="45" t="s">
        <v>71</v>
      </c>
      <c r="AQ47" s="47">
        <v>4853000000</v>
      </c>
      <c r="AR47" s="28">
        <f t="shared" si="24"/>
        <v>4852995147</v>
      </c>
      <c r="AS47" s="43">
        <f t="shared" si="23"/>
        <v>0</v>
      </c>
    </row>
    <row r="48" spans="1:45" ht="26.2" x14ac:dyDescent="0.25">
      <c r="A48" s="7">
        <v>37</v>
      </c>
      <c r="B48" s="16" t="s">
        <v>72</v>
      </c>
      <c r="C48" s="21">
        <f t="shared" si="25"/>
        <v>105936.019</v>
      </c>
      <c r="D48" s="23">
        <f>+Sheet1!D48/1000000</f>
        <v>34254.019</v>
      </c>
      <c r="E48" s="23">
        <f>+Sheet1!E48/1000000</f>
        <v>71682</v>
      </c>
      <c r="F48" s="23">
        <f>+Sheet1!F48/1000000</f>
        <v>0</v>
      </c>
      <c r="G48" s="23">
        <f>+Sheet1!G48/1000000</f>
        <v>0</v>
      </c>
      <c r="H48" s="23">
        <f>+Sheet1!H48/1000000</f>
        <v>0</v>
      </c>
      <c r="I48" s="22"/>
      <c r="J48" s="23">
        <f>+Sheet1!J48/1000000</f>
        <v>0</v>
      </c>
      <c r="K48" s="23">
        <f>+Sheet1!K48/1000000</f>
        <v>0</v>
      </c>
      <c r="L48" s="23">
        <f>+Sheet1!L48/1000000</f>
        <v>0</v>
      </c>
      <c r="M48" s="23">
        <f>+Sheet1!M48/1000000</f>
        <v>0</v>
      </c>
      <c r="N48" s="22">
        <f t="shared" si="21"/>
        <v>90843.933275999996</v>
      </c>
      <c r="O48" s="22">
        <f>+Sheet1!O48/1000000</f>
        <v>29117.856899999999</v>
      </c>
      <c r="P48" s="22">
        <f>+Sheet1!P48/1000000</f>
        <v>57429.903376000002</v>
      </c>
      <c r="Q48" s="22">
        <f>+Sheet1!Q48/1000000</f>
        <v>0</v>
      </c>
      <c r="R48" s="22">
        <f>+Sheet1!R48/1000000</f>
        <v>0</v>
      </c>
      <c r="S48" s="22">
        <f>+Sheet1!S48/1000000</f>
        <v>0</v>
      </c>
      <c r="T48" s="22">
        <f t="shared" si="22"/>
        <v>0</v>
      </c>
      <c r="U48" s="22">
        <f>+Sheet1!U48/1000000</f>
        <v>0</v>
      </c>
      <c r="V48" s="22">
        <f>+Sheet1!V48/1000000</f>
        <v>0</v>
      </c>
      <c r="W48" s="22">
        <f>+Sheet1!W48/1000000</f>
        <v>4296.1729999999998</v>
      </c>
      <c r="X48" s="22">
        <f>+Sheet1!X48/1000000</f>
        <v>4296.1729999999998</v>
      </c>
      <c r="Y48" s="22">
        <f>+Sheet1!Y48/1000000</f>
        <v>0</v>
      </c>
      <c r="Z48" s="22">
        <f>+Sheet1!Z48/1000000</f>
        <v>0</v>
      </c>
      <c r="AA48" s="22">
        <f>+Sheet1!AA48/1000000</f>
        <v>0</v>
      </c>
      <c r="AB48" s="22">
        <f>+Sheet1!AB48/1000000</f>
        <v>0</v>
      </c>
      <c r="AC48" s="72">
        <f t="shared" si="6"/>
        <v>0.85753584223322565</v>
      </c>
      <c r="AD48" s="72">
        <f t="shared" si="7"/>
        <v>0.85005665758520188</v>
      </c>
      <c r="AE48" s="72">
        <f t="shared" si="8"/>
        <v>0.80117607455149131</v>
      </c>
      <c r="AF48" s="72" t="str">
        <f t="shared" si="9"/>
        <v/>
      </c>
      <c r="AG48" s="72" t="str">
        <f t="shared" si="10"/>
        <v/>
      </c>
      <c r="AH48" s="72" t="str">
        <f t="shared" si="11"/>
        <v/>
      </c>
      <c r="AI48" s="72" t="str">
        <f t="shared" si="12"/>
        <v/>
      </c>
      <c r="AJ48" s="72" t="str">
        <f t="shared" si="13"/>
        <v/>
      </c>
      <c r="AK48" s="72" t="str">
        <f t="shared" si="14"/>
        <v/>
      </c>
      <c r="AL48" s="72" t="str">
        <f t="shared" si="15"/>
        <v/>
      </c>
      <c r="AM48" s="72" t="str">
        <f t="shared" si="16"/>
        <v/>
      </c>
      <c r="AN48" s="64"/>
      <c r="AO48" s="64"/>
      <c r="AP48" s="45" t="s">
        <v>72</v>
      </c>
      <c r="AQ48" s="47">
        <v>71682000000</v>
      </c>
      <c r="AR48" s="28">
        <f t="shared" si="24"/>
        <v>71681928318</v>
      </c>
      <c r="AS48" s="43">
        <f t="shared" si="23"/>
        <v>0</v>
      </c>
    </row>
    <row r="49" spans="1:46" x14ac:dyDescent="0.25">
      <c r="A49" s="7">
        <v>38</v>
      </c>
      <c r="B49" s="16" t="s">
        <v>73</v>
      </c>
      <c r="C49" s="21">
        <f t="shared" si="25"/>
        <v>382</v>
      </c>
      <c r="D49" s="23">
        <f>+Sheet1!D49/1000000</f>
        <v>0</v>
      </c>
      <c r="E49" s="23">
        <f>+Sheet1!E49/1000000</f>
        <v>382</v>
      </c>
      <c r="F49" s="23">
        <f>+Sheet1!F49/1000000</f>
        <v>0</v>
      </c>
      <c r="G49" s="23">
        <f>+Sheet1!G49/1000000</f>
        <v>0</v>
      </c>
      <c r="H49" s="23">
        <f>+Sheet1!H49/1000000</f>
        <v>0</v>
      </c>
      <c r="I49" s="22"/>
      <c r="J49" s="23">
        <f>+Sheet1!J49/1000000</f>
        <v>0</v>
      </c>
      <c r="K49" s="23">
        <f>+Sheet1!K49/1000000</f>
        <v>0</v>
      </c>
      <c r="L49" s="23">
        <f>+Sheet1!L49/1000000</f>
        <v>0</v>
      </c>
      <c r="M49" s="23">
        <f>+Sheet1!M49/1000000</f>
        <v>0</v>
      </c>
      <c r="N49" s="22">
        <f t="shared" si="21"/>
        <v>337.96</v>
      </c>
      <c r="O49" s="22">
        <f>+Sheet1!O49/1000000</f>
        <v>0</v>
      </c>
      <c r="P49" s="22">
        <f>+Sheet1!P49/1000000</f>
        <v>265.95999999999998</v>
      </c>
      <c r="Q49" s="22">
        <f>+Sheet1!Q49/1000000</f>
        <v>0</v>
      </c>
      <c r="R49" s="22">
        <f>+Sheet1!R49/1000000</f>
        <v>0</v>
      </c>
      <c r="S49" s="22">
        <f>+Sheet1!S49/1000000</f>
        <v>0</v>
      </c>
      <c r="T49" s="22">
        <f t="shared" si="22"/>
        <v>0</v>
      </c>
      <c r="U49" s="22">
        <f>+Sheet1!U49/1000000</f>
        <v>0</v>
      </c>
      <c r="V49" s="22">
        <f>+Sheet1!V49/1000000</f>
        <v>0</v>
      </c>
      <c r="W49" s="22">
        <f>+Sheet1!W49/1000000</f>
        <v>72</v>
      </c>
      <c r="X49" s="22">
        <f>+Sheet1!X49/1000000</f>
        <v>0</v>
      </c>
      <c r="Y49" s="22">
        <f>+Sheet1!Y49/1000000</f>
        <v>72</v>
      </c>
      <c r="Z49" s="22">
        <f>+Sheet1!Z49/1000000</f>
        <v>0</v>
      </c>
      <c r="AA49" s="22">
        <f>+Sheet1!AA49/1000000</f>
        <v>0</v>
      </c>
      <c r="AB49" s="22">
        <f>+Sheet1!AB49/1000000</f>
        <v>0</v>
      </c>
      <c r="AC49" s="72">
        <f t="shared" si="6"/>
        <v>0.88471204188481667</v>
      </c>
      <c r="AD49" s="72" t="str">
        <f t="shared" si="7"/>
        <v/>
      </c>
      <c r="AE49" s="72">
        <f t="shared" si="8"/>
        <v>0.69623036649214654</v>
      </c>
      <c r="AF49" s="72" t="str">
        <f t="shared" si="9"/>
        <v/>
      </c>
      <c r="AG49" s="72" t="str">
        <f t="shared" si="10"/>
        <v/>
      </c>
      <c r="AH49" s="72" t="str">
        <f t="shared" si="11"/>
        <v/>
      </c>
      <c r="AI49" s="72" t="str">
        <f t="shared" si="12"/>
        <v/>
      </c>
      <c r="AJ49" s="72" t="str">
        <f t="shared" si="13"/>
        <v/>
      </c>
      <c r="AK49" s="72" t="str">
        <f t="shared" si="14"/>
        <v/>
      </c>
      <c r="AL49" s="72" t="str">
        <f t="shared" si="15"/>
        <v/>
      </c>
      <c r="AM49" s="72" t="str">
        <f t="shared" si="16"/>
        <v/>
      </c>
      <c r="AN49" s="64"/>
      <c r="AO49" s="64"/>
      <c r="AP49" s="45" t="s">
        <v>73</v>
      </c>
      <c r="AQ49" s="47">
        <v>382000000</v>
      </c>
      <c r="AR49" s="28">
        <f t="shared" si="24"/>
        <v>381999618</v>
      </c>
      <c r="AS49" s="43">
        <f t="shared" si="23"/>
        <v>0</v>
      </c>
    </row>
    <row r="50" spans="1:46" ht="26.2" x14ac:dyDescent="0.25">
      <c r="A50" s="7">
        <v>39</v>
      </c>
      <c r="B50" s="16" t="s">
        <v>74</v>
      </c>
      <c r="C50" s="21">
        <f t="shared" si="25"/>
        <v>9244</v>
      </c>
      <c r="D50" s="23">
        <f>+Sheet1!D50/1000000</f>
        <v>0</v>
      </c>
      <c r="E50" s="23">
        <f>+Sheet1!E50/1000000</f>
        <v>9244</v>
      </c>
      <c r="F50" s="23">
        <f>+Sheet1!F50/1000000</f>
        <v>0</v>
      </c>
      <c r="G50" s="23">
        <f>+Sheet1!G50/1000000</f>
        <v>0</v>
      </c>
      <c r="H50" s="23">
        <f>+Sheet1!H50/1000000</f>
        <v>0</v>
      </c>
      <c r="I50" s="22"/>
      <c r="J50" s="23">
        <f>+Sheet1!J50/1000000</f>
        <v>0</v>
      </c>
      <c r="K50" s="23">
        <f>+Sheet1!K50/1000000</f>
        <v>0</v>
      </c>
      <c r="L50" s="23">
        <f>+Sheet1!L50/1000000</f>
        <v>0</v>
      </c>
      <c r="M50" s="23">
        <f>+Sheet1!M50/1000000</f>
        <v>0</v>
      </c>
      <c r="N50" s="22">
        <f t="shared" si="21"/>
        <v>5035.091676</v>
      </c>
      <c r="O50" s="22">
        <f>+Sheet1!O50/1000000</f>
        <v>0</v>
      </c>
      <c r="P50" s="22">
        <f>+Sheet1!P50/1000000</f>
        <v>4492.091676</v>
      </c>
      <c r="Q50" s="22">
        <f>+Sheet1!Q50/1000000</f>
        <v>0</v>
      </c>
      <c r="R50" s="22">
        <f>+Sheet1!R50/1000000</f>
        <v>0</v>
      </c>
      <c r="S50" s="22">
        <f>+Sheet1!S50/1000000</f>
        <v>0</v>
      </c>
      <c r="T50" s="22">
        <f t="shared" si="22"/>
        <v>0</v>
      </c>
      <c r="U50" s="22">
        <f>+Sheet1!U50/1000000</f>
        <v>0</v>
      </c>
      <c r="V50" s="22">
        <f>+Sheet1!V50/1000000</f>
        <v>0</v>
      </c>
      <c r="W50" s="22">
        <f>+Sheet1!W50/1000000</f>
        <v>543</v>
      </c>
      <c r="X50" s="22">
        <f>+Sheet1!X50/1000000</f>
        <v>0</v>
      </c>
      <c r="Y50" s="22">
        <f>+Sheet1!Y50/1000000</f>
        <v>543</v>
      </c>
      <c r="Z50" s="22">
        <f>+Sheet1!Z50/1000000</f>
        <v>0</v>
      </c>
      <c r="AA50" s="22">
        <f>+Sheet1!AA50/1000000</f>
        <v>0</v>
      </c>
      <c r="AB50" s="22">
        <f>+Sheet1!AB50/1000000</f>
        <v>0</v>
      </c>
      <c r="AC50" s="72">
        <f t="shared" si="6"/>
        <v>0.54468754608394632</v>
      </c>
      <c r="AD50" s="72" t="str">
        <f t="shared" si="7"/>
        <v/>
      </c>
      <c r="AE50" s="72">
        <f t="shared" si="8"/>
        <v>0.48594674123755949</v>
      </c>
      <c r="AF50" s="72" t="str">
        <f t="shared" si="9"/>
        <v/>
      </c>
      <c r="AG50" s="72" t="str">
        <f t="shared" si="10"/>
        <v/>
      </c>
      <c r="AH50" s="72" t="str">
        <f t="shared" si="11"/>
        <v/>
      </c>
      <c r="AI50" s="72" t="str">
        <f t="shared" si="12"/>
        <v/>
      </c>
      <c r="AJ50" s="72" t="str">
        <f t="shared" si="13"/>
        <v/>
      </c>
      <c r="AK50" s="72" t="str">
        <f t="shared" si="14"/>
        <v/>
      </c>
      <c r="AL50" s="72" t="str">
        <f t="shared" si="15"/>
        <v/>
      </c>
      <c r="AM50" s="72" t="str">
        <f t="shared" si="16"/>
        <v/>
      </c>
      <c r="AN50" s="64"/>
      <c r="AO50" s="64"/>
      <c r="AP50" s="45" t="s">
        <v>74</v>
      </c>
      <c r="AQ50" s="47">
        <v>9244000000</v>
      </c>
      <c r="AR50" s="28">
        <f t="shared" si="24"/>
        <v>9243990756</v>
      </c>
      <c r="AS50" s="43">
        <f t="shared" si="23"/>
        <v>0</v>
      </c>
    </row>
    <row r="51" spans="1:46" ht="26.2" x14ac:dyDescent="0.25">
      <c r="A51" s="7">
        <v>40</v>
      </c>
      <c r="B51" s="16" t="s">
        <v>75</v>
      </c>
      <c r="C51" s="21">
        <f t="shared" si="25"/>
        <v>3495</v>
      </c>
      <c r="D51" s="23">
        <f>+Sheet1!D51/1000000</f>
        <v>0</v>
      </c>
      <c r="E51" s="23">
        <f>+Sheet1!E51/1000000</f>
        <v>3495</v>
      </c>
      <c r="F51" s="23">
        <f>+Sheet1!F51/1000000</f>
        <v>0</v>
      </c>
      <c r="G51" s="23">
        <f>+Sheet1!G51/1000000</f>
        <v>0</v>
      </c>
      <c r="H51" s="23">
        <f>+Sheet1!H51/1000000</f>
        <v>0</v>
      </c>
      <c r="I51" s="22"/>
      <c r="J51" s="23">
        <f>+Sheet1!J51/1000000</f>
        <v>0</v>
      </c>
      <c r="K51" s="23">
        <f>+Sheet1!K51/1000000</f>
        <v>0</v>
      </c>
      <c r="L51" s="23">
        <f>+Sheet1!L51/1000000</f>
        <v>0</v>
      </c>
      <c r="M51" s="23">
        <f>+Sheet1!M51/1000000</f>
        <v>0</v>
      </c>
      <c r="N51" s="22">
        <f t="shared" si="21"/>
        <v>2207.3754250000002</v>
      </c>
      <c r="O51" s="22">
        <f>+Sheet1!O51/1000000</f>
        <v>0</v>
      </c>
      <c r="P51" s="22">
        <f>+Sheet1!P51/1000000</f>
        <v>2207.3754250000002</v>
      </c>
      <c r="Q51" s="22">
        <f>+Sheet1!Q51/1000000</f>
        <v>0</v>
      </c>
      <c r="R51" s="22">
        <f>+Sheet1!R51/1000000</f>
        <v>0</v>
      </c>
      <c r="S51" s="22">
        <f>+Sheet1!S51/1000000</f>
        <v>0</v>
      </c>
      <c r="T51" s="22">
        <f t="shared" si="22"/>
        <v>0</v>
      </c>
      <c r="U51" s="22">
        <f>+Sheet1!U51/1000000</f>
        <v>0</v>
      </c>
      <c r="V51" s="22">
        <f>+Sheet1!V51/1000000</f>
        <v>0</v>
      </c>
      <c r="W51" s="22">
        <f>+Sheet1!W51/1000000</f>
        <v>0</v>
      </c>
      <c r="X51" s="22">
        <f>+Sheet1!X51/1000000</f>
        <v>0</v>
      </c>
      <c r="Y51" s="22">
        <f>+Sheet1!Y51/1000000</f>
        <v>0</v>
      </c>
      <c r="Z51" s="22">
        <f>+Sheet1!Z51/1000000</f>
        <v>0</v>
      </c>
      <c r="AA51" s="22">
        <f>+Sheet1!AA51/1000000</f>
        <v>0</v>
      </c>
      <c r="AB51" s="22">
        <f>+Sheet1!AB51/1000000</f>
        <v>0</v>
      </c>
      <c r="AC51" s="72">
        <f t="shared" si="6"/>
        <v>0.63158095135908443</v>
      </c>
      <c r="AD51" s="72" t="str">
        <f t="shared" si="7"/>
        <v/>
      </c>
      <c r="AE51" s="72">
        <f t="shared" si="8"/>
        <v>0.63158095135908443</v>
      </c>
      <c r="AF51" s="72" t="str">
        <f t="shared" si="9"/>
        <v/>
      </c>
      <c r="AG51" s="72" t="str">
        <f t="shared" si="10"/>
        <v/>
      </c>
      <c r="AH51" s="72" t="str">
        <f t="shared" si="11"/>
        <v/>
      </c>
      <c r="AI51" s="72" t="str">
        <f t="shared" si="12"/>
        <v/>
      </c>
      <c r="AJ51" s="72" t="str">
        <f t="shared" si="13"/>
        <v/>
      </c>
      <c r="AK51" s="72" t="str">
        <f t="shared" si="14"/>
        <v/>
      </c>
      <c r="AL51" s="72" t="str">
        <f t="shared" si="15"/>
        <v/>
      </c>
      <c r="AM51" s="72" t="str">
        <f t="shared" si="16"/>
        <v/>
      </c>
      <c r="AN51" s="64"/>
      <c r="AO51" s="64"/>
      <c r="AP51" s="45" t="s">
        <v>75</v>
      </c>
      <c r="AQ51" s="47">
        <v>3495000000</v>
      </c>
      <c r="AR51" s="28">
        <f t="shared" si="24"/>
        <v>3494996505</v>
      </c>
      <c r="AS51" s="43">
        <f t="shared" si="23"/>
        <v>0</v>
      </c>
    </row>
    <row r="52" spans="1:46" ht="26.2" x14ac:dyDescent="0.25">
      <c r="A52" s="7">
        <v>41</v>
      </c>
      <c r="B52" s="16" t="s">
        <v>76</v>
      </c>
      <c r="C52" s="21">
        <f t="shared" si="25"/>
        <v>4908</v>
      </c>
      <c r="D52" s="23">
        <f>+Sheet1!D52/1000000</f>
        <v>0</v>
      </c>
      <c r="E52" s="23">
        <f>+Sheet1!E52/1000000</f>
        <v>4908</v>
      </c>
      <c r="F52" s="23">
        <f>+Sheet1!F52/1000000</f>
        <v>0</v>
      </c>
      <c r="G52" s="23">
        <f>+Sheet1!G52/1000000</f>
        <v>0</v>
      </c>
      <c r="H52" s="23">
        <f>+Sheet1!H52/1000000</f>
        <v>0</v>
      </c>
      <c r="I52" s="22"/>
      <c r="J52" s="23">
        <f>+Sheet1!J52/1000000</f>
        <v>0</v>
      </c>
      <c r="K52" s="23">
        <f>+Sheet1!K52/1000000</f>
        <v>0</v>
      </c>
      <c r="L52" s="23">
        <f>+Sheet1!L52/1000000</f>
        <v>0</v>
      </c>
      <c r="M52" s="23">
        <f>+Sheet1!M52/1000000</f>
        <v>0</v>
      </c>
      <c r="N52" s="22">
        <f t="shared" si="21"/>
        <v>3588.9472369999999</v>
      </c>
      <c r="O52" s="22">
        <f>+Sheet1!O52/1000000</f>
        <v>0</v>
      </c>
      <c r="P52" s="22">
        <f>+Sheet1!P52/1000000</f>
        <v>3424.0325769999999</v>
      </c>
      <c r="Q52" s="22">
        <f>+Sheet1!Q52/1000000</f>
        <v>0</v>
      </c>
      <c r="R52" s="22">
        <f>+Sheet1!R52/1000000</f>
        <v>0</v>
      </c>
      <c r="S52" s="22">
        <f>+Sheet1!S52/1000000</f>
        <v>0</v>
      </c>
      <c r="T52" s="22">
        <f t="shared" si="22"/>
        <v>0</v>
      </c>
      <c r="U52" s="22">
        <f>+Sheet1!U52/1000000</f>
        <v>0</v>
      </c>
      <c r="V52" s="22">
        <f>+Sheet1!V52/1000000</f>
        <v>0</v>
      </c>
      <c r="W52" s="22">
        <f>+Sheet1!W52/1000000</f>
        <v>164.91466</v>
      </c>
      <c r="X52" s="22">
        <f>+Sheet1!X52/1000000</f>
        <v>0</v>
      </c>
      <c r="Y52" s="22">
        <f>+Sheet1!Y52/1000000</f>
        <v>164.91466</v>
      </c>
      <c r="Z52" s="22">
        <f>+Sheet1!Z52/1000000</f>
        <v>0</v>
      </c>
      <c r="AA52" s="22">
        <f>+Sheet1!AA52/1000000</f>
        <v>0</v>
      </c>
      <c r="AB52" s="22">
        <f>+Sheet1!AB52/1000000</f>
        <v>0</v>
      </c>
      <c r="AC52" s="72">
        <f t="shared" si="6"/>
        <v>0.73124434331703336</v>
      </c>
      <c r="AD52" s="72" t="str">
        <f t="shared" si="7"/>
        <v/>
      </c>
      <c r="AE52" s="72">
        <f t="shared" si="8"/>
        <v>0.6976431493480032</v>
      </c>
      <c r="AF52" s="72" t="str">
        <f t="shared" si="9"/>
        <v/>
      </c>
      <c r="AG52" s="72" t="str">
        <f t="shared" si="10"/>
        <v/>
      </c>
      <c r="AH52" s="72" t="str">
        <f t="shared" si="11"/>
        <v/>
      </c>
      <c r="AI52" s="72" t="str">
        <f t="shared" si="12"/>
        <v/>
      </c>
      <c r="AJ52" s="72" t="str">
        <f t="shared" si="13"/>
        <v/>
      </c>
      <c r="AK52" s="72" t="str">
        <f t="shared" si="14"/>
        <v/>
      </c>
      <c r="AL52" s="72" t="str">
        <f t="shared" si="15"/>
        <v/>
      </c>
      <c r="AM52" s="72" t="str">
        <f t="shared" si="16"/>
        <v/>
      </c>
      <c r="AN52" s="64"/>
      <c r="AO52" s="64"/>
      <c r="AP52" s="45" t="s">
        <v>76</v>
      </c>
      <c r="AQ52" s="47">
        <v>4908000000</v>
      </c>
      <c r="AR52" s="28">
        <f t="shared" si="24"/>
        <v>4907995092</v>
      </c>
      <c r="AS52" s="43">
        <f t="shared" si="23"/>
        <v>0</v>
      </c>
    </row>
    <row r="53" spans="1:46" x14ac:dyDescent="0.25">
      <c r="A53" s="7">
        <v>42</v>
      </c>
      <c r="B53" s="16" t="s">
        <v>77</v>
      </c>
      <c r="C53" s="21">
        <f t="shared" si="25"/>
        <v>6000</v>
      </c>
      <c r="D53" s="23">
        <f>+Sheet1!D53/1000000</f>
        <v>0</v>
      </c>
      <c r="E53" s="23">
        <f>+Sheet1!E53/1000000</f>
        <v>6000</v>
      </c>
      <c r="F53" s="23">
        <f>+Sheet1!F53/1000000</f>
        <v>0</v>
      </c>
      <c r="G53" s="23">
        <f>+Sheet1!G53/1000000</f>
        <v>0</v>
      </c>
      <c r="H53" s="23">
        <f>+Sheet1!H53/1000000</f>
        <v>0</v>
      </c>
      <c r="I53" s="22"/>
      <c r="J53" s="23">
        <f>+Sheet1!J53/1000000</f>
        <v>0</v>
      </c>
      <c r="K53" s="23">
        <f>+Sheet1!K53/1000000</f>
        <v>0</v>
      </c>
      <c r="L53" s="23">
        <f>+Sheet1!L53/1000000</f>
        <v>0</v>
      </c>
      <c r="M53" s="23">
        <f>+Sheet1!M53/1000000</f>
        <v>0</v>
      </c>
      <c r="N53" s="22">
        <f t="shared" si="21"/>
        <v>600.96069999999997</v>
      </c>
      <c r="O53" s="22">
        <f>+Sheet1!O53/1000000</f>
        <v>0</v>
      </c>
      <c r="P53" s="22">
        <f>+Sheet1!P53/1000000</f>
        <v>585.96069999999997</v>
      </c>
      <c r="Q53" s="22">
        <f>+Sheet1!Q53/1000000</f>
        <v>0</v>
      </c>
      <c r="R53" s="22">
        <f>+Sheet1!R53/1000000</f>
        <v>0</v>
      </c>
      <c r="S53" s="22">
        <f>+Sheet1!S53/1000000</f>
        <v>0</v>
      </c>
      <c r="T53" s="22">
        <f t="shared" si="22"/>
        <v>0</v>
      </c>
      <c r="U53" s="22">
        <f>+Sheet1!U53/1000000</f>
        <v>0</v>
      </c>
      <c r="V53" s="22">
        <f>+Sheet1!V53/1000000</f>
        <v>0</v>
      </c>
      <c r="W53" s="22">
        <f>+Sheet1!W53/1000000</f>
        <v>15</v>
      </c>
      <c r="X53" s="22">
        <f>+Sheet1!X53/1000000</f>
        <v>0</v>
      </c>
      <c r="Y53" s="22">
        <f>+Sheet1!Y53/1000000</f>
        <v>15</v>
      </c>
      <c r="Z53" s="22">
        <f>+Sheet1!Z53/1000000</f>
        <v>0</v>
      </c>
      <c r="AA53" s="22">
        <f>+Sheet1!AA53/1000000</f>
        <v>0</v>
      </c>
      <c r="AB53" s="22">
        <f>+Sheet1!AB53/1000000</f>
        <v>0</v>
      </c>
      <c r="AC53" s="72">
        <f t="shared" si="6"/>
        <v>0.10016011666666666</v>
      </c>
      <c r="AD53" s="72" t="str">
        <f t="shared" si="7"/>
        <v/>
      </c>
      <c r="AE53" s="72">
        <f t="shared" si="8"/>
        <v>9.7660116666666658E-2</v>
      </c>
      <c r="AF53" s="72" t="str">
        <f t="shared" si="9"/>
        <v/>
      </c>
      <c r="AG53" s="72" t="str">
        <f t="shared" si="10"/>
        <v/>
      </c>
      <c r="AH53" s="72" t="str">
        <f t="shared" si="11"/>
        <v/>
      </c>
      <c r="AI53" s="72" t="str">
        <f t="shared" si="12"/>
        <v/>
      </c>
      <c r="AJ53" s="72" t="str">
        <f t="shared" si="13"/>
        <v/>
      </c>
      <c r="AK53" s="72" t="str">
        <f t="shared" si="14"/>
        <v/>
      </c>
      <c r="AL53" s="72" t="str">
        <f t="shared" si="15"/>
        <v/>
      </c>
      <c r="AM53" s="72" t="str">
        <f t="shared" si="16"/>
        <v/>
      </c>
      <c r="AN53" s="64"/>
      <c r="AO53" s="64"/>
      <c r="AP53" s="45" t="s">
        <v>77</v>
      </c>
      <c r="AQ53" s="47">
        <v>6000000000</v>
      </c>
      <c r="AR53" s="28">
        <f t="shared" si="24"/>
        <v>5999994000</v>
      </c>
      <c r="AS53" s="43">
        <f t="shared" si="23"/>
        <v>0</v>
      </c>
    </row>
    <row r="54" spans="1:46" ht="26.2" x14ac:dyDescent="0.25">
      <c r="A54" s="7">
        <v>43</v>
      </c>
      <c r="B54" s="16" t="s">
        <v>78</v>
      </c>
      <c r="C54" s="21">
        <f t="shared" si="25"/>
        <v>42500</v>
      </c>
      <c r="D54" s="23">
        <f>+Sheet1!D54/1000000</f>
        <v>0</v>
      </c>
      <c r="E54" s="23">
        <f>+Sheet1!E54/1000000</f>
        <v>42500</v>
      </c>
      <c r="F54" s="23">
        <f>+Sheet1!F54/1000000</f>
        <v>0</v>
      </c>
      <c r="G54" s="23">
        <f>+Sheet1!G54/1000000</f>
        <v>0</v>
      </c>
      <c r="H54" s="23">
        <f>+Sheet1!H54/1000000</f>
        <v>0</v>
      </c>
      <c r="I54" s="22"/>
      <c r="J54" s="23">
        <f>+Sheet1!J54/1000000</f>
        <v>0</v>
      </c>
      <c r="K54" s="23">
        <f>+Sheet1!K54/1000000</f>
        <v>0</v>
      </c>
      <c r="L54" s="23">
        <f>+Sheet1!L54/1000000</f>
        <v>0</v>
      </c>
      <c r="M54" s="23">
        <f>+Sheet1!M54/1000000</f>
        <v>0</v>
      </c>
      <c r="N54" s="22">
        <f t="shared" si="21"/>
        <v>42500</v>
      </c>
      <c r="O54" s="22">
        <f>+Sheet1!O54/1000000</f>
        <v>0</v>
      </c>
      <c r="P54" s="22">
        <f>+Sheet1!P54/1000000</f>
        <v>42500</v>
      </c>
      <c r="Q54" s="22">
        <f>+Sheet1!Q54/1000000</f>
        <v>0</v>
      </c>
      <c r="R54" s="22">
        <f>+Sheet1!R54/1000000</f>
        <v>0</v>
      </c>
      <c r="S54" s="22">
        <f>+Sheet1!S54/1000000</f>
        <v>0</v>
      </c>
      <c r="T54" s="22">
        <f t="shared" si="22"/>
        <v>0</v>
      </c>
      <c r="U54" s="22">
        <f>+Sheet1!U54/1000000</f>
        <v>0</v>
      </c>
      <c r="V54" s="22">
        <f>+Sheet1!V54/1000000</f>
        <v>0</v>
      </c>
      <c r="W54" s="22">
        <f>+Sheet1!W54/1000000</f>
        <v>0</v>
      </c>
      <c r="X54" s="22">
        <f>+Sheet1!X54/1000000</f>
        <v>0</v>
      </c>
      <c r="Y54" s="22">
        <f>+Sheet1!Y54/1000000</f>
        <v>0</v>
      </c>
      <c r="Z54" s="22">
        <f>+Sheet1!Z54/1000000</f>
        <v>0</v>
      </c>
      <c r="AA54" s="22">
        <f>+Sheet1!AA54/1000000</f>
        <v>0</v>
      </c>
      <c r="AB54" s="22">
        <f>+Sheet1!AB54/1000000</f>
        <v>0</v>
      </c>
      <c r="AC54" s="72">
        <f t="shared" si="6"/>
        <v>1</v>
      </c>
      <c r="AD54" s="72" t="str">
        <f t="shared" si="7"/>
        <v/>
      </c>
      <c r="AE54" s="72">
        <f t="shared" si="8"/>
        <v>1</v>
      </c>
      <c r="AF54" s="72" t="str">
        <f t="shared" si="9"/>
        <v/>
      </c>
      <c r="AG54" s="72" t="str">
        <f t="shared" si="10"/>
        <v/>
      </c>
      <c r="AH54" s="72" t="str">
        <f t="shared" si="11"/>
        <v/>
      </c>
      <c r="AI54" s="72" t="str">
        <f t="shared" si="12"/>
        <v/>
      </c>
      <c r="AJ54" s="72" t="str">
        <f t="shared" si="13"/>
        <v/>
      </c>
      <c r="AK54" s="72" t="str">
        <f t="shared" si="14"/>
        <v/>
      </c>
      <c r="AL54" s="72" t="str">
        <f t="shared" si="15"/>
        <v/>
      </c>
      <c r="AM54" s="72" t="str">
        <f t="shared" si="16"/>
        <v/>
      </c>
      <c r="AN54" s="64"/>
      <c r="AO54" s="64"/>
      <c r="AP54" s="45" t="s">
        <v>78</v>
      </c>
      <c r="AQ54" s="47">
        <v>42500000000</v>
      </c>
      <c r="AR54" s="28">
        <f t="shared" si="24"/>
        <v>42499957500</v>
      </c>
      <c r="AS54" s="43">
        <f t="shared" si="23"/>
        <v>0</v>
      </c>
    </row>
    <row r="55" spans="1:46" ht="39.299999999999997" x14ac:dyDescent="0.25">
      <c r="A55" s="7">
        <v>44</v>
      </c>
      <c r="B55" s="16" t="s">
        <v>79</v>
      </c>
      <c r="C55" s="21">
        <f t="shared" si="25"/>
        <v>80</v>
      </c>
      <c r="D55" s="23">
        <f>+Sheet1!D55/1000000</f>
        <v>0</v>
      </c>
      <c r="E55" s="23">
        <f>+Sheet1!E55/1000000</f>
        <v>80</v>
      </c>
      <c r="F55" s="23">
        <f>+Sheet1!F55/1000000</f>
        <v>0</v>
      </c>
      <c r="G55" s="23">
        <f>+Sheet1!G55/1000000</f>
        <v>0</v>
      </c>
      <c r="H55" s="23">
        <f>+Sheet1!H55/1000000</f>
        <v>0</v>
      </c>
      <c r="I55" s="22"/>
      <c r="J55" s="23">
        <f>+Sheet1!J55/1000000</f>
        <v>0</v>
      </c>
      <c r="K55" s="23">
        <f>+Sheet1!K55/1000000</f>
        <v>0</v>
      </c>
      <c r="L55" s="23">
        <f>+Sheet1!L55/1000000</f>
        <v>0</v>
      </c>
      <c r="M55" s="23">
        <f>+Sheet1!M55/1000000</f>
        <v>0</v>
      </c>
      <c r="N55" s="22">
        <f t="shared" si="21"/>
        <v>80</v>
      </c>
      <c r="O55" s="22">
        <f>+Sheet1!O55/1000000</f>
        <v>0</v>
      </c>
      <c r="P55" s="22">
        <f>+Sheet1!P55/1000000</f>
        <v>80</v>
      </c>
      <c r="Q55" s="22">
        <f>+Sheet1!Q55/1000000</f>
        <v>0</v>
      </c>
      <c r="R55" s="22">
        <f>+Sheet1!R55/1000000</f>
        <v>0</v>
      </c>
      <c r="S55" s="22">
        <f>+Sheet1!S55/1000000</f>
        <v>0</v>
      </c>
      <c r="T55" s="22">
        <f t="shared" si="22"/>
        <v>0</v>
      </c>
      <c r="U55" s="22">
        <f>+Sheet1!U55/1000000</f>
        <v>0</v>
      </c>
      <c r="V55" s="22">
        <f>+Sheet1!V55/1000000</f>
        <v>0</v>
      </c>
      <c r="W55" s="22">
        <f>+Sheet1!W55/1000000</f>
        <v>0</v>
      </c>
      <c r="X55" s="22">
        <f>+Sheet1!X55/1000000</f>
        <v>0</v>
      </c>
      <c r="Y55" s="22">
        <f>+Sheet1!Y55/1000000</f>
        <v>0</v>
      </c>
      <c r="Z55" s="22">
        <f>+Sheet1!Z55/1000000</f>
        <v>0</v>
      </c>
      <c r="AA55" s="22">
        <f>+Sheet1!AA55/1000000</f>
        <v>0</v>
      </c>
      <c r="AB55" s="22">
        <f>+Sheet1!AB55/1000000</f>
        <v>0</v>
      </c>
      <c r="AC55" s="72">
        <f t="shared" si="6"/>
        <v>1</v>
      </c>
      <c r="AD55" s="72" t="str">
        <f t="shared" si="7"/>
        <v/>
      </c>
      <c r="AE55" s="72">
        <f t="shared" si="8"/>
        <v>1</v>
      </c>
      <c r="AF55" s="72" t="str">
        <f t="shared" si="9"/>
        <v/>
      </c>
      <c r="AG55" s="72" t="str">
        <f t="shared" si="10"/>
        <v/>
      </c>
      <c r="AH55" s="72" t="str">
        <f t="shared" si="11"/>
        <v/>
      </c>
      <c r="AI55" s="72" t="str">
        <f t="shared" si="12"/>
        <v/>
      </c>
      <c r="AJ55" s="72" t="str">
        <f t="shared" si="13"/>
        <v/>
      </c>
      <c r="AK55" s="72" t="str">
        <f t="shared" si="14"/>
        <v/>
      </c>
      <c r="AL55" s="72" t="str">
        <f t="shared" si="15"/>
        <v/>
      </c>
      <c r="AM55" s="72" t="str">
        <f t="shared" si="16"/>
        <v/>
      </c>
      <c r="AN55" s="64"/>
      <c r="AO55" s="64"/>
      <c r="AP55" s="45" t="s">
        <v>79</v>
      </c>
      <c r="AQ55" s="47">
        <v>80000000</v>
      </c>
      <c r="AR55" s="28">
        <f t="shared" si="24"/>
        <v>79999920</v>
      </c>
      <c r="AS55" s="43">
        <f t="shared" si="23"/>
        <v>0</v>
      </c>
    </row>
    <row r="56" spans="1:46" x14ac:dyDescent="0.25">
      <c r="A56" s="7">
        <v>45</v>
      </c>
      <c r="B56" s="16" t="s">
        <v>80</v>
      </c>
      <c r="C56" s="21">
        <f t="shared" si="25"/>
        <v>5</v>
      </c>
      <c r="D56" s="23">
        <f>+Sheet1!D56/1000000</f>
        <v>0</v>
      </c>
      <c r="E56" s="23">
        <f>+Sheet1!E56/1000000</f>
        <v>5</v>
      </c>
      <c r="F56" s="23">
        <f>+Sheet1!F56/1000000</f>
        <v>0</v>
      </c>
      <c r="G56" s="23">
        <f>+Sheet1!G56/1000000</f>
        <v>0</v>
      </c>
      <c r="H56" s="23">
        <f>+Sheet1!H56/1000000</f>
        <v>0</v>
      </c>
      <c r="I56" s="22"/>
      <c r="J56" s="23">
        <f>+Sheet1!J56/1000000</f>
        <v>0</v>
      </c>
      <c r="K56" s="23">
        <f>+Sheet1!K56/1000000</f>
        <v>0</v>
      </c>
      <c r="L56" s="23">
        <f>+Sheet1!L56/1000000</f>
        <v>0</v>
      </c>
      <c r="M56" s="23">
        <f>+Sheet1!M56/1000000</f>
        <v>0</v>
      </c>
      <c r="N56" s="22">
        <f t="shared" si="21"/>
        <v>5</v>
      </c>
      <c r="O56" s="22">
        <f>+Sheet1!O56/1000000</f>
        <v>0</v>
      </c>
      <c r="P56" s="22">
        <f>+Sheet1!P56/1000000</f>
        <v>5</v>
      </c>
      <c r="Q56" s="22">
        <f>+Sheet1!Q56/1000000</f>
        <v>0</v>
      </c>
      <c r="R56" s="22">
        <f>+Sheet1!R56/1000000</f>
        <v>0</v>
      </c>
      <c r="S56" s="22">
        <f>+Sheet1!S56/1000000</f>
        <v>0</v>
      </c>
      <c r="T56" s="22">
        <f t="shared" si="22"/>
        <v>0</v>
      </c>
      <c r="U56" s="22">
        <f>+Sheet1!U56/1000000</f>
        <v>0</v>
      </c>
      <c r="V56" s="22">
        <f>+Sheet1!V56/1000000</f>
        <v>0</v>
      </c>
      <c r="W56" s="22">
        <f>+Sheet1!W56/1000000</f>
        <v>0</v>
      </c>
      <c r="X56" s="22">
        <f>+Sheet1!X56/1000000</f>
        <v>0</v>
      </c>
      <c r="Y56" s="22">
        <f>+Sheet1!Y56/1000000</f>
        <v>0</v>
      </c>
      <c r="Z56" s="22">
        <f>+Sheet1!Z56/1000000</f>
        <v>0</v>
      </c>
      <c r="AA56" s="22">
        <f>+Sheet1!AA56/1000000</f>
        <v>0</v>
      </c>
      <c r="AB56" s="22">
        <f>+Sheet1!AB56/1000000</f>
        <v>0</v>
      </c>
      <c r="AC56" s="72">
        <f t="shared" si="6"/>
        <v>1</v>
      </c>
      <c r="AD56" s="72" t="str">
        <f t="shared" si="7"/>
        <v/>
      </c>
      <c r="AE56" s="72">
        <f t="shared" si="8"/>
        <v>1</v>
      </c>
      <c r="AF56" s="72" t="str">
        <f t="shared" si="9"/>
        <v/>
      </c>
      <c r="AG56" s="72" t="str">
        <f t="shared" si="10"/>
        <v/>
      </c>
      <c r="AH56" s="72" t="str">
        <f t="shared" si="11"/>
        <v/>
      </c>
      <c r="AI56" s="72" t="str">
        <f t="shared" si="12"/>
        <v/>
      </c>
      <c r="AJ56" s="72" t="str">
        <f t="shared" si="13"/>
        <v/>
      </c>
      <c r="AK56" s="72" t="str">
        <f t="shared" si="14"/>
        <v/>
      </c>
      <c r="AL56" s="72" t="str">
        <f t="shared" si="15"/>
        <v/>
      </c>
      <c r="AM56" s="72" t="str">
        <f t="shared" si="16"/>
        <v/>
      </c>
      <c r="AN56" s="64"/>
      <c r="AO56" s="64"/>
      <c r="AP56" s="45" t="s">
        <v>80</v>
      </c>
      <c r="AQ56" s="47">
        <v>5000000</v>
      </c>
      <c r="AR56" s="28">
        <f t="shared" si="24"/>
        <v>4999995</v>
      </c>
      <c r="AS56" s="43">
        <f t="shared" si="23"/>
        <v>0</v>
      </c>
    </row>
    <row r="57" spans="1:46" x14ac:dyDescent="0.25">
      <c r="A57" s="7">
        <v>46</v>
      </c>
      <c r="B57" s="16" t="s">
        <v>81</v>
      </c>
      <c r="C57" s="21">
        <f t="shared" si="25"/>
        <v>700</v>
      </c>
      <c r="D57" s="23">
        <f>+Sheet1!D57/1000000</f>
        <v>0</v>
      </c>
      <c r="E57" s="23">
        <f>+Sheet1!E57/1000000</f>
        <v>700</v>
      </c>
      <c r="F57" s="23">
        <f>+Sheet1!F57/1000000</f>
        <v>0</v>
      </c>
      <c r="G57" s="23">
        <f>+Sheet1!G57/1000000</f>
        <v>0</v>
      </c>
      <c r="H57" s="23">
        <f>+Sheet1!H57/1000000</f>
        <v>0</v>
      </c>
      <c r="I57" s="22"/>
      <c r="J57" s="23">
        <f>+Sheet1!J57/1000000</f>
        <v>0</v>
      </c>
      <c r="K57" s="23">
        <f>+Sheet1!K57/1000000</f>
        <v>0</v>
      </c>
      <c r="L57" s="23">
        <f>+Sheet1!L57/1000000</f>
        <v>0</v>
      </c>
      <c r="M57" s="23">
        <f>+Sheet1!M57/1000000</f>
        <v>0</v>
      </c>
      <c r="N57" s="22">
        <f t="shared" si="21"/>
        <v>700</v>
      </c>
      <c r="O57" s="22">
        <f>+Sheet1!O57/1000000</f>
        <v>0</v>
      </c>
      <c r="P57" s="22">
        <f>+Sheet1!P57/1000000</f>
        <v>700</v>
      </c>
      <c r="Q57" s="22">
        <f>+Sheet1!Q57/1000000</f>
        <v>0</v>
      </c>
      <c r="R57" s="22">
        <f>+Sheet1!R57/1000000</f>
        <v>0</v>
      </c>
      <c r="S57" s="22">
        <f>+Sheet1!S57/1000000</f>
        <v>0</v>
      </c>
      <c r="T57" s="22">
        <f t="shared" si="22"/>
        <v>0</v>
      </c>
      <c r="U57" s="22">
        <f>+Sheet1!U57/1000000</f>
        <v>0</v>
      </c>
      <c r="V57" s="22">
        <f>+Sheet1!V57/1000000</f>
        <v>0</v>
      </c>
      <c r="W57" s="22">
        <f>+Sheet1!W57/1000000</f>
        <v>0</v>
      </c>
      <c r="X57" s="22">
        <f>+Sheet1!X57/1000000</f>
        <v>0</v>
      </c>
      <c r="Y57" s="22">
        <f>+Sheet1!Y57/1000000</f>
        <v>0</v>
      </c>
      <c r="Z57" s="22">
        <f>+Sheet1!Z57/1000000</f>
        <v>0</v>
      </c>
      <c r="AA57" s="22">
        <f>+Sheet1!AA57/1000000</f>
        <v>0</v>
      </c>
      <c r="AB57" s="22">
        <f>+Sheet1!AB57/1000000</f>
        <v>0</v>
      </c>
      <c r="AC57" s="72">
        <f t="shared" si="6"/>
        <v>1</v>
      </c>
      <c r="AD57" s="72" t="str">
        <f t="shared" si="7"/>
        <v/>
      </c>
      <c r="AE57" s="72">
        <f t="shared" si="8"/>
        <v>1</v>
      </c>
      <c r="AF57" s="72" t="str">
        <f t="shared" si="9"/>
        <v/>
      </c>
      <c r="AG57" s="72" t="str">
        <f t="shared" si="10"/>
        <v/>
      </c>
      <c r="AH57" s="72" t="str">
        <f t="shared" si="11"/>
        <v/>
      </c>
      <c r="AI57" s="72" t="str">
        <f t="shared" si="12"/>
        <v/>
      </c>
      <c r="AJ57" s="72" t="str">
        <f t="shared" si="13"/>
        <v/>
      </c>
      <c r="AK57" s="72" t="str">
        <f t="shared" si="14"/>
        <v/>
      </c>
      <c r="AL57" s="72" t="str">
        <f t="shared" si="15"/>
        <v/>
      </c>
      <c r="AM57" s="72" t="str">
        <f t="shared" si="16"/>
        <v/>
      </c>
      <c r="AN57" s="64"/>
      <c r="AO57" s="64"/>
      <c r="AP57" s="45" t="s">
        <v>81</v>
      </c>
      <c r="AQ57" s="47">
        <v>700000000</v>
      </c>
      <c r="AR57" s="28">
        <f t="shared" si="24"/>
        <v>699999300</v>
      </c>
      <c r="AS57" s="43">
        <f t="shared" si="23"/>
        <v>0</v>
      </c>
    </row>
    <row r="58" spans="1:46" x14ac:dyDescent="0.25">
      <c r="A58" s="7">
        <v>47</v>
      </c>
      <c r="B58" s="16" t="s">
        <v>82</v>
      </c>
      <c r="C58" s="21">
        <f t="shared" si="25"/>
        <v>2461</v>
      </c>
      <c r="D58" s="23">
        <f>+Sheet1!D58/1000000</f>
        <v>0</v>
      </c>
      <c r="E58" s="23">
        <f>+Sheet1!E58/1000000</f>
        <v>2461</v>
      </c>
      <c r="F58" s="23">
        <f>+Sheet1!F58/1000000</f>
        <v>0</v>
      </c>
      <c r="G58" s="23">
        <f>+Sheet1!G58/1000000</f>
        <v>0</v>
      </c>
      <c r="H58" s="23">
        <f>+Sheet1!H58/1000000</f>
        <v>0</v>
      </c>
      <c r="I58" s="22"/>
      <c r="J58" s="23">
        <f>+Sheet1!J58/1000000</f>
        <v>0</v>
      </c>
      <c r="K58" s="23">
        <f>+Sheet1!K58/1000000</f>
        <v>0</v>
      </c>
      <c r="L58" s="23">
        <f>+Sheet1!L58/1000000</f>
        <v>0</v>
      </c>
      <c r="M58" s="23">
        <f>+Sheet1!M58/1000000</f>
        <v>0</v>
      </c>
      <c r="N58" s="22">
        <f t="shared" si="21"/>
        <v>2371.8383480000002</v>
      </c>
      <c r="O58" s="22">
        <f>+Sheet1!O58/1000000</f>
        <v>0</v>
      </c>
      <c r="P58" s="22">
        <f>+Sheet1!P58/1000000</f>
        <v>2371.8383480000002</v>
      </c>
      <c r="Q58" s="22">
        <f>+Sheet1!Q58/1000000</f>
        <v>0</v>
      </c>
      <c r="R58" s="22">
        <f>+Sheet1!R58/1000000</f>
        <v>0</v>
      </c>
      <c r="S58" s="22">
        <f>+Sheet1!S58/1000000</f>
        <v>0</v>
      </c>
      <c r="T58" s="22">
        <f t="shared" si="22"/>
        <v>0</v>
      </c>
      <c r="U58" s="22">
        <f>+Sheet1!U58/1000000</f>
        <v>0</v>
      </c>
      <c r="V58" s="22">
        <f>+Sheet1!V58/1000000</f>
        <v>0</v>
      </c>
      <c r="W58" s="22">
        <f>+Sheet1!W58/1000000</f>
        <v>0</v>
      </c>
      <c r="X58" s="22">
        <f>+Sheet1!X58/1000000</f>
        <v>0</v>
      </c>
      <c r="Y58" s="22">
        <f>+Sheet1!Y58/1000000</f>
        <v>0</v>
      </c>
      <c r="Z58" s="22">
        <f>+Sheet1!Z58/1000000</f>
        <v>0</v>
      </c>
      <c r="AA58" s="22">
        <f>+Sheet1!AA58/1000000</f>
        <v>0</v>
      </c>
      <c r="AB58" s="22">
        <f>+Sheet1!AB58/1000000</f>
        <v>0</v>
      </c>
      <c r="AC58" s="72">
        <f t="shared" si="6"/>
        <v>0.96377015359609919</v>
      </c>
      <c r="AD58" s="72" t="str">
        <f t="shared" si="7"/>
        <v/>
      </c>
      <c r="AE58" s="72">
        <f t="shared" si="8"/>
        <v>0.96377015359609919</v>
      </c>
      <c r="AF58" s="72" t="str">
        <f t="shared" si="9"/>
        <v/>
      </c>
      <c r="AG58" s="72" t="str">
        <f t="shared" si="10"/>
        <v/>
      </c>
      <c r="AH58" s="72" t="str">
        <f t="shared" si="11"/>
        <v/>
      </c>
      <c r="AI58" s="72" t="str">
        <f t="shared" si="12"/>
        <v/>
      </c>
      <c r="AJ58" s="72" t="str">
        <f t="shared" si="13"/>
        <v/>
      </c>
      <c r="AK58" s="72" t="str">
        <f t="shared" si="14"/>
        <v/>
      </c>
      <c r="AL58" s="72" t="str">
        <f t="shared" si="15"/>
        <v/>
      </c>
      <c r="AM58" s="72" t="str">
        <f t="shared" si="16"/>
        <v/>
      </c>
      <c r="AN58" s="64"/>
      <c r="AO58" s="64"/>
      <c r="AP58" s="45" t="s">
        <v>82</v>
      </c>
      <c r="AQ58" s="47">
        <v>2461000000</v>
      </c>
      <c r="AR58" s="28">
        <f t="shared" si="24"/>
        <v>2460997539</v>
      </c>
      <c r="AS58" s="43">
        <f t="shared" si="23"/>
        <v>0</v>
      </c>
    </row>
    <row r="59" spans="1:46" ht="39.299999999999997" x14ac:dyDescent="0.25">
      <c r="A59" s="7">
        <v>48</v>
      </c>
      <c r="B59" s="16" t="s">
        <v>83</v>
      </c>
      <c r="C59" s="21">
        <f t="shared" si="25"/>
        <v>214</v>
      </c>
      <c r="D59" s="23">
        <f>+Sheet1!D59/1000000</f>
        <v>0</v>
      </c>
      <c r="E59" s="23">
        <f>+Sheet1!E59/1000000</f>
        <v>214</v>
      </c>
      <c r="F59" s="23">
        <f>+Sheet1!F59/1000000</f>
        <v>0</v>
      </c>
      <c r="G59" s="23">
        <f>+Sheet1!G59/1000000</f>
        <v>0</v>
      </c>
      <c r="H59" s="23">
        <f>+Sheet1!H59/1000000</f>
        <v>0</v>
      </c>
      <c r="I59" s="22"/>
      <c r="J59" s="23">
        <f>+Sheet1!J59/1000000</f>
        <v>0</v>
      </c>
      <c r="K59" s="23">
        <f>+Sheet1!K59/1000000</f>
        <v>0</v>
      </c>
      <c r="L59" s="23">
        <f>+Sheet1!L59/1000000</f>
        <v>0</v>
      </c>
      <c r="M59" s="23">
        <f>+Sheet1!M59/1000000</f>
        <v>0</v>
      </c>
      <c r="N59" s="22">
        <f t="shared" si="21"/>
        <v>214</v>
      </c>
      <c r="O59" s="22">
        <f>+Sheet1!O59/1000000</f>
        <v>0</v>
      </c>
      <c r="P59" s="22">
        <f>+Sheet1!P59/1000000</f>
        <v>214</v>
      </c>
      <c r="Q59" s="22">
        <f>+Sheet1!Q59/1000000</f>
        <v>0</v>
      </c>
      <c r="R59" s="22">
        <f>+Sheet1!R59/1000000</f>
        <v>0</v>
      </c>
      <c r="S59" s="22">
        <f>+Sheet1!S59/1000000</f>
        <v>0</v>
      </c>
      <c r="T59" s="22">
        <f t="shared" si="22"/>
        <v>0</v>
      </c>
      <c r="U59" s="22">
        <f>+Sheet1!U59/1000000</f>
        <v>0</v>
      </c>
      <c r="V59" s="22">
        <f>+Sheet1!V59/1000000</f>
        <v>0</v>
      </c>
      <c r="W59" s="22">
        <f>+Sheet1!W59/1000000</f>
        <v>0</v>
      </c>
      <c r="X59" s="22">
        <f>+Sheet1!X59/1000000</f>
        <v>0</v>
      </c>
      <c r="Y59" s="22">
        <f>+Sheet1!Y59/1000000</f>
        <v>0</v>
      </c>
      <c r="Z59" s="22">
        <f>+Sheet1!Z59/1000000</f>
        <v>0</v>
      </c>
      <c r="AA59" s="22">
        <f>+Sheet1!AA59/1000000</f>
        <v>0</v>
      </c>
      <c r="AB59" s="22">
        <f>+Sheet1!AB59/1000000</f>
        <v>0</v>
      </c>
      <c r="AC59" s="72">
        <f t="shared" si="6"/>
        <v>1</v>
      </c>
      <c r="AD59" s="72" t="str">
        <f t="shared" si="7"/>
        <v/>
      </c>
      <c r="AE59" s="72">
        <f t="shared" si="8"/>
        <v>1</v>
      </c>
      <c r="AF59" s="72" t="str">
        <f t="shared" si="9"/>
        <v/>
      </c>
      <c r="AG59" s="72" t="str">
        <f t="shared" si="10"/>
        <v/>
      </c>
      <c r="AH59" s="72" t="str">
        <f t="shared" si="11"/>
        <v/>
      </c>
      <c r="AI59" s="72" t="str">
        <f t="shared" si="12"/>
        <v/>
      </c>
      <c r="AJ59" s="72" t="str">
        <f t="shared" si="13"/>
        <v/>
      </c>
      <c r="AK59" s="72" t="str">
        <f t="shared" si="14"/>
        <v/>
      </c>
      <c r="AL59" s="72" t="str">
        <f t="shared" si="15"/>
        <v/>
      </c>
      <c r="AM59" s="72" t="str">
        <f t="shared" si="16"/>
        <v/>
      </c>
      <c r="AN59" s="64"/>
      <c r="AO59" s="64"/>
      <c r="AP59" s="45" t="s">
        <v>83</v>
      </c>
      <c r="AQ59" s="47">
        <v>214000000</v>
      </c>
      <c r="AR59" s="28">
        <f t="shared" si="24"/>
        <v>213999786</v>
      </c>
    </row>
    <row r="60" spans="1:46" ht="26.2" x14ac:dyDescent="0.25">
      <c r="A60" s="7">
        <v>49</v>
      </c>
      <c r="B60" s="16" t="s">
        <v>84</v>
      </c>
      <c r="C60" s="21">
        <f t="shared" si="25"/>
        <v>45733</v>
      </c>
      <c r="D60" s="23">
        <f>+Sheet1!D60/1000000</f>
        <v>0</v>
      </c>
      <c r="E60" s="23">
        <f>+Sheet1!E60/1000000</f>
        <v>45733</v>
      </c>
      <c r="F60" s="23">
        <f>+Sheet1!F60/1000000</f>
        <v>0</v>
      </c>
      <c r="G60" s="23">
        <f>+Sheet1!G60/1000000</f>
        <v>0</v>
      </c>
      <c r="H60" s="23">
        <f>+Sheet1!H60/1000000</f>
        <v>0</v>
      </c>
      <c r="I60" s="22"/>
      <c r="J60" s="23">
        <f>+Sheet1!J60/1000000</f>
        <v>0</v>
      </c>
      <c r="K60" s="23">
        <f>+Sheet1!K60/1000000</f>
        <v>0</v>
      </c>
      <c r="L60" s="23">
        <f>+Sheet1!L60/1000000</f>
        <v>0</v>
      </c>
      <c r="M60" s="23">
        <f>+Sheet1!M60/1000000</f>
        <v>0</v>
      </c>
      <c r="N60" s="22">
        <f t="shared" si="21"/>
        <v>45733</v>
      </c>
      <c r="O60" s="22">
        <f>+Sheet1!O60/1000000</f>
        <v>0</v>
      </c>
      <c r="P60" s="22">
        <f>+Sheet1!P60/1000000</f>
        <v>7713.7380000000003</v>
      </c>
      <c r="Q60" s="22">
        <f>+Sheet1!Q60/1000000</f>
        <v>0</v>
      </c>
      <c r="R60" s="22">
        <f>+Sheet1!R60/1000000</f>
        <v>0</v>
      </c>
      <c r="S60" s="22">
        <f>+Sheet1!S60/1000000</f>
        <v>0</v>
      </c>
      <c r="T60" s="22">
        <f t="shared" si="22"/>
        <v>0</v>
      </c>
      <c r="U60" s="22">
        <f>+Sheet1!U60/1000000</f>
        <v>0</v>
      </c>
      <c r="V60" s="22">
        <f>+Sheet1!V60/1000000</f>
        <v>0</v>
      </c>
      <c r="W60" s="22">
        <f>+Sheet1!W60/1000000</f>
        <v>38019.262000000002</v>
      </c>
      <c r="X60" s="22">
        <f>+Sheet1!X60/1000000</f>
        <v>0</v>
      </c>
      <c r="Y60" s="22">
        <f>+Sheet1!Y60/1000000</f>
        <v>38019.262000000002</v>
      </c>
      <c r="Z60" s="22">
        <f>+Sheet1!Z60/1000000</f>
        <v>0</v>
      </c>
      <c r="AA60" s="22">
        <f>+Sheet1!AA60/1000000</f>
        <v>0</v>
      </c>
      <c r="AB60" s="22">
        <f>+Sheet1!AB60/1000000</f>
        <v>0</v>
      </c>
      <c r="AC60" s="72">
        <f t="shared" si="6"/>
        <v>1</v>
      </c>
      <c r="AD60" s="72" t="str">
        <f t="shared" si="7"/>
        <v/>
      </c>
      <c r="AE60" s="72">
        <f t="shared" si="8"/>
        <v>0.1686689698904511</v>
      </c>
      <c r="AF60" s="72" t="str">
        <f t="shared" si="9"/>
        <v/>
      </c>
      <c r="AG60" s="72" t="str">
        <f t="shared" si="10"/>
        <v/>
      </c>
      <c r="AH60" s="72" t="str">
        <f t="shared" si="11"/>
        <v/>
      </c>
      <c r="AI60" s="72" t="str">
        <f t="shared" si="12"/>
        <v/>
      </c>
      <c r="AJ60" s="72" t="str">
        <f t="shared" si="13"/>
        <v/>
      </c>
      <c r="AK60" s="72" t="str">
        <f t="shared" si="14"/>
        <v/>
      </c>
      <c r="AL60" s="72" t="str">
        <f t="shared" si="15"/>
        <v/>
      </c>
      <c r="AM60" s="72" t="str">
        <f t="shared" si="16"/>
        <v/>
      </c>
      <c r="AN60" s="64"/>
      <c r="AO60" s="64"/>
      <c r="AP60" s="45" t="s">
        <v>84</v>
      </c>
      <c r="AQ60" s="47">
        <v>45733000000</v>
      </c>
      <c r="AR60" s="28">
        <f t="shared" si="24"/>
        <v>45732954267</v>
      </c>
      <c r="AS60" s="43" t="s">
        <v>135</v>
      </c>
      <c r="AT60" s="2">
        <v>1710000000</v>
      </c>
    </row>
    <row r="61" spans="1:46" ht="26.2" x14ac:dyDescent="0.25">
      <c r="A61" s="7">
        <v>50</v>
      </c>
      <c r="B61" s="16" t="s">
        <v>85</v>
      </c>
      <c r="C61" s="21">
        <f t="shared" si="25"/>
        <v>20492</v>
      </c>
      <c r="D61" s="23">
        <f>+Sheet1!D61/1000000</f>
        <v>0</v>
      </c>
      <c r="E61" s="23">
        <f>+Sheet1!E61/1000000</f>
        <v>20492</v>
      </c>
      <c r="F61" s="23">
        <f>+Sheet1!F61/1000000</f>
        <v>0</v>
      </c>
      <c r="G61" s="23">
        <f>+Sheet1!G61/1000000</f>
        <v>0</v>
      </c>
      <c r="H61" s="23">
        <f>+Sheet1!H61/1000000</f>
        <v>0</v>
      </c>
      <c r="I61" s="22"/>
      <c r="J61" s="23">
        <f>+Sheet1!J61/1000000</f>
        <v>0</v>
      </c>
      <c r="K61" s="23">
        <f>+Sheet1!K61/1000000</f>
        <v>0</v>
      </c>
      <c r="L61" s="23">
        <f>+Sheet1!L61/1000000</f>
        <v>0</v>
      </c>
      <c r="M61" s="23">
        <f>+Sheet1!M61/1000000</f>
        <v>0</v>
      </c>
      <c r="N61" s="22">
        <f t="shared" si="21"/>
        <v>26869.051995999998</v>
      </c>
      <c r="O61" s="22">
        <f>+Sheet1!O61/1000000</f>
        <v>0</v>
      </c>
      <c r="P61" s="22">
        <f>+Sheet1!P61/1000000</f>
        <v>26869.051995999998</v>
      </c>
      <c r="Q61" s="22">
        <f>+Sheet1!Q61/1000000</f>
        <v>0</v>
      </c>
      <c r="R61" s="22">
        <f>+Sheet1!R61/1000000</f>
        <v>0</v>
      </c>
      <c r="S61" s="22">
        <f>+Sheet1!S61/1000000</f>
        <v>0</v>
      </c>
      <c r="T61" s="22">
        <f t="shared" si="22"/>
        <v>0</v>
      </c>
      <c r="U61" s="22">
        <f>+Sheet1!U61/1000000</f>
        <v>0</v>
      </c>
      <c r="V61" s="22">
        <f>+Sheet1!V61/1000000</f>
        <v>0</v>
      </c>
      <c r="W61" s="22">
        <f>+Sheet1!W61/1000000</f>
        <v>0</v>
      </c>
      <c r="X61" s="22">
        <f>+Sheet1!X61/1000000</f>
        <v>0</v>
      </c>
      <c r="Y61" s="22">
        <f>+Sheet1!Y61/1000000</f>
        <v>0</v>
      </c>
      <c r="Z61" s="22">
        <f>+Sheet1!Z61/1000000</f>
        <v>0</v>
      </c>
      <c r="AA61" s="22">
        <f>+Sheet1!AA61/1000000</f>
        <v>0</v>
      </c>
      <c r="AB61" s="22">
        <f>+Sheet1!AB61/1000000</f>
        <v>0</v>
      </c>
      <c r="AC61" s="72">
        <f t="shared" si="6"/>
        <v>1.3111971499121609</v>
      </c>
      <c r="AD61" s="72" t="str">
        <f t="shared" si="7"/>
        <v/>
      </c>
      <c r="AE61" s="72">
        <f t="shared" si="8"/>
        <v>1.3111971499121609</v>
      </c>
      <c r="AF61" s="72" t="str">
        <f t="shared" si="9"/>
        <v/>
      </c>
      <c r="AG61" s="72" t="str">
        <f t="shared" si="10"/>
        <v/>
      </c>
      <c r="AH61" s="72" t="str">
        <f t="shared" si="11"/>
        <v/>
      </c>
      <c r="AI61" s="72" t="str">
        <f t="shared" si="12"/>
        <v/>
      </c>
      <c r="AJ61" s="72" t="str">
        <f t="shared" si="13"/>
        <v/>
      </c>
      <c r="AK61" s="72" t="str">
        <f t="shared" si="14"/>
        <v/>
      </c>
      <c r="AL61" s="72" t="str">
        <f t="shared" si="15"/>
        <v/>
      </c>
      <c r="AM61" s="72" t="str">
        <f t="shared" si="16"/>
        <v/>
      </c>
      <c r="AN61" s="64"/>
      <c r="AO61" s="64"/>
      <c r="AP61" s="46" t="s">
        <v>85</v>
      </c>
      <c r="AQ61" s="48">
        <v>20492000000</v>
      </c>
      <c r="AR61" s="28">
        <f t="shared" si="24"/>
        <v>20491979508</v>
      </c>
      <c r="AS61" s="43">
        <f t="shared" ref="AS61:AS87" si="26">AQ59*AT61</f>
        <v>0</v>
      </c>
    </row>
    <row r="62" spans="1:46" ht="26.2" x14ac:dyDescent="0.25">
      <c r="A62" s="7">
        <v>51</v>
      </c>
      <c r="B62" s="16" t="s">
        <v>86</v>
      </c>
      <c r="C62" s="21">
        <f t="shared" si="25"/>
        <v>323410.34649999999</v>
      </c>
      <c r="D62" s="23">
        <f>+Sheet1!D62/1000000</f>
        <v>320000</v>
      </c>
      <c r="E62" s="23">
        <f>+Sheet1!E62/1000000</f>
        <v>3410.3465000000001</v>
      </c>
      <c r="F62" s="23">
        <f>+Sheet1!F62/1000000</f>
        <v>0</v>
      </c>
      <c r="G62" s="23">
        <f>+Sheet1!G62/1000000</f>
        <v>0</v>
      </c>
      <c r="H62" s="23">
        <f>+Sheet1!H62/1000000</f>
        <v>0</v>
      </c>
      <c r="I62" s="22"/>
      <c r="J62" s="23">
        <f>+Sheet1!J62/1000000</f>
        <v>0</v>
      </c>
      <c r="K62" s="23">
        <f>+Sheet1!K62/1000000</f>
        <v>0</v>
      </c>
      <c r="L62" s="23">
        <f>+Sheet1!L62/1000000</f>
        <v>0</v>
      </c>
      <c r="M62" s="23">
        <f>+Sheet1!M62/1000000</f>
        <v>0</v>
      </c>
      <c r="N62" s="22">
        <f t="shared" si="21"/>
        <v>217972.34273800001</v>
      </c>
      <c r="O62" s="22">
        <f>+Sheet1!O62/1000000</f>
        <v>214561.99623799999</v>
      </c>
      <c r="P62" s="22">
        <f>+Sheet1!P62/1000000</f>
        <v>3410.3465000000001</v>
      </c>
      <c r="Q62" s="22">
        <f>+Sheet1!Q62/1000000</f>
        <v>0</v>
      </c>
      <c r="R62" s="22">
        <f>+Sheet1!R62/1000000</f>
        <v>0</v>
      </c>
      <c r="S62" s="22">
        <f>+Sheet1!S62/1000000</f>
        <v>0</v>
      </c>
      <c r="T62" s="22">
        <f t="shared" si="22"/>
        <v>0</v>
      </c>
      <c r="U62" s="22">
        <f>+Sheet1!U62/1000000</f>
        <v>0</v>
      </c>
      <c r="V62" s="22">
        <f>+Sheet1!V62/1000000</f>
        <v>0</v>
      </c>
      <c r="W62" s="22">
        <f>+Sheet1!W62/1000000</f>
        <v>0</v>
      </c>
      <c r="X62" s="22">
        <f>+Sheet1!X62/1000000</f>
        <v>0</v>
      </c>
      <c r="Y62" s="22">
        <f>+Sheet1!Y62/1000000</f>
        <v>0</v>
      </c>
      <c r="Z62" s="22">
        <f>+Sheet1!Z62/1000000</f>
        <v>0</v>
      </c>
      <c r="AA62" s="22">
        <f>+Sheet1!AA62/1000000</f>
        <v>0</v>
      </c>
      <c r="AB62" s="22">
        <f>+Sheet1!AB62/1000000</f>
        <v>0</v>
      </c>
      <c r="AC62" s="72">
        <f t="shared" si="6"/>
        <v>0.67398073406411574</v>
      </c>
      <c r="AD62" s="72">
        <f t="shared" si="7"/>
        <v>0.67050623824375</v>
      </c>
      <c r="AE62" s="72">
        <f t="shared" si="8"/>
        <v>1</v>
      </c>
      <c r="AF62" s="72" t="str">
        <f t="shared" si="9"/>
        <v/>
      </c>
      <c r="AG62" s="72" t="str">
        <f t="shared" si="10"/>
        <v/>
      </c>
      <c r="AH62" s="72" t="str">
        <f t="shared" si="11"/>
        <v/>
      </c>
      <c r="AI62" s="72" t="str">
        <f t="shared" si="12"/>
        <v/>
      </c>
      <c r="AJ62" s="72" t="str">
        <f t="shared" si="13"/>
        <v/>
      </c>
      <c r="AK62" s="72" t="str">
        <f t="shared" si="14"/>
        <v/>
      </c>
      <c r="AL62" s="72" t="str">
        <f t="shared" si="15"/>
        <v/>
      </c>
      <c r="AM62" s="72" t="str">
        <f t="shared" si="16"/>
        <v/>
      </c>
      <c r="AN62" s="64"/>
      <c r="AO62" s="64"/>
      <c r="AP62" s="45" t="s">
        <v>86</v>
      </c>
      <c r="AQ62" s="47">
        <v>3410346500</v>
      </c>
      <c r="AR62" s="28">
        <f t="shared" si="24"/>
        <v>3410343089.6535001</v>
      </c>
      <c r="AS62" s="43">
        <f t="shared" si="26"/>
        <v>0</v>
      </c>
    </row>
    <row r="63" spans="1:46" ht="26.2" x14ac:dyDescent="0.25">
      <c r="A63" s="7">
        <v>52</v>
      </c>
      <c r="B63" s="16" t="s">
        <v>87</v>
      </c>
      <c r="C63" s="21">
        <f t="shared" si="25"/>
        <v>7500</v>
      </c>
      <c r="D63" s="23">
        <f>+Sheet1!D63/1000000</f>
        <v>0</v>
      </c>
      <c r="E63" s="23">
        <f>+Sheet1!E63/1000000</f>
        <v>7500</v>
      </c>
      <c r="F63" s="23">
        <f>+Sheet1!F63/1000000</f>
        <v>0</v>
      </c>
      <c r="G63" s="23">
        <f>+Sheet1!G63/1000000</f>
        <v>0</v>
      </c>
      <c r="H63" s="23">
        <f>+Sheet1!H63/1000000</f>
        <v>0</v>
      </c>
      <c r="I63" s="22"/>
      <c r="J63" s="23">
        <f>+Sheet1!J63/1000000</f>
        <v>0</v>
      </c>
      <c r="K63" s="23">
        <f>+Sheet1!K63/1000000</f>
        <v>0</v>
      </c>
      <c r="L63" s="23">
        <f>+Sheet1!L63/1000000</f>
        <v>0</v>
      </c>
      <c r="M63" s="23">
        <f>+Sheet1!M63/1000000</f>
        <v>0</v>
      </c>
      <c r="N63" s="22">
        <f t="shared" si="21"/>
        <v>7500</v>
      </c>
      <c r="O63" s="22">
        <f>+Sheet1!O63/1000000</f>
        <v>0</v>
      </c>
      <c r="P63" s="22">
        <f>+Sheet1!P63/1000000</f>
        <v>7500</v>
      </c>
      <c r="Q63" s="22">
        <f>+Sheet1!Q63/1000000</f>
        <v>0</v>
      </c>
      <c r="R63" s="22">
        <f>+Sheet1!R63/1000000</f>
        <v>0</v>
      </c>
      <c r="S63" s="22">
        <f>+Sheet1!S63/1000000</f>
        <v>0</v>
      </c>
      <c r="T63" s="22">
        <f t="shared" si="22"/>
        <v>0</v>
      </c>
      <c r="U63" s="22">
        <f>+Sheet1!U63/1000000</f>
        <v>0</v>
      </c>
      <c r="V63" s="22">
        <f>+Sheet1!V63/1000000</f>
        <v>0</v>
      </c>
      <c r="W63" s="22">
        <f>+Sheet1!W63/1000000</f>
        <v>0</v>
      </c>
      <c r="X63" s="22">
        <f>+Sheet1!X63/1000000</f>
        <v>0</v>
      </c>
      <c r="Y63" s="22">
        <f>+Sheet1!Y63/1000000</f>
        <v>0</v>
      </c>
      <c r="Z63" s="22">
        <f>+Sheet1!Z63/1000000</f>
        <v>0</v>
      </c>
      <c r="AA63" s="22">
        <f>+Sheet1!AA63/1000000</f>
        <v>0</v>
      </c>
      <c r="AB63" s="22">
        <f>+Sheet1!AB63/1000000</f>
        <v>0</v>
      </c>
      <c r="AC63" s="72">
        <f t="shared" si="6"/>
        <v>1</v>
      </c>
      <c r="AD63" s="72" t="str">
        <f t="shared" si="7"/>
        <v/>
      </c>
      <c r="AE63" s="72">
        <f t="shared" si="8"/>
        <v>1</v>
      </c>
      <c r="AF63" s="72" t="str">
        <f t="shared" si="9"/>
        <v/>
      </c>
      <c r="AG63" s="72" t="str">
        <f t="shared" si="10"/>
        <v/>
      </c>
      <c r="AH63" s="72" t="str">
        <f t="shared" si="11"/>
        <v/>
      </c>
      <c r="AI63" s="72" t="str">
        <f t="shared" si="12"/>
        <v/>
      </c>
      <c r="AJ63" s="72" t="str">
        <f t="shared" si="13"/>
        <v/>
      </c>
      <c r="AK63" s="72" t="str">
        <f t="shared" si="14"/>
        <v/>
      </c>
      <c r="AL63" s="72" t="str">
        <f t="shared" si="15"/>
        <v/>
      </c>
      <c r="AM63" s="72" t="str">
        <f t="shared" si="16"/>
        <v/>
      </c>
      <c r="AN63" s="64"/>
      <c r="AO63" s="64"/>
      <c r="AP63" s="45" t="s">
        <v>87</v>
      </c>
      <c r="AQ63" s="47">
        <v>7500000000</v>
      </c>
      <c r="AR63" s="28">
        <f t="shared" si="24"/>
        <v>7499992500</v>
      </c>
      <c r="AS63" s="43">
        <f t="shared" si="26"/>
        <v>0</v>
      </c>
    </row>
    <row r="64" spans="1:46" x14ac:dyDescent="0.25">
      <c r="A64" s="7">
        <v>53</v>
      </c>
      <c r="B64" s="16" t="s">
        <v>88</v>
      </c>
      <c r="C64" s="21">
        <f t="shared" si="25"/>
        <v>60397</v>
      </c>
      <c r="D64" s="23">
        <f>+Sheet1!D64/1000000</f>
        <v>2100</v>
      </c>
      <c r="E64" s="23">
        <f>+Sheet1!E64/1000000</f>
        <v>58297</v>
      </c>
      <c r="F64" s="23">
        <f>+Sheet1!F64/1000000</f>
        <v>0</v>
      </c>
      <c r="G64" s="23">
        <f>+Sheet1!G64/1000000</f>
        <v>0</v>
      </c>
      <c r="H64" s="23">
        <f>+Sheet1!H64/1000000</f>
        <v>0</v>
      </c>
      <c r="I64" s="22"/>
      <c r="J64" s="23">
        <f>+Sheet1!J64/1000000</f>
        <v>0</v>
      </c>
      <c r="K64" s="23">
        <f>+Sheet1!K64/1000000</f>
        <v>0</v>
      </c>
      <c r="L64" s="23">
        <f>+Sheet1!L64/1000000</f>
        <v>0</v>
      </c>
      <c r="M64" s="23">
        <f>+Sheet1!M64/1000000</f>
        <v>0</v>
      </c>
      <c r="N64" s="22">
        <f t="shared" si="21"/>
        <v>56175.460475</v>
      </c>
      <c r="O64" s="22">
        <f>+Sheet1!O64/1000000</f>
        <v>2081.812946</v>
      </c>
      <c r="P64" s="22">
        <f>+Sheet1!P64/1000000</f>
        <v>52618.899914000001</v>
      </c>
      <c r="Q64" s="22">
        <f>+Sheet1!Q64/1000000</f>
        <v>0</v>
      </c>
      <c r="R64" s="22">
        <f>+Sheet1!R64/1000000</f>
        <v>0</v>
      </c>
      <c r="S64" s="22">
        <f>+Sheet1!S64/1000000</f>
        <v>0</v>
      </c>
      <c r="T64" s="22">
        <f t="shared" si="22"/>
        <v>0</v>
      </c>
      <c r="U64" s="22">
        <f>+Sheet1!U64/1000000</f>
        <v>0</v>
      </c>
      <c r="V64" s="22">
        <f>+Sheet1!V64/1000000</f>
        <v>0</v>
      </c>
      <c r="W64" s="22">
        <f>+Sheet1!W64/1000000</f>
        <v>1474.747615</v>
      </c>
      <c r="X64" s="22">
        <f>+Sheet1!X64/1000000</f>
        <v>0</v>
      </c>
      <c r="Y64" s="22">
        <f>+Sheet1!Y64/1000000</f>
        <v>1474.747615</v>
      </c>
      <c r="Z64" s="22">
        <f>+Sheet1!Z64/1000000</f>
        <v>0</v>
      </c>
      <c r="AA64" s="22">
        <f>+Sheet1!AA64/1000000</f>
        <v>0</v>
      </c>
      <c r="AB64" s="22">
        <f>+Sheet1!AB64/1000000</f>
        <v>0</v>
      </c>
      <c r="AC64" s="72">
        <f t="shared" si="6"/>
        <v>0.93010348982565361</v>
      </c>
      <c r="AD64" s="72">
        <f t="shared" si="7"/>
        <v>0.99133949809523814</v>
      </c>
      <c r="AE64" s="72">
        <f t="shared" si="8"/>
        <v>0.90260047539324495</v>
      </c>
      <c r="AF64" s="72" t="str">
        <f t="shared" si="9"/>
        <v/>
      </c>
      <c r="AG64" s="72" t="str">
        <f t="shared" si="10"/>
        <v/>
      </c>
      <c r="AH64" s="72" t="str">
        <f t="shared" si="11"/>
        <v/>
      </c>
      <c r="AI64" s="72" t="str">
        <f t="shared" si="12"/>
        <v/>
      </c>
      <c r="AJ64" s="72" t="str">
        <f t="shared" si="13"/>
        <v/>
      </c>
      <c r="AK64" s="72" t="str">
        <f t="shared" si="14"/>
        <v/>
      </c>
      <c r="AL64" s="72" t="str">
        <f t="shared" si="15"/>
        <v/>
      </c>
      <c r="AM64" s="72" t="str">
        <f t="shared" si="16"/>
        <v/>
      </c>
      <c r="AN64" s="64"/>
      <c r="AO64" s="64"/>
      <c r="AP64" s="45" t="s">
        <v>88</v>
      </c>
      <c r="AQ64" s="47">
        <v>58297000000</v>
      </c>
      <c r="AR64" s="28">
        <f t="shared" si="24"/>
        <v>58296941703</v>
      </c>
      <c r="AS64" s="43">
        <f t="shared" si="26"/>
        <v>0</v>
      </c>
    </row>
    <row r="65" spans="1:45" x14ac:dyDescent="0.25">
      <c r="A65" s="7">
        <v>54</v>
      </c>
      <c r="B65" s="16" t="s">
        <v>89</v>
      </c>
      <c r="C65" s="21">
        <f t="shared" si="25"/>
        <v>1166725.702</v>
      </c>
      <c r="D65" s="23">
        <f>+Sheet1!D65/1000000</f>
        <v>482811.70199999999</v>
      </c>
      <c r="E65" s="23">
        <f>+Sheet1!E65/1000000</f>
        <v>683914</v>
      </c>
      <c r="F65" s="23">
        <f>+Sheet1!F65/1000000</f>
        <v>0</v>
      </c>
      <c r="G65" s="23">
        <f>+Sheet1!G65/1000000</f>
        <v>0</v>
      </c>
      <c r="H65" s="23">
        <f>+Sheet1!H65/1000000</f>
        <v>0</v>
      </c>
      <c r="I65" s="22"/>
      <c r="J65" s="23">
        <f>+Sheet1!J65/1000000</f>
        <v>0</v>
      </c>
      <c r="K65" s="23">
        <f>+Sheet1!K65/1000000</f>
        <v>0</v>
      </c>
      <c r="L65" s="23">
        <f>+Sheet1!L65/1000000</f>
        <v>0</v>
      </c>
      <c r="M65" s="23">
        <f>+Sheet1!M65/1000000</f>
        <v>0</v>
      </c>
      <c r="N65" s="22">
        <f t="shared" si="21"/>
        <v>903437.25347700005</v>
      </c>
      <c r="O65" s="22">
        <f>+Sheet1!O65/1000000</f>
        <v>245779.16940000001</v>
      </c>
      <c r="P65" s="22">
        <f>+Sheet1!P65/1000000</f>
        <v>627002.79683400004</v>
      </c>
      <c r="Q65" s="22">
        <f>+Sheet1!Q65/1000000</f>
        <v>0</v>
      </c>
      <c r="R65" s="22">
        <f>+Sheet1!R65/1000000</f>
        <v>0</v>
      </c>
      <c r="S65" s="22">
        <f>+Sheet1!S65/1000000</f>
        <v>0</v>
      </c>
      <c r="T65" s="22">
        <f t="shared" si="22"/>
        <v>0</v>
      </c>
      <c r="U65" s="22">
        <f>+Sheet1!U65/1000000</f>
        <v>0</v>
      </c>
      <c r="V65" s="22">
        <f>+Sheet1!V65/1000000</f>
        <v>0</v>
      </c>
      <c r="W65" s="22">
        <f>+Sheet1!W65/1000000</f>
        <v>30655.287242999999</v>
      </c>
      <c r="X65" s="22">
        <f>+Sheet1!X65/1000000</f>
        <v>1889.95</v>
      </c>
      <c r="Y65" s="22">
        <f>+Sheet1!Y65/1000000</f>
        <v>28765.337243000002</v>
      </c>
      <c r="Z65" s="22">
        <f>+Sheet1!Z65/1000000</f>
        <v>0</v>
      </c>
      <c r="AA65" s="22">
        <f>+Sheet1!AA65/1000000</f>
        <v>0</v>
      </c>
      <c r="AB65" s="22">
        <f>+Sheet1!AB65/1000000</f>
        <v>0</v>
      </c>
      <c r="AC65" s="72">
        <f t="shared" si="6"/>
        <v>0.77433560598547613</v>
      </c>
      <c r="AD65" s="72">
        <f t="shared" si="7"/>
        <v>0.50905802071881023</v>
      </c>
      <c r="AE65" s="72">
        <f t="shared" si="8"/>
        <v>0.91678602402348841</v>
      </c>
      <c r="AF65" s="72" t="str">
        <f t="shared" si="9"/>
        <v/>
      </c>
      <c r="AG65" s="72" t="str">
        <f t="shared" si="10"/>
        <v/>
      </c>
      <c r="AH65" s="72" t="str">
        <f t="shared" si="11"/>
        <v/>
      </c>
      <c r="AI65" s="72" t="str">
        <f t="shared" si="12"/>
        <v/>
      </c>
      <c r="AJ65" s="72" t="str">
        <f t="shared" si="13"/>
        <v/>
      </c>
      <c r="AK65" s="72" t="str">
        <f t="shared" si="14"/>
        <v/>
      </c>
      <c r="AL65" s="72" t="str">
        <f t="shared" si="15"/>
        <v/>
      </c>
      <c r="AM65" s="72" t="str">
        <f t="shared" si="16"/>
        <v/>
      </c>
      <c r="AN65" s="64"/>
      <c r="AO65" s="64"/>
      <c r="AP65" s="45" t="s">
        <v>89</v>
      </c>
      <c r="AQ65" s="47">
        <v>683914000000</v>
      </c>
      <c r="AR65" s="28">
        <f t="shared" si="24"/>
        <v>683913316086</v>
      </c>
      <c r="AS65" s="43">
        <f t="shared" si="26"/>
        <v>0</v>
      </c>
    </row>
    <row r="66" spans="1:45" x14ac:dyDescent="0.25">
      <c r="A66" s="7">
        <v>55</v>
      </c>
      <c r="B66" s="16" t="s">
        <v>90</v>
      </c>
      <c r="C66" s="21">
        <f t="shared" si="25"/>
        <v>384134</v>
      </c>
      <c r="D66" s="23">
        <f>+Sheet1!D66/1000000</f>
        <v>0</v>
      </c>
      <c r="E66" s="23">
        <f>+Sheet1!E66/1000000</f>
        <v>384134</v>
      </c>
      <c r="F66" s="23">
        <f>+Sheet1!F66/1000000</f>
        <v>0</v>
      </c>
      <c r="G66" s="23">
        <f>+Sheet1!G66/1000000</f>
        <v>0</v>
      </c>
      <c r="H66" s="23">
        <f>+Sheet1!H66/1000000</f>
        <v>0</v>
      </c>
      <c r="I66" s="22"/>
      <c r="J66" s="23">
        <f>+Sheet1!J66/1000000</f>
        <v>0</v>
      </c>
      <c r="K66" s="23">
        <f>+Sheet1!K66/1000000</f>
        <v>0</v>
      </c>
      <c r="L66" s="23">
        <f>+Sheet1!L66/1000000</f>
        <v>0</v>
      </c>
      <c r="M66" s="23">
        <f>+Sheet1!M66/1000000</f>
        <v>0</v>
      </c>
      <c r="N66" s="22">
        <f t="shared" si="21"/>
        <v>270159.08105199999</v>
      </c>
      <c r="O66" s="22">
        <f>+Sheet1!O66/1000000</f>
        <v>0</v>
      </c>
      <c r="P66" s="22">
        <f>+Sheet1!P66/1000000</f>
        <v>267309.41230700002</v>
      </c>
      <c r="Q66" s="22">
        <f>+Sheet1!Q66/1000000</f>
        <v>0</v>
      </c>
      <c r="R66" s="22">
        <f>+Sheet1!R66/1000000</f>
        <v>0</v>
      </c>
      <c r="S66" s="22">
        <f>+Sheet1!S66/1000000</f>
        <v>0</v>
      </c>
      <c r="T66" s="22">
        <f t="shared" si="22"/>
        <v>0</v>
      </c>
      <c r="U66" s="22">
        <f>+Sheet1!U66/1000000</f>
        <v>0</v>
      </c>
      <c r="V66" s="22">
        <f>+Sheet1!V66/1000000</f>
        <v>0</v>
      </c>
      <c r="W66" s="22">
        <f>+Sheet1!W66/1000000</f>
        <v>2849.6687449999999</v>
      </c>
      <c r="X66" s="22">
        <f>+Sheet1!X66/1000000</f>
        <v>0</v>
      </c>
      <c r="Y66" s="22">
        <f>+Sheet1!Y66/1000000</f>
        <v>2849.6687449999999</v>
      </c>
      <c r="Z66" s="22">
        <f>+Sheet1!Z66/1000000</f>
        <v>0</v>
      </c>
      <c r="AA66" s="22">
        <f>+Sheet1!AA66/1000000</f>
        <v>0</v>
      </c>
      <c r="AB66" s="22">
        <f>+Sheet1!AB66/1000000</f>
        <v>0</v>
      </c>
      <c r="AC66" s="72">
        <f t="shared" si="6"/>
        <v>0.70329385332201777</v>
      </c>
      <c r="AD66" s="72" t="str">
        <f t="shared" si="7"/>
        <v/>
      </c>
      <c r="AE66" s="72">
        <f t="shared" si="8"/>
        <v>0.69587542968599503</v>
      </c>
      <c r="AF66" s="72" t="str">
        <f t="shared" si="9"/>
        <v/>
      </c>
      <c r="AG66" s="72" t="str">
        <f t="shared" si="10"/>
        <v/>
      </c>
      <c r="AH66" s="72" t="str">
        <f t="shared" si="11"/>
        <v/>
      </c>
      <c r="AI66" s="72" t="str">
        <f t="shared" si="12"/>
        <v/>
      </c>
      <c r="AJ66" s="72" t="str">
        <f t="shared" si="13"/>
        <v/>
      </c>
      <c r="AK66" s="72" t="str">
        <f t="shared" si="14"/>
        <v/>
      </c>
      <c r="AL66" s="72" t="str">
        <f t="shared" si="15"/>
        <v/>
      </c>
      <c r="AM66" s="72" t="str">
        <f t="shared" si="16"/>
        <v/>
      </c>
      <c r="AN66" s="64"/>
      <c r="AO66" s="64"/>
      <c r="AP66" s="45" t="s">
        <v>90</v>
      </c>
      <c r="AQ66" s="47">
        <v>384134000000</v>
      </c>
      <c r="AR66" s="28">
        <f t="shared" si="24"/>
        <v>384133615866</v>
      </c>
      <c r="AS66" s="43">
        <f t="shared" si="26"/>
        <v>0</v>
      </c>
    </row>
    <row r="67" spans="1:45" x14ac:dyDescent="0.25">
      <c r="A67" s="7">
        <v>56</v>
      </c>
      <c r="B67" s="16" t="s">
        <v>91</v>
      </c>
      <c r="C67" s="21">
        <f t="shared" si="25"/>
        <v>16105</v>
      </c>
      <c r="D67" s="23">
        <f>+Sheet1!D67/1000000</f>
        <v>320</v>
      </c>
      <c r="E67" s="23">
        <f>+Sheet1!E67/1000000</f>
        <v>15785</v>
      </c>
      <c r="F67" s="23">
        <f>+Sheet1!F67/1000000</f>
        <v>0</v>
      </c>
      <c r="G67" s="23">
        <f>+Sheet1!G67/1000000</f>
        <v>0</v>
      </c>
      <c r="H67" s="23">
        <f>+Sheet1!H67/1000000</f>
        <v>0</v>
      </c>
      <c r="I67" s="22"/>
      <c r="J67" s="23">
        <f>+Sheet1!J67/1000000</f>
        <v>0</v>
      </c>
      <c r="K67" s="23">
        <f>+Sheet1!K67/1000000</f>
        <v>0</v>
      </c>
      <c r="L67" s="23">
        <f>+Sheet1!L67/1000000</f>
        <v>0</v>
      </c>
      <c r="M67" s="23">
        <f>+Sheet1!M67/1000000</f>
        <v>0</v>
      </c>
      <c r="N67" s="22">
        <f t="shared" si="21"/>
        <v>13062.223459000001</v>
      </c>
      <c r="O67" s="22">
        <f>+Sheet1!O67/1000000</f>
        <v>319</v>
      </c>
      <c r="P67" s="22">
        <f>+Sheet1!P67/1000000</f>
        <v>12594.127135000001</v>
      </c>
      <c r="Q67" s="22">
        <f>+Sheet1!Q67/1000000</f>
        <v>0</v>
      </c>
      <c r="R67" s="22">
        <f>+Sheet1!R67/1000000</f>
        <v>0</v>
      </c>
      <c r="S67" s="22">
        <f>+Sheet1!S67/1000000</f>
        <v>0</v>
      </c>
      <c r="T67" s="22">
        <f t="shared" si="22"/>
        <v>0</v>
      </c>
      <c r="U67" s="22">
        <f>+Sheet1!U67/1000000</f>
        <v>0</v>
      </c>
      <c r="V67" s="22">
        <f>+Sheet1!V67/1000000</f>
        <v>0</v>
      </c>
      <c r="W67" s="22">
        <f>+Sheet1!W67/1000000</f>
        <v>149.09632400000001</v>
      </c>
      <c r="X67" s="22">
        <f>+Sheet1!X67/1000000</f>
        <v>0</v>
      </c>
      <c r="Y67" s="22">
        <f>+Sheet1!Y67/1000000</f>
        <v>149.09632400000001</v>
      </c>
      <c r="Z67" s="22">
        <f>+Sheet1!Z67/1000000</f>
        <v>0</v>
      </c>
      <c r="AA67" s="22">
        <f>+Sheet1!AA67/1000000</f>
        <v>0</v>
      </c>
      <c r="AB67" s="22">
        <f>+Sheet1!AB67/1000000</f>
        <v>0</v>
      </c>
      <c r="AC67" s="72">
        <f t="shared" si="6"/>
        <v>0.8110663433095312</v>
      </c>
      <c r="AD67" s="72">
        <f t="shared" si="7"/>
        <v>0.99687499999999996</v>
      </c>
      <c r="AE67" s="72">
        <f t="shared" si="8"/>
        <v>0.7978541105479886</v>
      </c>
      <c r="AF67" s="72" t="str">
        <f t="shared" si="9"/>
        <v/>
      </c>
      <c r="AG67" s="72" t="str">
        <f t="shared" si="10"/>
        <v/>
      </c>
      <c r="AH67" s="72" t="str">
        <f t="shared" si="11"/>
        <v/>
      </c>
      <c r="AI67" s="72" t="str">
        <f t="shared" si="12"/>
        <v/>
      </c>
      <c r="AJ67" s="72" t="str">
        <f t="shared" si="13"/>
        <v/>
      </c>
      <c r="AK67" s="72" t="str">
        <f t="shared" si="14"/>
        <v/>
      </c>
      <c r="AL67" s="72" t="str">
        <f t="shared" si="15"/>
        <v/>
      </c>
      <c r="AM67" s="72" t="str">
        <f t="shared" si="16"/>
        <v/>
      </c>
      <c r="AN67" s="64"/>
      <c r="AO67" s="64"/>
      <c r="AP67" s="45" t="s">
        <v>91</v>
      </c>
      <c r="AQ67" s="47">
        <v>15785000000</v>
      </c>
      <c r="AR67" s="28">
        <f t="shared" si="24"/>
        <v>15784984215</v>
      </c>
      <c r="AS67" s="43">
        <f t="shared" si="26"/>
        <v>0</v>
      </c>
    </row>
    <row r="68" spans="1:45" ht="26.2" x14ac:dyDescent="0.25">
      <c r="A68" s="7">
        <v>57</v>
      </c>
      <c r="B68" s="16" t="s">
        <v>92</v>
      </c>
      <c r="C68" s="21">
        <f t="shared" si="25"/>
        <v>212789</v>
      </c>
      <c r="D68" s="23">
        <f>+Sheet1!D68/1000000</f>
        <v>84788</v>
      </c>
      <c r="E68" s="23">
        <f>+Sheet1!E68/1000000</f>
        <v>128001</v>
      </c>
      <c r="F68" s="23">
        <f>+Sheet1!F68/1000000</f>
        <v>0</v>
      </c>
      <c r="G68" s="23">
        <f>+Sheet1!G68/1000000</f>
        <v>0</v>
      </c>
      <c r="H68" s="23">
        <f>+Sheet1!H68/1000000</f>
        <v>0</v>
      </c>
      <c r="I68" s="22"/>
      <c r="J68" s="23">
        <f>+Sheet1!J68/1000000</f>
        <v>0</v>
      </c>
      <c r="K68" s="23">
        <f>+Sheet1!K68/1000000</f>
        <v>0</v>
      </c>
      <c r="L68" s="23">
        <f>+Sheet1!L68/1000000</f>
        <v>0</v>
      </c>
      <c r="M68" s="23">
        <f>+Sheet1!M68/1000000</f>
        <v>0</v>
      </c>
      <c r="N68" s="22">
        <f t="shared" si="21"/>
        <v>203260.635932</v>
      </c>
      <c r="O68" s="22">
        <f>+Sheet1!O68/1000000</f>
        <v>57507.239514000001</v>
      </c>
      <c r="P68" s="22">
        <f>+Sheet1!P68/1000000</f>
        <v>113966.839936</v>
      </c>
      <c r="Q68" s="22">
        <f>+Sheet1!Q68/1000000</f>
        <v>0</v>
      </c>
      <c r="R68" s="22">
        <f>+Sheet1!R68/1000000</f>
        <v>0</v>
      </c>
      <c r="S68" s="22">
        <f>+Sheet1!S68/1000000</f>
        <v>0</v>
      </c>
      <c r="T68" s="22">
        <f t="shared" si="22"/>
        <v>0</v>
      </c>
      <c r="U68" s="22">
        <f>+Sheet1!U68/1000000</f>
        <v>0</v>
      </c>
      <c r="V68" s="22">
        <f>+Sheet1!V68/1000000</f>
        <v>0</v>
      </c>
      <c r="W68" s="22">
        <f>+Sheet1!W68/1000000</f>
        <v>31786.556482</v>
      </c>
      <c r="X68" s="22">
        <f>+Sheet1!X68/1000000</f>
        <v>27871.059000000001</v>
      </c>
      <c r="Y68" s="22">
        <f>+Sheet1!Y68/1000000</f>
        <v>3915.4974820000002</v>
      </c>
      <c r="Z68" s="22">
        <f>+Sheet1!Z68/1000000</f>
        <v>0</v>
      </c>
      <c r="AA68" s="22">
        <f>+Sheet1!AA68/1000000</f>
        <v>0</v>
      </c>
      <c r="AB68" s="22">
        <f>+Sheet1!AB68/1000000</f>
        <v>0</v>
      </c>
      <c r="AC68" s="72">
        <f t="shared" si="6"/>
        <v>0.95522153838779267</v>
      </c>
      <c r="AD68" s="72">
        <f t="shared" si="7"/>
        <v>0.67824738776713689</v>
      </c>
      <c r="AE68" s="72">
        <f t="shared" si="8"/>
        <v>0.89035898107046041</v>
      </c>
      <c r="AF68" s="72" t="str">
        <f t="shared" si="9"/>
        <v/>
      </c>
      <c r="AG68" s="72" t="str">
        <f t="shared" si="10"/>
        <v/>
      </c>
      <c r="AH68" s="72" t="str">
        <f t="shared" si="11"/>
        <v/>
      </c>
      <c r="AI68" s="72" t="str">
        <f t="shared" si="12"/>
        <v/>
      </c>
      <c r="AJ68" s="72" t="str">
        <f t="shared" si="13"/>
        <v/>
      </c>
      <c r="AK68" s="72" t="str">
        <f t="shared" si="14"/>
        <v/>
      </c>
      <c r="AL68" s="72" t="str">
        <f t="shared" si="15"/>
        <v/>
      </c>
      <c r="AM68" s="72" t="str">
        <f t="shared" si="16"/>
        <v/>
      </c>
      <c r="AN68" s="64"/>
      <c r="AO68" s="64"/>
      <c r="AP68" s="45" t="s">
        <v>92</v>
      </c>
      <c r="AQ68" s="47">
        <v>128001000000</v>
      </c>
      <c r="AR68" s="28">
        <f t="shared" si="24"/>
        <v>128000871999</v>
      </c>
      <c r="AS68" s="43">
        <f t="shared" si="26"/>
        <v>0</v>
      </c>
    </row>
    <row r="69" spans="1:45" ht="26.2" x14ac:dyDescent="0.25">
      <c r="A69" s="7">
        <v>58</v>
      </c>
      <c r="B69" s="16" t="s">
        <v>93</v>
      </c>
      <c r="C69" s="21">
        <f t="shared" si="25"/>
        <v>416950</v>
      </c>
      <c r="D69" s="23">
        <f>+Sheet1!D69/1000000</f>
        <v>40000</v>
      </c>
      <c r="E69" s="23">
        <f>+Sheet1!E69/1000000</f>
        <v>376950</v>
      </c>
      <c r="F69" s="23">
        <f>+Sheet1!F69/1000000</f>
        <v>0</v>
      </c>
      <c r="G69" s="23">
        <f>+Sheet1!G69/1000000</f>
        <v>0</v>
      </c>
      <c r="H69" s="23">
        <f>+Sheet1!H69/1000000</f>
        <v>0</v>
      </c>
      <c r="I69" s="22"/>
      <c r="J69" s="23">
        <f>+Sheet1!J69/1000000</f>
        <v>0</v>
      </c>
      <c r="K69" s="23">
        <f>+Sheet1!K69/1000000</f>
        <v>0</v>
      </c>
      <c r="L69" s="23">
        <f>+Sheet1!L69/1000000</f>
        <v>0</v>
      </c>
      <c r="M69" s="23">
        <f>+Sheet1!M69/1000000</f>
        <v>0</v>
      </c>
      <c r="N69" s="22">
        <f t="shared" si="21"/>
        <v>331400.02664599998</v>
      </c>
      <c r="O69" s="22">
        <f>+Sheet1!O69/1000000</f>
        <v>663.46199999999999</v>
      </c>
      <c r="P69" s="22">
        <f>+Sheet1!P69/1000000</f>
        <v>264179.67110400001</v>
      </c>
      <c r="Q69" s="22">
        <f>+Sheet1!Q69/1000000</f>
        <v>0</v>
      </c>
      <c r="R69" s="22">
        <f>+Sheet1!R69/1000000</f>
        <v>0</v>
      </c>
      <c r="S69" s="22">
        <f>+Sheet1!S69/1000000</f>
        <v>0</v>
      </c>
      <c r="T69" s="22">
        <f t="shared" si="22"/>
        <v>2133.8690000000001</v>
      </c>
      <c r="U69" s="22">
        <f>+Sheet1!U69/1000000</f>
        <v>0</v>
      </c>
      <c r="V69" s="22">
        <f>+Sheet1!V69/1000000</f>
        <v>2133.8690000000001</v>
      </c>
      <c r="W69" s="22">
        <f>+Sheet1!W69/1000000</f>
        <v>64423.024541999999</v>
      </c>
      <c r="X69" s="22">
        <f>+Sheet1!X69/1000000</f>
        <v>39260</v>
      </c>
      <c r="Y69" s="22">
        <f>+Sheet1!Y69/1000000</f>
        <v>25163.024541999999</v>
      </c>
      <c r="Z69" s="22">
        <f>+Sheet1!Z69/1000000</f>
        <v>0</v>
      </c>
      <c r="AA69" s="22">
        <f>+Sheet1!AA69/1000000</f>
        <v>0</v>
      </c>
      <c r="AB69" s="22">
        <f>+Sheet1!AB69/1000000</f>
        <v>0</v>
      </c>
      <c r="AC69" s="72">
        <f t="shared" si="6"/>
        <v>0.79481958663149055</v>
      </c>
      <c r="AD69" s="72">
        <f t="shared" si="7"/>
        <v>1.6586549999999999E-2</v>
      </c>
      <c r="AE69" s="72">
        <f t="shared" si="8"/>
        <v>0.70083478207719863</v>
      </c>
      <c r="AF69" s="72" t="str">
        <f t="shared" si="9"/>
        <v/>
      </c>
      <c r="AG69" s="72" t="str">
        <f t="shared" si="10"/>
        <v/>
      </c>
      <c r="AH69" s="72" t="str">
        <f t="shared" si="11"/>
        <v/>
      </c>
      <c r="AI69" s="72" t="str">
        <f t="shared" si="12"/>
        <v/>
      </c>
      <c r="AJ69" s="72" t="str">
        <f t="shared" si="13"/>
        <v/>
      </c>
      <c r="AK69" s="72" t="str">
        <f t="shared" si="14"/>
        <v/>
      </c>
      <c r="AL69" s="72" t="str">
        <f t="shared" si="15"/>
        <v/>
      </c>
      <c r="AM69" s="72" t="str">
        <f t="shared" si="16"/>
        <v/>
      </c>
      <c r="AN69" s="64"/>
      <c r="AO69" s="64"/>
      <c r="AP69" s="45" t="s">
        <v>93</v>
      </c>
      <c r="AQ69" s="47">
        <v>376950000000</v>
      </c>
      <c r="AR69" s="28">
        <f t="shared" si="24"/>
        <v>376949623050</v>
      </c>
      <c r="AS69" s="43">
        <f t="shared" si="26"/>
        <v>0</v>
      </c>
    </row>
    <row r="70" spans="1:45" x14ac:dyDescent="0.25">
      <c r="A70" s="7">
        <v>59</v>
      </c>
      <c r="B70" s="16" t="s">
        <v>94</v>
      </c>
      <c r="C70" s="21">
        <f t="shared" si="25"/>
        <v>10775</v>
      </c>
      <c r="D70" s="23">
        <f>+Sheet1!D70/1000000</f>
        <v>0</v>
      </c>
      <c r="E70" s="23">
        <f>+Sheet1!E70/1000000</f>
        <v>10775</v>
      </c>
      <c r="F70" s="23">
        <f>+Sheet1!F70/1000000</f>
        <v>0</v>
      </c>
      <c r="G70" s="23">
        <f>+Sheet1!G70/1000000</f>
        <v>0</v>
      </c>
      <c r="H70" s="23">
        <f>+Sheet1!H70/1000000</f>
        <v>0</v>
      </c>
      <c r="I70" s="22"/>
      <c r="J70" s="23">
        <f>+Sheet1!J70/1000000</f>
        <v>0</v>
      </c>
      <c r="K70" s="23">
        <f>+Sheet1!K70/1000000</f>
        <v>0</v>
      </c>
      <c r="L70" s="23">
        <f>+Sheet1!L70/1000000</f>
        <v>0</v>
      </c>
      <c r="M70" s="23">
        <f>+Sheet1!M70/1000000</f>
        <v>0</v>
      </c>
      <c r="N70" s="22">
        <f t="shared" si="21"/>
        <v>7975.5670209999998</v>
      </c>
      <c r="O70" s="22">
        <f>+Sheet1!O70/1000000</f>
        <v>0</v>
      </c>
      <c r="P70" s="22">
        <f>+Sheet1!P70/1000000</f>
        <v>7972.1780289999997</v>
      </c>
      <c r="Q70" s="22">
        <f>+Sheet1!Q70/1000000</f>
        <v>0</v>
      </c>
      <c r="R70" s="22">
        <f>+Sheet1!R70/1000000</f>
        <v>0</v>
      </c>
      <c r="S70" s="22">
        <f>+Sheet1!S70/1000000</f>
        <v>0</v>
      </c>
      <c r="T70" s="22">
        <f t="shared" si="22"/>
        <v>0</v>
      </c>
      <c r="U70" s="22">
        <f>+Sheet1!U70/1000000</f>
        <v>0</v>
      </c>
      <c r="V70" s="22">
        <f>+Sheet1!V70/1000000</f>
        <v>0</v>
      </c>
      <c r="W70" s="22">
        <f>+Sheet1!W70/1000000</f>
        <v>3.388992</v>
      </c>
      <c r="X70" s="22">
        <f>+Sheet1!X70/1000000</f>
        <v>0</v>
      </c>
      <c r="Y70" s="22">
        <f>+Sheet1!Y70/1000000</f>
        <v>3.388992</v>
      </c>
      <c r="Z70" s="22">
        <f>+Sheet1!Z70/1000000</f>
        <v>0</v>
      </c>
      <c r="AA70" s="22">
        <f>+Sheet1!AA70/1000000</f>
        <v>0</v>
      </c>
      <c r="AB70" s="22">
        <f>+Sheet1!AB70/1000000</f>
        <v>0</v>
      </c>
      <c r="AC70" s="72">
        <f t="shared" si="6"/>
        <v>0.74019183489559159</v>
      </c>
      <c r="AD70" s="72" t="str">
        <f t="shared" si="7"/>
        <v/>
      </c>
      <c r="AE70" s="72">
        <f t="shared" si="8"/>
        <v>0.73987731127610201</v>
      </c>
      <c r="AF70" s="72" t="str">
        <f t="shared" si="9"/>
        <v/>
      </c>
      <c r="AG70" s="72" t="str">
        <f t="shared" si="10"/>
        <v/>
      </c>
      <c r="AH70" s="72" t="str">
        <f t="shared" si="11"/>
        <v/>
      </c>
      <c r="AI70" s="72" t="str">
        <f t="shared" si="12"/>
        <v/>
      </c>
      <c r="AJ70" s="72" t="str">
        <f t="shared" si="13"/>
        <v/>
      </c>
      <c r="AK70" s="72" t="str">
        <f t="shared" si="14"/>
        <v/>
      </c>
      <c r="AL70" s="72" t="str">
        <f t="shared" si="15"/>
        <v/>
      </c>
      <c r="AM70" s="72" t="str">
        <f t="shared" si="16"/>
        <v/>
      </c>
      <c r="AN70" s="64"/>
      <c r="AO70" s="64"/>
      <c r="AP70" s="45" t="s">
        <v>94</v>
      </c>
      <c r="AQ70" s="47">
        <v>10775000000</v>
      </c>
      <c r="AR70" s="28">
        <f t="shared" si="24"/>
        <v>10774989225</v>
      </c>
      <c r="AS70" s="43">
        <f t="shared" si="26"/>
        <v>0</v>
      </c>
    </row>
    <row r="71" spans="1:45" x14ac:dyDescent="0.25">
      <c r="A71" s="7">
        <v>60</v>
      </c>
      <c r="B71" s="16" t="s">
        <v>95</v>
      </c>
      <c r="C71" s="21">
        <f t="shared" si="25"/>
        <v>68567</v>
      </c>
      <c r="D71" s="23">
        <f>+Sheet1!D71/1000000</f>
        <v>0</v>
      </c>
      <c r="E71" s="23">
        <f>+Sheet1!E71/1000000</f>
        <v>68567</v>
      </c>
      <c r="F71" s="23">
        <f>+Sheet1!F71/1000000</f>
        <v>0</v>
      </c>
      <c r="G71" s="23">
        <f>+Sheet1!G71/1000000</f>
        <v>0</v>
      </c>
      <c r="H71" s="23">
        <f>+Sheet1!H71/1000000</f>
        <v>0</v>
      </c>
      <c r="I71" s="22"/>
      <c r="J71" s="23">
        <f>+Sheet1!J71/1000000</f>
        <v>0</v>
      </c>
      <c r="K71" s="23">
        <f>+Sheet1!K71/1000000</f>
        <v>0</v>
      </c>
      <c r="L71" s="23">
        <f>+Sheet1!L71/1000000</f>
        <v>0</v>
      </c>
      <c r="M71" s="23">
        <f>+Sheet1!M71/1000000</f>
        <v>0</v>
      </c>
      <c r="N71" s="22">
        <f t="shared" si="21"/>
        <v>61430.730264999998</v>
      </c>
      <c r="O71" s="22">
        <f>+Sheet1!O71/1000000</f>
        <v>0</v>
      </c>
      <c r="P71" s="22">
        <f>+Sheet1!P71/1000000</f>
        <v>61301.471470999997</v>
      </c>
      <c r="Q71" s="22">
        <f>+Sheet1!Q71/1000000</f>
        <v>0</v>
      </c>
      <c r="R71" s="22">
        <f>+Sheet1!R71/1000000</f>
        <v>0</v>
      </c>
      <c r="S71" s="22">
        <f>+Sheet1!S71/1000000</f>
        <v>0</v>
      </c>
      <c r="T71" s="22">
        <f t="shared" si="22"/>
        <v>0</v>
      </c>
      <c r="U71" s="22">
        <f>+Sheet1!U71/1000000</f>
        <v>0</v>
      </c>
      <c r="V71" s="22">
        <f>+Sheet1!V71/1000000</f>
        <v>0</v>
      </c>
      <c r="W71" s="22">
        <f>+Sheet1!W71/1000000</f>
        <v>129.25879399999999</v>
      </c>
      <c r="X71" s="22">
        <f>+Sheet1!X71/1000000</f>
        <v>0</v>
      </c>
      <c r="Y71" s="22">
        <f>+Sheet1!Y71/1000000</f>
        <v>129.25879399999999</v>
      </c>
      <c r="Z71" s="22">
        <f>+Sheet1!Z71/1000000</f>
        <v>0</v>
      </c>
      <c r="AA71" s="22">
        <f>+Sheet1!AA71/1000000</f>
        <v>0</v>
      </c>
      <c r="AB71" s="22">
        <f>+Sheet1!AB71/1000000</f>
        <v>0</v>
      </c>
      <c r="AC71" s="72">
        <f t="shared" si="6"/>
        <v>0.89592267803753989</v>
      </c>
      <c r="AD71" s="72" t="str">
        <f t="shared" si="7"/>
        <v/>
      </c>
      <c r="AE71" s="72">
        <f t="shared" si="8"/>
        <v>0.89403753220937177</v>
      </c>
      <c r="AF71" s="72" t="str">
        <f t="shared" si="9"/>
        <v/>
      </c>
      <c r="AG71" s="72" t="str">
        <f t="shared" si="10"/>
        <v/>
      </c>
      <c r="AH71" s="72" t="str">
        <f t="shared" si="11"/>
        <v/>
      </c>
      <c r="AI71" s="72" t="str">
        <f t="shared" si="12"/>
        <v/>
      </c>
      <c r="AJ71" s="72" t="str">
        <f t="shared" si="13"/>
        <v/>
      </c>
      <c r="AK71" s="72" t="str">
        <f t="shared" si="14"/>
        <v/>
      </c>
      <c r="AL71" s="72" t="str">
        <f t="shared" si="15"/>
        <v/>
      </c>
      <c r="AM71" s="72" t="str">
        <f t="shared" si="16"/>
        <v/>
      </c>
      <c r="AN71" s="64"/>
      <c r="AO71" s="64"/>
      <c r="AP71" s="45" t="s">
        <v>95</v>
      </c>
      <c r="AQ71" s="47">
        <v>68567000000</v>
      </c>
      <c r="AR71" s="28">
        <f t="shared" si="24"/>
        <v>68566931433</v>
      </c>
      <c r="AS71" s="43">
        <f t="shared" si="26"/>
        <v>0</v>
      </c>
    </row>
    <row r="72" spans="1:45" ht="26.2" x14ac:dyDescent="0.25">
      <c r="A72" s="7">
        <v>61</v>
      </c>
      <c r="B72" s="16" t="s">
        <v>96</v>
      </c>
      <c r="C72" s="21">
        <f t="shared" si="25"/>
        <v>272704.82329999999</v>
      </c>
      <c r="D72" s="23">
        <f>+Sheet1!D72/1000000</f>
        <v>494</v>
      </c>
      <c r="E72" s="23">
        <f>+Sheet1!E72/1000000</f>
        <v>272210.82329999999</v>
      </c>
      <c r="F72" s="23">
        <f>+Sheet1!F72/1000000</f>
        <v>0</v>
      </c>
      <c r="G72" s="23">
        <f>+Sheet1!G72/1000000</f>
        <v>0</v>
      </c>
      <c r="H72" s="23">
        <f>+Sheet1!H72/1000000</f>
        <v>0</v>
      </c>
      <c r="I72" s="22"/>
      <c r="J72" s="23">
        <f>+Sheet1!J72/1000000</f>
        <v>0</v>
      </c>
      <c r="K72" s="23">
        <f>+Sheet1!K72/1000000</f>
        <v>0</v>
      </c>
      <c r="L72" s="23">
        <f>+Sheet1!L72/1000000</f>
        <v>0</v>
      </c>
      <c r="M72" s="23">
        <f>+Sheet1!M72/1000000</f>
        <v>0</v>
      </c>
      <c r="N72" s="22">
        <f t="shared" si="21"/>
        <v>197690.357781</v>
      </c>
      <c r="O72" s="22">
        <f>+Sheet1!O72/1000000</f>
        <v>492.529</v>
      </c>
      <c r="P72" s="22">
        <f>+Sheet1!P72/1000000</f>
        <v>192795.13802799999</v>
      </c>
      <c r="Q72" s="22">
        <f>+Sheet1!Q72/1000000</f>
        <v>0</v>
      </c>
      <c r="R72" s="22">
        <f>+Sheet1!R72/1000000</f>
        <v>0</v>
      </c>
      <c r="S72" s="22">
        <f>+Sheet1!S72/1000000</f>
        <v>0</v>
      </c>
      <c r="T72" s="22">
        <f t="shared" si="22"/>
        <v>137</v>
      </c>
      <c r="U72" s="22">
        <f>+Sheet1!U72/1000000</f>
        <v>0</v>
      </c>
      <c r="V72" s="22">
        <f>+Sheet1!V72/1000000</f>
        <v>137</v>
      </c>
      <c r="W72" s="22">
        <f>+Sheet1!W72/1000000</f>
        <v>4265.6907529999999</v>
      </c>
      <c r="X72" s="22">
        <f>+Sheet1!X72/1000000</f>
        <v>0</v>
      </c>
      <c r="Y72" s="22">
        <f>+Sheet1!Y72/1000000</f>
        <v>4265.6907529999999</v>
      </c>
      <c r="Z72" s="22">
        <f>+Sheet1!Z72/1000000</f>
        <v>0</v>
      </c>
      <c r="AA72" s="22">
        <f>+Sheet1!AA72/1000000</f>
        <v>0</v>
      </c>
      <c r="AB72" s="22">
        <f>+Sheet1!AB72/1000000</f>
        <v>0</v>
      </c>
      <c r="AC72" s="72">
        <f t="shared" si="6"/>
        <v>0.72492431702802229</v>
      </c>
      <c r="AD72" s="72">
        <f t="shared" si="7"/>
        <v>0.99702226720647769</v>
      </c>
      <c r="AE72" s="72">
        <f t="shared" si="8"/>
        <v>0.7082566949056357</v>
      </c>
      <c r="AF72" s="72" t="str">
        <f t="shared" si="9"/>
        <v/>
      </c>
      <c r="AG72" s="72" t="str">
        <f t="shared" si="10"/>
        <v/>
      </c>
      <c r="AH72" s="72" t="str">
        <f t="shared" si="11"/>
        <v/>
      </c>
      <c r="AI72" s="72" t="str">
        <f t="shared" si="12"/>
        <v/>
      </c>
      <c r="AJ72" s="72" t="str">
        <f t="shared" si="13"/>
        <v/>
      </c>
      <c r="AK72" s="72" t="str">
        <f t="shared" si="14"/>
        <v/>
      </c>
      <c r="AL72" s="72" t="str">
        <f t="shared" si="15"/>
        <v/>
      </c>
      <c r="AM72" s="72" t="str">
        <f t="shared" si="16"/>
        <v/>
      </c>
      <c r="AN72" s="64"/>
      <c r="AO72" s="64"/>
      <c r="AP72" s="45" t="s">
        <v>96</v>
      </c>
      <c r="AQ72" s="47">
        <v>272210823300</v>
      </c>
      <c r="AR72" s="28">
        <f t="shared" si="24"/>
        <v>272210551089.1767</v>
      </c>
      <c r="AS72" s="43">
        <f t="shared" si="26"/>
        <v>0</v>
      </c>
    </row>
    <row r="73" spans="1:45" x14ac:dyDescent="0.25">
      <c r="A73" s="7">
        <v>62</v>
      </c>
      <c r="B73" s="16" t="s">
        <v>97</v>
      </c>
      <c r="C73" s="21">
        <f t="shared" si="25"/>
        <v>23023</v>
      </c>
      <c r="D73" s="23">
        <f>+Sheet1!D73/1000000</f>
        <v>0</v>
      </c>
      <c r="E73" s="23">
        <f>+Sheet1!E73/1000000</f>
        <v>23023</v>
      </c>
      <c r="F73" s="23">
        <f>+Sheet1!F73/1000000</f>
        <v>0</v>
      </c>
      <c r="G73" s="23">
        <f>+Sheet1!G73/1000000</f>
        <v>0</v>
      </c>
      <c r="H73" s="23">
        <f>+Sheet1!H73/1000000</f>
        <v>0</v>
      </c>
      <c r="I73" s="22"/>
      <c r="J73" s="23">
        <f>+Sheet1!J73/1000000</f>
        <v>0</v>
      </c>
      <c r="K73" s="23">
        <f>+Sheet1!K73/1000000</f>
        <v>0</v>
      </c>
      <c r="L73" s="23">
        <f>+Sheet1!L73/1000000</f>
        <v>0</v>
      </c>
      <c r="M73" s="23">
        <f>+Sheet1!M73/1000000</f>
        <v>0</v>
      </c>
      <c r="N73" s="22">
        <f t="shared" si="21"/>
        <v>23264.958071999998</v>
      </c>
      <c r="O73" s="22">
        <f>+Sheet1!O73/1000000</f>
        <v>0</v>
      </c>
      <c r="P73" s="22">
        <f>+Sheet1!P73/1000000</f>
        <v>22917.156172999999</v>
      </c>
      <c r="Q73" s="22">
        <f>+Sheet1!Q73/1000000</f>
        <v>0</v>
      </c>
      <c r="R73" s="22">
        <f>+Sheet1!R73/1000000</f>
        <v>0</v>
      </c>
      <c r="S73" s="22">
        <f>+Sheet1!S73/1000000</f>
        <v>0</v>
      </c>
      <c r="T73" s="22">
        <f t="shared" si="22"/>
        <v>0</v>
      </c>
      <c r="U73" s="22">
        <f>+Sheet1!U73/1000000</f>
        <v>0</v>
      </c>
      <c r="V73" s="22">
        <f>+Sheet1!V73/1000000</f>
        <v>0</v>
      </c>
      <c r="W73" s="22">
        <f>+Sheet1!W73/1000000</f>
        <v>347.80189899999999</v>
      </c>
      <c r="X73" s="22">
        <f>+Sheet1!X73/1000000</f>
        <v>0</v>
      </c>
      <c r="Y73" s="22">
        <f>+Sheet1!Y73/1000000</f>
        <v>347.80189899999999</v>
      </c>
      <c r="Z73" s="22">
        <f>+Sheet1!Z73/1000000</f>
        <v>0</v>
      </c>
      <c r="AA73" s="22">
        <f>+Sheet1!AA73/1000000</f>
        <v>0</v>
      </c>
      <c r="AB73" s="22">
        <f>+Sheet1!AB73/1000000</f>
        <v>0</v>
      </c>
      <c r="AC73" s="72">
        <f t="shared" si="6"/>
        <v>1.0105094067671458</v>
      </c>
      <c r="AD73" s="72" t="str">
        <f t="shared" si="7"/>
        <v/>
      </c>
      <c r="AE73" s="72">
        <f t="shared" si="8"/>
        <v>0.99540269178647434</v>
      </c>
      <c r="AF73" s="72" t="str">
        <f t="shared" si="9"/>
        <v/>
      </c>
      <c r="AG73" s="72" t="str">
        <f t="shared" si="10"/>
        <v/>
      </c>
      <c r="AH73" s="72" t="str">
        <f t="shared" si="11"/>
        <v/>
      </c>
      <c r="AI73" s="72" t="str">
        <f t="shared" si="12"/>
        <v/>
      </c>
      <c r="AJ73" s="72" t="str">
        <f t="shared" si="13"/>
        <v/>
      </c>
      <c r="AK73" s="72" t="str">
        <f t="shared" si="14"/>
        <v/>
      </c>
      <c r="AL73" s="72" t="str">
        <f t="shared" si="15"/>
        <v/>
      </c>
      <c r="AM73" s="72" t="str">
        <f t="shared" si="16"/>
        <v/>
      </c>
      <c r="AN73" s="64"/>
      <c r="AO73" s="64"/>
      <c r="AP73" s="45" t="s">
        <v>97</v>
      </c>
      <c r="AQ73" s="47">
        <v>23023000000</v>
      </c>
      <c r="AR73" s="28">
        <f t="shared" si="24"/>
        <v>23022976977</v>
      </c>
      <c r="AS73" s="43">
        <f t="shared" si="26"/>
        <v>0</v>
      </c>
    </row>
    <row r="74" spans="1:45" ht="26.2" x14ac:dyDescent="0.25">
      <c r="A74" s="7">
        <v>63</v>
      </c>
      <c r="B74" s="16" t="s">
        <v>98</v>
      </c>
      <c r="C74" s="21">
        <f t="shared" si="25"/>
        <v>352305.50949999999</v>
      </c>
      <c r="D74" s="23">
        <f>+Sheet1!D74/1000000</f>
        <v>2227.5095000000001</v>
      </c>
      <c r="E74" s="23">
        <f>+Sheet1!E74/1000000</f>
        <v>350078</v>
      </c>
      <c r="F74" s="23">
        <f>+Sheet1!F74/1000000</f>
        <v>0</v>
      </c>
      <c r="G74" s="23">
        <f>+Sheet1!G74/1000000</f>
        <v>0</v>
      </c>
      <c r="H74" s="23">
        <f>+Sheet1!H74/1000000</f>
        <v>0</v>
      </c>
      <c r="I74" s="22"/>
      <c r="J74" s="23">
        <f>+Sheet1!J74/1000000</f>
        <v>0</v>
      </c>
      <c r="K74" s="23">
        <f>+Sheet1!K74/1000000</f>
        <v>0</v>
      </c>
      <c r="L74" s="23">
        <f>+Sheet1!L74/1000000</f>
        <v>0</v>
      </c>
      <c r="M74" s="23">
        <f>+Sheet1!M74/1000000</f>
        <v>0</v>
      </c>
      <c r="N74" s="22">
        <f t="shared" si="21"/>
        <v>234102.194299</v>
      </c>
      <c r="O74" s="22">
        <f>+Sheet1!O74/1000000</f>
        <v>617.20650000000001</v>
      </c>
      <c r="P74" s="22">
        <f>+Sheet1!P74/1000000</f>
        <v>190140.775024</v>
      </c>
      <c r="Q74" s="22">
        <f>+Sheet1!Q74/1000000</f>
        <v>0</v>
      </c>
      <c r="R74" s="22">
        <f>+Sheet1!R74/1000000</f>
        <v>0</v>
      </c>
      <c r="S74" s="22">
        <f>+Sheet1!S74/1000000</f>
        <v>0</v>
      </c>
      <c r="T74" s="22">
        <f t="shared" si="22"/>
        <v>0</v>
      </c>
      <c r="U74" s="22">
        <f>+Sheet1!U74/1000000</f>
        <v>0</v>
      </c>
      <c r="V74" s="22">
        <f>+Sheet1!V74/1000000</f>
        <v>0</v>
      </c>
      <c r="W74" s="22">
        <f>+Sheet1!W74/1000000</f>
        <v>43344.212775</v>
      </c>
      <c r="X74" s="22">
        <f>+Sheet1!X74/1000000</f>
        <v>0</v>
      </c>
      <c r="Y74" s="22">
        <f>+Sheet1!Y74/1000000</f>
        <v>43344.212775</v>
      </c>
      <c r="Z74" s="22">
        <f>+Sheet1!Z74/1000000</f>
        <v>0</v>
      </c>
      <c r="AA74" s="22">
        <f>+Sheet1!AA74/1000000</f>
        <v>0</v>
      </c>
      <c r="AB74" s="22">
        <f>+Sheet1!AB74/1000000</f>
        <v>0</v>
      </c>
      <c r="AC74" s="72">
        <f t="shared" ref="AC74:AC137" si="27">IFERROR(N74/C74,"")</f>
        <v>0.66448632787844608</v>
      </c>
      <c r="AD74" s="72">
        <f t="shared" ref="AD74:AD137" si="28">IFERROR(O74/D74,"")</f>
        <v>0.2770836667587725</v>
      </c>
      <c r="AE74" s="72">
        <f t="shared" ref="AE74:AE137" si="29">IFERROR(P74/E74,"")</f>
        <v>0.54313831495838072</v>
      </c>
      <c r="AF74" s="72" t="str">
        <f t="shared" ref="AF74:AF137" si="30">IFERROR(Q74/F74,"")</f>
        <v/>
      </c>
      <c r="AG74" s="72" t="str">
        <f t="shared" ref="AG74:AG137" si="31">IFERROR(R74/G74,"")</f>
        <v/>
      </c>
      <c r="AH74" s="72" t="str">
        <f t="shared" ref="AH74:AH137" si="32">IFERROR(S74/H74,"")</f>
        <v/>
      </c>
      <c r="AI74" s="72" t="str">
        <f t="shared" ref="AI74:AI137" si="33">IFERROR(T74/I74,"")</f>
        <v/>
      </c>
      <c r="AJ74" s="72" t="str">
        <f t="shared" ref="AJ74:AJ137" si="34">IFERROR(U74/J74,"")</f>
        <v/>
      </c>
      <c r="AK74" s="72" t="str">
        <f t="shared" ref="AK74:AK137" si="35">IFERROR(V74/K74,"")</f>
        <v/>
      </c>
      <c r="AL74" s="72" t="str">
        <f t="shared" ref="AL74:AL137" si="36">IFERROR(Z74/L74,"")</f>
        <v/>
      </c>
      <c r="AM74" s="72" t="str">
        <f t="shared" ref="AM74:AM137" si="37">IFERROR(AA74/M74,"")</f>
        <v/>
      </c>
      <c r="AN74" s="64"/>
      <c r="AO74" s="64"/>
      <c r="AP74" s="45" t="s">
        <v>98</v>
      </c>
      <c r="AQ74" s="47">
        <v>350078000000</v>
      </c>
      <c r="AR74" s="28">
        <f t="shared" si="24"/>
        <v>350077649922</v>
      </c>
      <c r="AS74" s="43">
        <f t="shared" si="26"/>
        <v>0</v>
      </c>
    </row>
    <row r="75" spans="1:45" ht="26.2" x14ac:dyDescent="0.25">
      <c r="A75" s="7">
        <v>64</v>
      </c>
      <c r="B75" s="16" t="s">
        <v>99</v>
      </c>
      <c r="C75" s="21">
        <f t="shared" si="25"/>
        <v>33906</v>
      </c>
      <c r="D75" s="23">
        <f>+Sheet1!D75/1000000</f>
        <v>650</v>
      </c>
      <c r="E75" s="23">
        <f>+Sheet1!E75/1000000</f>
        <v>33256</v>
      </c>
      <c r="F75" s="23">
        <f>+Sheet1!F75/1000000</f>
        <v>0</v>
      </c>
      <c r="G75" s="23">
        <f>+Sheet1!G75/1000000</f>
        <v>0</v>
      </c>
      <c r="H75" s="23">
        <f>+Sheet1!H75/1000000</f>
        <v>0</v>
      </c>
      <c r="I75" s="22"/>
      <c r="J75" s="23">
        <f>+Sheet1!J75/1000000</f>
        <v>0</v>
      </c>
      <c r="K75" s="23">
        <f>+Sheet1!K75/1000000</f>
        <v>0</v>
      </c>
      <c r="L75" s="23">
        <f>+Sheet1!L75/1000000</f>
        <v>0</v>
      </c>
      <c r="M75" s="23">
        <f>+Sheet1!M75/1000000</f>
        <v>0</v>
      </c>
      <c r="N75" s="22">
        <f t="shared" si="21"/>
        <v>21527.143031</v>
      </c>
      <c r="O75" s="22">
        <f>+Sheet1!O75/1000000</f>
        <v>413.17200000000003</v>
      </c>
      <c r="P75" s="22">
        <f>+Sheet1!P75/1000000</f>
        <v>18552.748335</v>
      </c>
      <c r="Q75" s="22">
        <f>+Sheet1!Q75/1000000</f>
        <v>0</v>
      </c>
      <c r="R75" s="22">
        <f>+Sheet1!R75/1000000</f>
        <v>0</v>
      </c>
      <c r="S75" s="22">
        <f>+Sheet1!S75/1000000</f>
        <v>0</v>
      </c>
      <c r="T75" s="22">
        <f t="shared" si="22"/>
        <v>0</v>
      </c>
      <c r="U75" s="22">
        <f>+Sheet1!U75/1000000</f>
        <v>0</v>
      </c>
      <c r="V75" s="22">
        <f>+Sheet1!V75/1000000</f>
        <v>0</v>
      </c>
      <c r="W75" s="22">
        <f>+Sheet1!W75/1000000</f>
        <v>2561.2226959999998</v>
      </c>
      <c r="X75" s="22">
        <f>+Sheet1!X75/1000000</f>
        <v>85.253699999999995</v>
      </c>
      <c r="Y75" s="22">
        <f>+Sheet1!Y75/1000000</f>
        <v>2475.9689960000001</v>
      </c>
      <c r="Z75" s="22">
        <f>+Sheet1!Z75/1000000</f>
        <v>0</v>
      </c>
      <c r="AA75" s="22">
        <f>+Sheet1!AA75/1000000</f>
        <v>0</v>
      </c>
      <c r="AB75" s="22">
        <f>+Sheet1!AB75/1000000</f>
        <v>0</v>
      </c>
      <c r="AC75" s="72">
        <f t="shared" si="27"/>
        <v>0.6349065956172949</v>
      </c>
      <c r="AD75" s="72">
        <f t="shared" si="28"/>
        <v>0.63564923076923086</v>
      </c>
      <c r="AE75" s="72">
        <f t="shared" si="29"/>
        <v>0.55787672404979549</v>
      </c>
      <c r="AF75" s="72" t="str">
        <f t="shared" si="30"/>
        <v/>
      </c>
      <c r="AG75" s="72" t="str">
        <f t="shared" si="31"/>
        <v/>
      </c>
      <c r="AH75" s="72" t="str">
        <f t="shared" si="32"/>
        <v/>
      </c>
      <c r="AI75" s="72" t="str">
        <f t="shared" si="33"/>
        <v/>
      </c>
      <c r="AJ75" s="72" t="str">
        <f t="shared" si="34"/>
        <v/>
      </c>
      <c r="AK75" s="72" t="str">
        <f t="shared" si="35"/>
        <v/>
      </c>
      <c r="AL75" s="72" t="str">
        <f t="shared" si="36"/>
        <v/>
      </c>
      <c r="AM75" s="72" t="str">
        <f t="shared" si="37"/>
        <v/>
      </c>
      <c r="AN75" s="64"/>
      <c r="AO75" s="64"/>
      <c r="AP75" s="45" t="s">
        <v>99</v>
      </c>
      <c r="AQ75" s="47">
        <v>33256000000</v>
      </c>
      <c r="AR75" s="28">
        <f t="shared" ref="AR75:AR106" si="38">AQ75-E75</f>
        <v>33255966744</v>
      </c>
      <c r="AS75" s="43">
        <f t="shared" si="26"/>
        <v>0</v>
      </c>
    </row>
    <row r="76" spans="1:45" ht="26.2" x14ac:dyDescent="0.25">
      <c r="A76" s="7">
        <v>65</v>
      </c>
      <c r="B76" s="16" t="s">
        <v>100</v>
      </c>
      <c r="C76" s="21">
        <f t="shared" ref="C76:C107" si="39">+SUM(D76:I76)</f>
        <v>19527.63</v>
      </c>
      <c r="D76" s="23">
        <f>+Sheet1!D76/1000000</f>
        <v>67.63</v>
      </c>
      <c r="E76" s="23">
        <f>+Sheet1!E76/1000000</f>
        <v>19460</v>
      </c>
      <c r="F76" s="23">
        <f>+Sheet1!F76/1000000</f>
        <v>0</v>
      </c>
      <c r="G76" s="23">
        <f>+Sheet1!G76/1000000</f>
        <v>0</v>
      </c>
      <c r="H76" s="23">
        <f>+Sheet1!H76/1000000</f>
        <v>0</v>
      </c>
      <c r="I76" s="22"/>
      <c r="J76" s="23">
        <f>+Sheet1!J76/1000000</f>
        <v>0</v>
      </c>
      <c r="K76" s="23">
        <f>+Sheet1!K76/1000000</f>
        <v>0</v>
      </c>
      <c r="L76" s="23">
        <f>+Sheet1!L76/1000000</f>
        <v>0</v>
      </c>
      <c r="M76" s="23">
        <f>+Sheet1!M76/1000000</f>
        <v>0</v>
      </c>
      <c r="N76" s="22">
        <f t="shared" si="21"/>
        <v>15463.619925999999</v>
      </c>
      <c r="O76" s="22">
        <f>+Sheet1!O76/1000000</f>
        <v>67.63</v>
      </c>
      <c r="P76" s="22">
        <f>+Sheet1!P76/1000000</f>
        <v>15212.475628</v>
      </c>
      <c r="Q76" s="22">
        <f>+Sheet1!Q76/1000000</f>
        <v>0</v>
      </c>
      <c r="R76" s="22">
        <f>+Sheet1!R76/1000000</f>
        <v>0</v>
      </c>
      <c r="S76" s="22">
        <f>+Sheet1!S76/1000000</f>
        <v>0</v>
      </c>
      <c r="T76" s="22">
        <f t="shared" si="22"/>
        <v>0</v>
      </c>
      <c r="U76" s="22">
        <f>+Sheet1!U76/1000000</f>
        <v>0</v>
      </c>
      <c r="V76" s="22">
        <f>+Sheet1!V76/1000000</f>
        <v>0</v>
      </c>
      <c r="W76" s="22">
        <f>+Sheet1!W76/1000000</f>
        <v>183.514298</v>
      </c>
      <c r="X76" s="22">
        <f>+Sheet1!X76/1000000</f>
        <v>0</v>
      </c>
      <c r="Y76" s="22">
        <f>+Sheet1!Y76/1000000</f>
        <v>183.514298</v>
      </c>
      <c r="Z76" s="22">
        <f>+Sheet1!Z76/1000000</f>
        <v>0</v>
      </c>
      <c r="AA76" s="22">
        <f>+Sheet1!AA76/1000000</f>
        <v>0</v>
      </c>
      <c r="AB76" s="22">
        <f>+Sheet1!AB76/1000000</f>
        <v>0</v>
      </c>
      <c r="AC76" s="72">
        <f t="shared" si="27"/>
        <v>0.79188411117990243</v>
      </c>
      <c r="AD76" s="72">
        <f t="shared" si="28"/>
        <v>1</v>
      </c>
      <c r="AE76" s="72">
        <f t="shared" si="29"/>
        <v>0.78173050503597119</v>
      </c>
      <c r="AF76" s="72" t="str">
        <f t="shared" si="30"/>
        <v/>
      </c>
      <c r="AG76" s="72" t="str">
        <f t="shared" si="31"/>
        <v/>
      </c>
      <c r="AH76" s="72" t="str">
        <f t="shared" si="32"/>
        <v/>
      </c>
      <c r="AI76" s="72" t="str">
        <f t="shared" si="33"/>
        <v/>
      </c>
      <c r="AJ76" s="72" t="str">
        <f t="shared" si="34"/>
        <v/>
      </c>
      <c r="AK76" s="72" t="str">
        <f t="shared" si="35"/>
        <v/>
      </c>
      <c r="AL76" s="72" t="str">
        <f t="shared" si="36"/>
        <v/>
      </c>
      <c r="AM76" s="72" t="str">
        <f t="shared" si="37"/>
        <v/>
      </c>
      <c r="AN76" s="64"/>
      <c r="AO76" s="64"/>
      <c r="AP76" s="45" t="s">
        <v>100</v>
      </c>
      <c r="AQ76" s="47">
        <v>19460000000</v>
      </c>
      <c r="AR76" s="28">
        <f t="shared" si="38"/>
        <v>19459980540</v>
      </c>
      <c r="AS76" s="43">
        <f t="shared" si="26"/>
        <v>0</v>
      </c>
    </row>
    <row r="77" spans="1:45" ht="26.2" x14ac:dyDescent="0.25">
      <c r="A77" s="7">
        <v>66</v>
      </c>
      <c r="B77" s="16" t="s">
        <v>101</v>
      </c>
      <c r="C77" s="21">
        <f t="shared" si="39"/>
        <v>229762</v>
      </c>
      <c r="D77" s="23">
        <f>+Sheet1!D77/1000000</f>
        <v>0</v>
      </c>
      <c r="E77" s="23">
        <f>+Sheet1!E77/1000000</f>
        <v>229762</v>
      </c>
      <c r="F77" s="23">
        <f>+Sheet1!F77/1000000</f>
        <v>0</v>
      </c>
      <c r="G77" s="23">
        <f>+Sheet1!G77/1000000</f>
        <v>0</v>
      </c>
      <c r="H77" s="23">
        <f>+Sheet1!H77/1000000</f>
        <v>0</v>
      </c>
      <c r="I77" s="22"/>
      <c r="J77" s="23">
        <f>+Sheet1!J77/1000000</f>
        <v>0</v>
      </c>
      <c r="K77" s="23">
        <f>+Sheet1!K77/1000000</f>
        <v>0</v>
      </c>
      <c r="L77" s="23">
        <f>+Sheet1!L77/1000000</f>
        <v>0</v>
      </c>
      <c r="M77" s="23">
        <f>+Sheet1!M77/1000000</f>
        <v>0</v>
      </c>
      <c r="N77" s="22">
        <f t="shared" ref="N77:N140" si="40">+SUM(O77:T77,W77,Z77:AB77)</f>
        <v>208636.593245</v>
      </c>
      <c r="O77" s="22">
        <f>+Sheet1!O77/1000000</f>
        <v>0</v>
      </c>
      <c r="P77" s="22">
        <f>+Sheet1!P77/1000000</f>
        <v>190195.203737</v>
      </c>
      <c r="Q77" s="22">
        <f>+Sheet1!Q77/1000000</f>
        <v>0</v>
      </c>
      <c r="R77" s="22">
        <f>+Sheet1!R77/1000000</f>
        <v>0</v>
      </c>
      <c r="S77" s="22">
        <f>+Sheet1!S77/1000000</f>
        <v>0</v>
      </c>
      <c r="T77" s="22">
        <f t="shared" ref="T77:T140" si="41">+SUM(U77:V77)</f>
        <v>164.00548000000001</v>
      </c>
      <c r="U77" s="22">
        <f>+Sheet1!U77/1000000</f>
        <v>0</v>
      </c>
      <c r="V77" s="22">
        <f>+Sheet1!V77/1000000</f>
        <v>164.00548000000001</v>
      </c>
      <c r="W77" s="22">
        <f>+Sheet1!W77/1000000</f>
        <v>18277.384028</v>
      </c>
      <c r="X77" s="22">
        <f>+Sheet1!X77/1000000</f>
        <v>0</v>
      </c>
      <c r="Y77" s="22">
        <f>+Sheet1!Y77/1000000</f>
        <v>18277.384028</v>
      </c>
      <c r="Z77" s="22">
        <f>+Sheet1!Z77/1000000</f>
        <v>0</v>
      </c>
      <c r="AA77" s="22">
        <f>+Sheet1!AA77/1000000</f>
        <v>0</v>
      </c>
      <c r="AB77" s="22">
        <f>+Sheet1!AB77/1000000</f>
        <v>0</v>
      </c>
      <c r="AC77" s="72">
        <f t="shared" si="27"/>
        <v>0.90805526259781855</v>
      </c>
      <c r="AD77" s="72" t="str">
        <f t="shared" si="28"/>
        <v/>
      </c>
      <c r="AE77" s="72">
        <f t="shared" si="29"/>
        <v>0.82779225344922136</v>
      </c>
      <c r="AF77" s="72" t="str">
        <f t="shared" si="30"/>
        <v/>
      </c>
      <c r="AG77" s="72" t="str">
        <f t="shared" si="31"/>
        <v/>
      </c>
      <c r="AH77" s="72" t="str">
        <f t="shared" si="32"/>
        <v/>
      </c>
      <c r="AI77" s="72" t="str">
        <f t="shared" si="33"/>
        <v/>
      </c>
      <c r="AJ77" s="72" t="str">
        <f t="shared" si="34"/>
        <v/>
      </c>
      <c r="AK77" s="72" t="str">
        <f t="shared" si="35"/>
        <v/>
      </c>
      <c r="AL77" s="72" t="str">
        <f t="shared" si="36"/>
        <v/>
      </c>
      <c r="AM77" s="72" t="str">
        <f t="shared" si="37"/>
        <v/>
      </c>
      <c r="AN77" s="64"/>
      <c r="AO77" s="64"/>
      <c r="AP77" s="45" t="s">
        <v>101</v>
      </c>
      <c r="AQ77" s="47">
        <v>229762000000</v>
      </c>
      <c r="AR77" s="28">
        <f t="shared" si="38"/>
        <v>229761770238</v>
      </c>
      <c r="AS77" s="43">
        <f t="shared" si="26"/>
        <v>0</v>
      </c>
    </row>
    <row r="78" spans="1:45" x14ac:dyDescent="0.25">
      <c r="A78" s="7">
        <v>67</v>
      </c>
      <c r="B78" s="16" t="s">
        <v>102</v>
      </c>
      <c r="C78" s="21">
        <f t="shared" si="39"/>
        <v>14366</v>
      </c>
      <c r="D78" s="23">
        <f>+Sheet1!D78/1000000</f>
        <v>0</v>
      </c>
      <c r="E78" s="23">
        <f>+Sheet1!E78/1000000</f>
        <v>14366</v>
      </c>
      <c r="F78" s="23">
        <f>+Sheet1!F78/1000000</f>
        <v>0</v>
      </c>
      <c r="G78" s="23">
        <f>+Sheet1!G78/1000000</f>
        <v>0</v>
      </c>
      <c r="H78" s="23">
        <f>+Sheet1!H78/1000000</f>
        <v>0</v>
      </c>
      <c r="I78" s="22"/>
      <c r="J78" s="23">
        <f>+Sheet1!J78/1000000</f>
        <v>0</v>
      </c>
      <c r="K78" s="23">
        <f>+Sheet1!K78/1000000</f>
        <v>0</v>
      </c>
      <c r="L78" s="23">
        <f>+Sheet1!L78/1000000</f>
        <v>0</v>
      </c>
      <c r="M78" s="23">
        <f>+Sheet1!M78/1000000</f>
        <v>0</v>
      </c>
      <c r="N78" s="22">
        <f t="shared" si="40"/>
        <v>11417.230783000001</v>
      </c>
      <c r="O78" s="22">
        <f>+Sheet1!O78/1000000</f>
        <v>0</v>
      </c>
      <c r="P78" s="22">
        <f>+Sheet1!P78/1000000</f>
        <v>11020.097829</v>
      </c>
      <c r="Q78" s="22">
        <f>+Sheet1!Q78/1000000</f>
        <v>0</v>
      </c>
      <c r="R78" s="22">
        <f>+Sheet1!R78/1000000</f>
        <v>0</v>
      </c>
      <c r="S78" s="22">
        <f>+Sheet1!S78/1000000</f>
        <v>0</v>
      </c>
      <c r="T78" s="22">
        <f t="shared" si="41"/>
        <v>0</v>
      </c>
      <c r="U78" s="22">
        <f>+Sheet1!U78/1000000</f>
        <v>0</v>
      </c>
      <c r="V78" s="22">
        <f>+Sheet1!V78/1000000</f>
        <v>0</v>
      </c>
      <c r="W78" s="22">
        <f>+Sheet1!W78/1000000</f>
        <v>397.13295399999998</v>
      </c>
      <c r="X78" s="22">
        <f>+Sheet1!X78/1000000</f>
        <v>0</v>
      </c>
      <c r="Y78" s="22">
        <f>+Sheet1!Y78/1000000</f>
        <v>397.13295399999998</v>
      </c>
      <c r="Z78" s="22">
        <f>+Sheet1!Z78/1000000</f>
        <v>0</v>
      </c>
      <c r="AA78" s="22">
        <f>+Sheet1!AA78/1000000</f>
        <v>0</v>
      </c>
      <c r="AB78" s="22">
        <f>+Sheet1!AB78/1000000</f>
        <v>0</v>
      </c>
      <c r="AC78" s="72">
        <f t="shared" si="27"/>
        <v>0.79473971759710438</v>
      </c>
      <c r="AD78" s="72" t="str">
        <f t="shared" si="28"/>
        <v/>
      </c>
      <c r="AE78" s="72">
        <f t="shared" si="29"/>
        <v>0.7670957698037032</v>
      </c>
      <c r="AF78" s="72" t="str">
        <f t="shared" si="30"/>
        <v/>
      </c>
      <c r="AG78" s="72" t="str">
        <f t="shared" si="31"/>
        <v/>
      </c>
      <c r="AH78" s="72" t="str">
        <f t="shared" si="32"/>
        <v/>
      </c>
      <c r="AI78" s="72" t="str">
        <f t="shared" si="33"/>
        <v/>
      </c>
      <c r="AJ78" s="72" t="str">
        <f t="shared" si="34"/>
        <v/>
      </c>
      <c r="AK78" s="72" t="str">
        <f t="shared" si="35"/>
        <v/>
      </c>
      <c r="AL78" s="72" t="str">
        <f t="shared" si="36"/>
        <v/>
      </c>
      <c r="AM78" s="72" t="str">
        <f t="shared" si="37"/>
        <v/>
      </c>
      <c r="AN78" s="64"/>
      <c r="AO78" s="64"/>
      <c r="AP78" s="45" t="s">
        <v>102</v>
      </c>
      <c r="AQ78" s="47">
        <v>14366000000</v>
      </c>
      <c r="AR78" s="28">
        <f t="shared" si="38"/>
        <v>14365985634</v>
      </c>
      <c r="AS78" s="43">
        <f t="shared" si="26"/>
        <v>0</v>
      </c>
    </row>
    <row r="79" spans="1:45" x14ac:dyDescent="0.25">
      <c r="A79" s="7">
        <v>68</v>
      </c>
      <c r="B79" s="16" t="s">
        <v>103</v>
      </c>
      <c r="C79" s="21">
        <f t="shared" si="39"/>
        <v>1062562.868</v>
      </c>
      <c r="D79" s="23">
        <f>+Sheet1!D79/1000000</f>
        <v>239777.86799999999</v>
      </c>
      <c r="E79" s="23">
        <f>+Sheet1!E79/1000000</f>
        <v>822785</v>
      </c>
      <c r="F79" s="23">
        <f>+Sheet1!F79/1000000</f>
        <v>0</v>
      </c>
      <c r="G79" s="23">
        <f>+Sheet1!G79/1000000</f>
        <v>0</v>
      </c>
      <c r="H79" s="23">
        <f>+Sheet1!H79/1000000</f>
        <v>0</v>
      </c>
      <c r="I79" s="22"/>
      <c r="J79" s="23">
        <f>+Sheet1!J79/1000000</f>
        <v>0</v>
      </c>
      <c r="K79" s="23">
        <f>+Sheet1!K79/1000000</f>
        <v>0</v>
      </c>
      <c r="L79" s="23">
        <f>+Sheet1!L79/1000000</f>
        <v>0</v>
      </c>
      <c r="M79" s="23">
        <f>+Sheet1!M79/1000000</f>
        <v>0</v>
      </c>
      <c r="N79" s="22">
        <f t="shared" si="40"/>
        <v>909839.23248200002</v>
      </c>
      <c r="O79" s="22">
        <f>+Sheet1!O79/1000000</f>
        <v>221975.27502999999</v>
      </c>
      <c r="P79" s="22">
        <f>+Sheet1!P79/1000000</f>
        <v>655350.765533</v>
      </c>
      <c r="Q79" s="22">
        <f>+Sheet1!Q79/1000000</f>
        <v>0</v>
      </c>
      <c r="R79" s="22">
        <f>+Sheet1!R79/1000000</f>
        <v>0</v>
      </c>
      <c r="S79" s="22">
        <f>+Sheet1!S79/1000000</f>
        <v>0</v>
      </c>
      <c r="T79" s="22">
        <f t="shared" si="41"/>
        <v>486.81715000000003</v>
      </c>
      <c r="U79" s="22">
        <f>+Sheet1!U79/1000000</f>
        <v>0</v>
      </c>
      <c r="V79" s="22">
        <f>+Sheet1!V79/1000000</f>
        <v>486.81715000000003</v>
      </c>
      <c r="W79" s="22">
        <f>+Sheet1!W79/1000000</f>
        <v>32026.374768999998</v>
      </c>
      <c r="X79" s="22">
        <f>+Sheet1!X79/1000000</f>
        <v>5054.2120000000004</v>
      </c>
      <c r="Y79" s="22">
        <f>+Sheet1!Y79/1000000</f>
        <v>26972.162768999999</v>
      </c>
      <c r="Z79" s="22">
        <f>+Sheet1!Z79/1000000</f>
        <v>0</v>
      </c>
      <c r="AA79" s="22">
        <f>+Sheet1!AA79/1000000</f>
        <v>0</v>
      </c>
      <c r="AB79" s="22">
        <f>+Sheet1!AB79/1000000</f>
        <v>0</v>
      </c>
      <c r="AC79" s="72">
        <f t="shared" si="27"/>
        <v>0.8562686123170643</v>
      </c>
      <c r="AD79" s="72">
        <f t="shared" si="28"/>
        <v>0.9257538107311889</v>
      </c>
      <c r="AE79" s="72">
        <f t="shared" si="29"/>
        <v>0.79650305430094126</v>
      </c>
      <c r="AF79" s="72" t="str">
        <f t="shared" si="30"/>
        <v/>
      </c>
      <c r="AG79" s="72" t="str">
        <f t="shared" si="31"/>
        <v/>
      </c>
      <c r="AH79" s="72" t="str">
        <f t="shared" si="32"/>
        <v/>
      </c>
      <c r="AI79" s="72" t="str">
        <f t="shared" si="33"/>
        <v/>
      </c>
      <c r="AJ79" s="72" t="str">
        <f t="shared" si="34"/>
        <v/>
      </c>
      <c r="AK79" s="72" t="str">
        <f t="shared" si="35"/>
        <v/>
      </c>
      <c r="AL79" s="72" t="str">
        <f t="shared" si="36"/>
        <v/>
      </c>
      <c r="AM79" s="72" t="str">
        <f t="shared" si="37"/>
        <v/>
      </c>
      <c r="AN79" s="64"/>
      <c r="AO79" s="64"/>
      <c r="AP79" s="45" t="s">
        <v>103</v>
      </c>
      <c r="AQ79" s="47">
        <v>822785000000</v>
      </c>
      <c r="AR79" s="28">
        <f t="shared" si="38"/>
        <v>822784177215</v>
      </c>
      <c r="AS79" s="43">
        <f t="shared" si="26"/>
        <v>0</v>
      </c>
    </row>
    <row r="80" spans="1:45" x14ac:dyDescent="0.25">
      <c r="A80" s="7">
        <v>69</v>
      </c>
      <c r="B80" s="16" t="s">
        <v>104</v>
      </c>
      <c r="C80" s="21">
        <f t="shared" si="39"/>
        <v>200</v>
      </c>
      <c r="D80" s="23">
        <f>+Sheet1!D80/1000000</f>
        <v>0</v>
      </c>
      <c r="E80" s="23">
        <f>+Sheet1!E80/1000000</f>
        <v>200</v>
      </c>
      <c r="F80" s="23">
        <f>+Sheet1!F80/1000000</f>
        <v>0</v>
      </c>
      <c r="G80" s="23">
        <f>+Sheet1!G80/1000000</f>
        <v>0</v>
      </c>
      <c r="H80" s="23">
        <f>+Sheet1!H80/1000000</f>
        <v>0</v>
      </c>
      <c r="I80" s="22"/>
      <c r="J80" s="23">
        <f>+Sheet1!J80/1000000</f>
        <v>0</v>
      </c>
      <c r="K80" s="23">
        <f>+Sheet1!K80/1000000</f>
        <v>0</v>
      </c>
      <c r="L80" s="23">
        <f>+Sheet1!L80/1000000</f>
        <v>0</v>
      </c>
      <c r="M80" s="23">
        <f>+Sheet1!M80/1000000</f>
        <v>0</v>
      </c>
      <c r="N80" s="22">
        <f t="shared" si="40"/>
        <v>200</v>
      </c>
      <c r="O80" s="22">
        <f>+Sheet1!O80/1000000</f>
        <v>0</v>
      </c>
      <c r="P80" s="22">
        <f>+Sheet1!P80/1000000</f>
        <v>200</v>
      </c>
      <c r="Q80" s="22">
        <f>+Sheet1!Q80/1000000</f>
        <v>0</v>
      </c>
      <c r="R80" s="22">
        <f>+Sheet1!R80/1000000</f>
        <v>0</v>
      </c>
      <c r="S80" s="22">
        <f>+Sheet1!S80/1000000</f>
        <v>0</v>
      </c>
      <c r="T80" s="22">
        <f t="shared" si="41"/>
        <v>0</v>
      </c>
      <c r="U80" s="22">
        <f>+Sheet1!U80/1000000</f>
        <v>0</v>
      </c>
      <c r="V80" s="22">
        <f>+Sheet1!V80/1000000</f>
        <v>0</v>
      </c>
      <c r="W80" s="22">
        <f>+Sheet1!W80/1000000</f>
        <v>0</v>
      </c>
      <c r="X80" s="22">
        <f>+Sheet1!X80/1000000</f>
        <v>0</v>
      </c>
      <c r="Y80" s="22">
        <f>+Sheet1!Y80/1000000</f>
        <v>0</v>
      </c>
      <c r="Z80" s="22">
        <f>+Sheet1!Z80/1000000</f>
        <v>0</v>
      </c>
      <c r="AA80" s="22">
        <f>+Sheet1!AA80/1000000</f>
        <v>0</v>
      </c>
      <c r="AB80" s="22">
        <f>+Sheet1!AB80/1000000</f>
        <v>0</v>
      </c>
      <c r="AC80" s="72">
        <f t="shared" si="27"/>
        <v>1</v>
      </c>
      <c r="AD80" s="72" t="str">
        <f t="shared" si="28"/>
        <v/>
      </c>
      <c r="AE80" s="72">
        <f t="shared" si="29"/>
        <v>1</v>
      </c>
      <c r="AF80" s="72" t="str">
        <f t="shared" si="30"/>
        <v/>
      </c>
      <c r="AG80" s="72" t="str">
        <f t="shared" si="31"/>
        <v/>
      </c>
      <c r="AH80" s="72" t="str">
        <f t="shared" si="32"/>
        <v/>
      </c>
      <c r="AI80" s="72" t="str">
        <f t="shared" si="33"/>
        <v/>
      </c>
      <c r="AJ80" s="72" t="str">
        <f t="shared" si="34"/>
        <v/>
      </c>
      <c r="AK80" s="72" t="str">
        <f t="shared" si="35"/>
        <v/>
      </c>
      <c r="AL80" s="72" t="str">
        <f t="shared" si="36"/>
        <v/>
      </c>
      <c r="AM80" s="72" t="str">
        <f t="shared" si="37"/>
        <v/>
      </c>
      <c r="AN80" s="64"/>
      <c r="AO80" s="64"/>
      <c r="AP80" s="45" t="s">
        <v>104</v>
      </c>
      <c r="AQ80" s="47">
        <v>200000000</v>
      </c>
      <c r="AR80" s="28">
        <f t="shared" si="38"/>
        <v>199999800</v>
      </c>
      <c r="AS80" s="43">
        <f t="shared" si="26"/>
        <v>0</v>
      </c>
    </row>
    <row r="81" spans="1:49" x14ac:dyDescent="0.25">
      <c r="A81" s="7">
        <v>70</v>
      </c>
      <c r="B81" s="16" t="s">
        <v>105</v>
      </c>
      <c r="C81" s="21">
        <f t="shared" si="39"/>
        <v>100</v>
      </c>
      <c r="D81" s="23">
        <f>+Sheet1!D81/1000000</f>
        <v>0</v>
      </c>
      <c r="E81" s="23">
        <f>+Sheet1!E81/1000000</f>
        <v>100</v>
      </c>
      <c r="F81" s="23">
        <f>+Sheet1!F81/1000000</f>
        <v>0</v>
      </c>
      <c r="G81" s="23">
        <f>+Sheet1!G81/1000000</f>
        <v>0</v>
      </c>
      <c r="H81" s="23">
        <f>+Sheet1!H81/1000000</f>
        <v>0</v>
      </c>
      <c r="I81" s="22"/>
      <c r="J81" s="23">
        <f>+Sheet1!J81/1000000</f>
        <v>0</v>
      </c>
      <c r="K81" s="23">
        <f>+Sheet1!K81/1000000</f>
        <v>0</v>
      </c>
      <c r="L81" s="23">
        <f>+Sheet1!L81/1000000</f>
        <v>0</v>
      </c>
      <c r="M81" s="23">
        <f>+Sheet1!M81/1000000</f>
        <v>0</v>
      </c>
      <c r="N81" s="22">
        <f t="shared" si="40"/>
        <v>100</v>
      </c>
      <c r="O81" s="22">
        <f>+Sheet1!O81/1000000</f>
        <v>0</v>
      </c>
      <c r="P81" s="22">
        <f>+Sheet1!P81/1000000</f>
        <v>100</v>
      </c>
      <c r="Q81" s="22">
        <f>+Sheet1!Q81/1000000</f>
        <v>0</v>
      </c>
      <c r="R81" s="22">
        <f>+Sheet1!R81/1000000</f>
        <v>0</v>
      </c>
      <c r="S81" s="22">
        <f>+Sheet1!S81/1000000</f>
        <v>0</v>
      </c>
      <c r="T81" s="22">
        <f t="shared" si="41"/>
        <v>0</v>
      </c>
      <c r="U81" s="22">
        <f>+Sheet1!U81/1000000</f>
        <v>0</v>
      </c>
      <c r="V81" s="22">
        <f>+Sheet1!V81/1000000</f>
        <v>0</v>
      </c>
      <c r="W81" s="22">
        <f>+Sheet1!W81/1000000</f>
        <v>0</v>
      </c>
      <c r="X81" s="22">
        <f>+Sheet1!X81/1000000</f>
        <v>0</v>
      </c>
      <c r="Y81" s="22">
        <f>+Sheet1!Y81/1000000</f>
        <v>0</v>
      </c>
      <c r="Z81" s="22">
        <f>+Sheet1!Z81/1000000</f>
        <v>0</v>
      </c>
      <c r="AA81" s="22">
        <f>+Sheet1!AA81/1000000</f>
        <v>0</v>
      </c>
      <c r="AB81" s="22">
        <f>+Sheet1!AB81/1000000</f>
        <v>0</v>
      </c>
      <c r="AC81" s="72">
        <f t="shared" si="27"/>
        <v>1</v>
      </c>
      <c r="AD81" s="72" t="str">
        <f t="shared" si="28"/>
        <v/>
      </c>
      <c r="AE81" s="72">
        <f t="shared" si="29"/>
        <v>1</v>
      </c>
      <c r="AF81" s="72" t="str">
        <f t="shared" si="30"/>
        <v/>
      </c>
      <c r="AG81" s="72" t="str">
        <f t="shared" si="31"/>
        <v/>
      </c>
      <c r="AH81" s="72" t="str">
        <f t="shared" si="32"/>
        <v/>
      </c>
      <c r="AI81" s="72" t="str">
        <f t="shared" si="33"/>
        <v/>
      </c>
      <c r="AJ81" s="72" t="str">
        <f t="shared" si="34"/>
        <v/>
      </c>
      <c r="AK81" s="72" t="str">
        <f t="shared" si="35"/>
        <v/>
      </c>
      <c r="AL81" s="72" t="str">
        <f t="shared" si="36"/>
        <v/>
      </c>
      <c r="AM81" s="72" t="str">
        <f t="shared" si="37"/>
        <v/>
      </c>
      <c r="AN81" s="64"/>
      <c r="AO81" s="64"/>
      <c r="AP81" s="45" t="s">
        <v>105</v>
      </c>
      <c r="AQ81" s="47">
        <v>100000000</v>
      </c>
      <c r="AR81" s="28">
        <f t="shared" si="38"/>
        <v>99999900</v>
      </c>
      <c r="AS81" s="43">
        <f t="shared" si="26"/>
        <v>0</v>
      </c>
    </row>
    <row r="82" spans="1:49" ht="26.2" x14ac:dyDescent="0.25">
      <c r="A82" s="7">
        <v>71</v>
      </c>
      <c r="B82" s="16" t="s">
        <v>106</v>
      </c>
      <c r="C82" s="21">
        <f t="shared" si="39"/>
        <v>2000</v>
      </c>
      <c r="D82" s="23">
        <f>+Sheet1!D82/1000000</f>
        <v>0</v>
      </c>
      <c r="E82" s="23">
        <f>+Sheet1!E82/1000000</f>
        <v>2000</v>
      </c>
      <c r="F82" s="23">
        <f>+Sheet1!F82/1000000</f>
        <v>0</v>
      </c>
      <c r="G82" s="23">
        <f>+Sheet1!G82/1000000</f>
        <v>0</v>
      </c>
      <c r="H82" s="23">
        <f>+Sheet1!H82/1000000</f>
        <v>0</v>
      </c>
      <c r="I82" s="22"/>
      <c r="J82" s="23">
        <f>+Sheet1!J82/1000000</f>
        <v>0</v>
      </c>
      <c r="K82" s="23">
        <f>+Sheet1!K82/1000000</f>
        <v>0</v>
      </c>
      <c r="L82" s="23">
        <f>+Sheet1!L82/1000000</f>
        <v>0</v>
      </c>
      <c r="M82" s="23">
        <f>+Sheet1!M82/1000000</f>
        <v>0</v>
      </c>
      <c r="N82" s="22">
        <f t="shared" si="40"/>
        <v>2000</v>
      </c>
      <c r="O82" s="22">
        <f>+Sheet1!O82/1000000</f>
        <v>0</v>
      </c>
      <c r="P82" s="22">
        <f>+Sheet1!P82/1000000</f>
        <v>2000</v>
      </c>
      <c r="Q82" s="22">
        <f>+Sheet1!Q82/1000000</f>
        <v>0</v>
      </c>
      <c r="R82" s="22">
        <f>+Sheet1!R82/1000000</f>
        <v>0</v>
      </c>
      <c r="S82" s="22">
        <f>+Sheet1!S82/1000000</f>
        <v>0</v>
      </c>
      <c r="T82" s="22">
        <f t="shared" si="41"/>
        <v>0</v>
      </c>
      <c r="U82" s="22">
        <f>+Sheet1!U82/1000000</f>
        <v>0</v>
      </c>
      <c r="V82" s="22">
        <f>+Sheet1!V82/1000000</f>
        <v>0</v>
      </c>
      <c r="W82" s="22">
        <f>+Sheet1!W82/1000000</f>
        <v>0</v>
      </c>
      <c r="X82" s="22">
        <f>+Sheet1!X82/1000000</f>
        <v>0</v>
      </c>
      <c r="Y82" s="22">
        <f>+Sheet1!Y82/1000000</f>
        <v>0</v>
      </c>
      <c r="Z82" s="22">
        <f>+Sheet1!Z82/1000000</f>
        <v>0</v>
      </c>
      <c r="AA82" s="22">
        <f>+Sheet1!AA82/1000000</f>
        <v>0</v>
      </c>
      <c r="AB82" s="22">
        <f>+Sheet1!AB82/1000000</f>
        <v>0</v>
      </c>
      <c r="AC82" s="72">
        <f t="shared" si="27"/>
        <v>1</v>
      </c>
      <c r="AD82" s="72" t="str">
        <f t="shared" si="28"/>
        <v/>
      </c>
      <c r="AE82" s="72">
        <f t="shared" si="29"/>
        <v>1</v>
      </c>
      <c r="AF82" s="72" t="str">
        <f t="shared" si="30"/>
        <v/>
      </c>
      <c r="AG82" s="72" t="str">
        <f t="shared" si="31"/>
        <v/>
      </c>
      <c r="AH82" s="72" t="str">
        <f t="shared" si="32"/>
        <v/>
      </c>
      <c r="AI82" s="72" t="str">
        <f t="shared" si="33"/>
        <v/>
      </c>
      <c r="AJ82" s="72" t="str">
        <f t="shared" si="34"/>
        <v/>
      </c>
      <c r="AK82" s="72" t="str">
        <f t="shared" si="35"/>
        <v/>
      </c>
      <c r="AL82" s="72" t="str">
        <f t="shared" si="36"/>
        <v/>
      </c>
      <c r="AM82" s="72" t="str">
        <f t="shared" si="37"/>
        <v/>
      </c>
      <c r="AN82" s="64"/>
      <c r="AO82" s="64"/>
      <c r="AP82" s="45" t="s">
        <v>106</v>
      </c>
      <c r="AQ82" s="47">
        <v>2000000000</v>
      </c>
      <c r="AR82" s="28">
        <f t="shared" si="38"/>
        <v>1999998000</v>
      </c>
      <c r="AS82" s="43">
        <f t="shared" si="26"/>
        <v>0</v>
      </c>
    </row>
    <row r="83" spans="1:49" x14ac:dyDescent="0.25">
      <c r="A83" s="7">
        <v>72</v>
      </c>
      <c r="B83" s="16" t="s">
        <v>107</v>
      </c>
      <c r="C83" s="21">
        <f t="shared" si="39"/>
        <v>21994</v>
      </c>
      <c r="D83" s="23">
        <f>+Sheet1!D83/1000000</f>
        <v>0</v>
      </c>
      <c r="E83" s="23">
        <f>+Sheet1!E83/1000000</f>
        <v>21994</v>
      </c>
      <c r="F83" s="23">
        <f>+Sheet1!F83/1000000</f>
        <v>0</v>
      </c>
      <c r="G83" s="23">
        <f>+Sheet1!G83/1000000</f>
        <v>0</v>
      </c>
      <c r="H83" s="23">
        <f>+Sheet1!H83/1000000</f>
        <v>0</v>
      </c>
      <c r="I83" s="22"/>
      <c r="J83" s="23">
        <f>+Sheet1!J83/1000000</f>
        <v>0</v>
      </c>
      <c r="K83" s="23">
        <f>+Sheet1!K83/1000000</f>
        <v>0</v>
      </c>
      <c r="L83" s="23">
        <f>+Sheet1!L83/1000000</f>
        <v>0</v>
      </c>
      <c r="M83" s="23">
        <f>+Sheet1!M83/1000000</f>
        <v>0</v>
      </c>
      <c r="N83" s="22">
        <f t="shared" si="40"/>
        <v>20181.628465000002</v>
      </c>
      <c r="O83" s="22">
        <f>+Sheet1!O83/1000000</f>
        <v>0</v>
      </c>
      <c r="P83" s="22">
        <f>+Sheet1!P83/1000000</f>
        <v>8654.2630000000008</v>
      </c>
      <c r="Q83" s="22">
        <f>+Sheet1!Q83/1000000</f>
        <v>0</v>
      </c>
      <c r="R83" s="22">
        <f>+Sheet1!R83/1000000</f>
        <v>0</v>
      </c>
      <c r="S83" s="22">
        <f>+Sheet1!S83/1000000</f>
        <v>0</v>
      </c>
      <c r="T83" s="22">
        <f t="shared" si="41"/>
        <v>0</v>
      </c>
      <c r="U83" s="22">
        <f>+Sheet1!U83/1000000</f>
        <v>0</v>
      </c>
      <c r="V83" s="22">
        <f>+Sheet1!V83/1000000</f>
        <v>0</v>
      </c>
      <c r="W83" s="22">
        <f>+Sheet1!W83/1000000</f>
        <v>11527.365465000001</v>
      </c>
      <c r="X83" s="22">
        <f>+Sheet1!X83/1000000</f>
        <v>0</v>
      </c>
      <c r="Y83" s="22">
        <f>+Sheet1!Y83/1000000</f>
        <v>11527.365465000001</v>
      </c>
      <c r="Z83" s="22">
        <f>+Sheet1!Z83/1000000</f>
        <v>0</v>
      </c>
      <c r="AA83" s="22">
        <f>+Sheet1!AA83/1000000</f>
        <v>0</v>
      </c>
      <c r="AB83" s="22">
        <f>+Sheet1!AB83/1000000</f>
        <v>0</v>
      </c>
      <c r="AC83" s="72">
        <f t="shared" si="27"/>
        <v>0.9175970021369465</v>
      </c>
      <c r="AD83" s="72" t="str">
        <f t="shared" si="28"/>
        <v/>
      </c>
      <c r="AE83" s="72">
        <f t="shared" si="29"/>
        <v>0.39348290442848055</v>
      </c>
      <c r="AF83" s="72" t="str">
        <f t="shared" si="30"/>
        <v/>
      </c>
      <c r="AG83" s="72" t="str">
        <f t="shared" si="31"/>
        <v/>
      </c>
      <c r="AH83" s="72" t="str">
        <f t="shared" si="32"/>
        <v/>
      </c>
      <c r="AI83" s="72" t="str">
        <f t="shared" si="33"/>
        <v/>
      </c>
      <c r="AJ83" s="72" t="str">
        <f t="shared" si="34"/>
        <v/>
      </c>
      <c r="AK83" s="72" t="str">
        <f t="shared" si="35"/>
        <v/>
      </c>
      <c r="AL83" s="72" t="str">
        <f t="shared" si="36"/>
        <v/>
      </c>
      <c r="AM83" s="72" t="str">
        <f t="shared" si="37"/>
        <v/>
      </c>
      <c r="AN83" s="64"/>
      <c r="AO83" s="64"/>
      <c r="AP83" s="45" t="s">
        <v>107</v>
      </c>
      <c r="AQ83" s="47">
        <v>21994000000</v>
      </c>
      <c r="AR83" s="28">
        <f t="shared" si="38"/>
        <v>21993978006</v>
      </c>
      <c r="AS83" s="43">
        <f t="shared" si="26"/>
        <v>0</v>
      </c>
    </row>
    <row r="84" spans="1:49" x14ac:dyDescent="0.25">
      <c r="A84" s="7">
        <v>73</v>
      </c>
      <c r="B84" s="16" t="s">
        <v>108</v>
      </c>
      <c r="C84" s="21">
        <f t="shared" si="39"/>
        <v>26844</v>
      </c>
      <c r="D84" s="23">
        <f>+Sheet1!D84/1000000</f>
        <v>7000</v>
      </c>
      <c r="E84" s="23">
        <f>+Sheet1!E84/1000000</f>
        <v>19844</v>
      </c>
      <c r="F84" s="23">
        <f>+Sheet1!F84/1000000</f>
        <v>0</v>
      </c>
      <c r="G84" s="23">
        <f>+Sheet1!G84/1000000</f>
        <v>0</v>
      </c>
      <c r="H84" s="23">
        <f>+Sheet1!H84/1000000</f>
        <v>0</v>
      </c>
      <c r="I84" s="22"/>
      <c r="J84" s="23">
        <f>+Sheet1!J84/1000000</f>
        <v>0</v>
      </c>
      <c r="K84" s="23">
        <f>+Sheet1!K84/1000000</f>
        <v>0</v>
      </c>
      <c r="L84" s="23">
        <f>+Sheet1!L84/1000000</f>
        <v>0</v>
      </c>
      <c r="M84" s="23">
        <f>+Sheet1!M84/1000000</f>
        <v>0</v>
      </c>
      <c r="N84" s="22">
        <f t="shared" si="40"/>
        <v>22948.738398000001</v>
      </c>
      <c r="O84" s="22">
        <f>+Sheet1!O84/1000000</f>
        <v>1199.624</v>
      </c>
      <c r="P84" s="22">
        <f>+Sheet1!P84/1000000</f>
        <v>15374.199376</v>
      </c>
      <c r="Q84" s="22">
        <f>+Sheet1!Q84/1000000</f>
        <v>0</v>
      </c>
      <c r="R84" s="22">
        <f>+Sheet1!R84/1000000</f>
        <v>0</v>
      </c>
      <c r="S84" s="22">
        <f>+Sheet1!S84/1000000</f>
        <v>0</v>
      </c>
      <c r="T84" s="22">
        <f t="shared" si="41"/>
        <v>0</v>
      </c>
      <c r="U84" s="22">
        <f>+Sheet1!U84/1000000</f>
        <v>0</v>
      </c>
      <c r="V84" s="22">
        <f>+Sheet1!V84/1000000</f>
        <v>0</v>
      </c>
      <c r="W84" s="22">
        <f>+Sheet1!W84/1000000</f>
        <v>6374.9150220000001</v>
      </c>
      <c r="X84" s="22">
        <f>+Sheet1!X84/1000000</f>
        <v>5791.7929999999997</v>
      </c>
      <c r="Y84" s="22">
        <f>+Sheet1!Y84/1000000</f>
        <v>583.12202200000002</v>
      </c>
      <c r="Z84" s="22">
        <f>+Sheet1!Z84/1000000</f>
        <v>0</v>
      </c>
      <c r="AA84" s="22">
        <f>+Sheet1!AA84/1000000</f>
        <v>0</v>
      </c>
      <c r="AB84" s="22">
        <f>+Sheet1!AB84/1000000</f>
        <v>0</v>
      </c>
      <c r="AC84" s="72">
        <f t="shared" si="27"/>
        <v>0.85489265377738044</v>
      </c>
      <c r="AD84" s="72">
        <f t="shared" si="28"/>
        <v>0.17137485714285713</v>
      </c>
      <c r="AE84" s="72">
        <f t="shared" si="29"/>
        <v>0.7747530425317477</v>
      </c>
      <c r="AF84" s="72" t="str">
        <f t="shared" si="30"/>
        <v/>
      </c>
      <c r="AG84" s="72" t="str">
        <f t="shared" si="31"/>
        <v/>
      </c>
      <c r="AH84" s="72" t="str">
        <f t="shared" si="32"/>
        <v/>
      </c>
      <c r="AI84" s="72" t="str">
        <f t="shared" si="33"/>
        <v/>
      </c>
      <c r="AJ84" s="72" t="str">
        <f t="shared" si="34"/>
        <v/>
      </c>
      <c r="AK84" s="72" t="str">
        <f t="shared" si="35"/>
        <v/>
      </c>
      <c r="AL84" s="72" t="str">
        <f t="shared" si="36"/>
        <v/>
      </c>
      <c r="AM84" s="72" t="str">
        <f t="shared" si="37"/>
        <v/>
      </c>
      <c r="AN84" s="64"/>
      <c r="AO84" s="64"/>
      <c r="AP84" s="45" t="s">
        <v>108</v>
      </c>
      <c r="AQ84" s="47">
        <v>19844000000</v>
      </c>
      <c r="AR84" s="28">
        <f t="shared" si="38"/>
        <v>19843980156</v>
      </c>
      <c r="AS84" s="43">
        <f t="shared" si="26"/>
        <v>0</v>
      </c>
    </row>
    <row r="85" spans="1:49" ht="26.2" x14ac:dyDescent="0.25">
      <c r="A85" s="7">
        <v>74</v>
      </c>
      <c r="B85" s="16" t="s">
        <v>109</v>
      </c>
      <c r="C85" s="21">
        <f t="shared" si="39"/>
        <v>120</v>
      </c>
      <c r="D85" s="23">
        <f>+Sheet1!D85/1000000</f>
        <v>0</v>
      </c>
      <c r="E85" s="23">
        <f>+Sheet1!E85/1000000</f>
        <v>120</v>
      </c>
      <c r="F85" s="23">
        <f>+Sheet1!F85/1000000</f>
        <v>0</v>
      </c>
      <c r="G85" s="23">
        <f>+Sheet1!G85/1000000</f>
        <v>0</v>
      </c>
      <c r="H85" s="23">
        <f>+Sheet1!H85/1000000</f>
        <v>0</v>
      </c>
      <c r="I85" s="22"/>
      <c r="J85" s="23">
        <f>+Sheet1!J85/1000000</f>
        <v>0</v>
      </c>
      <c r="K85" s="23">
        <f>+Sheet1!K85/1000000</f>
        <v>0</v>
      </c>
      <c r="L85" s="23">
        <f>+Sheet1!L85/1000000</f>
        <v>0</v>
      </c>
      <c r="M85" s="23">
        <f>+Sheet1!M85/1000000</f>
        <v>0</v>
      </c>
      <c r="N85" s="22">
        <f t="shared" si="40"/>
        <v>120</v>
      </c>
      <c r="O85" s="22">
        <f>+Sheet1!O85/1000000</f>
        <v>0</v>
      </c>
      <c r="P85" s="22">
        <f>+Sheet1!P85/1000000</f>
        <v>120</v>
      </c>
      <c r="Q85" s="22">
        <f>+Sheet1!Q85/1000000</f>
        <v>0</v>
      </c>
      <c r="R85" s="22">
        <f>+Sheet1!R85/1000000</f>
        <v>0</v>
      </c>
      <c r="S85" s="22">
        <f>+Sheet1!S85/1000000</f>
        <v>0</v>
      </c>
      <c r="T85" s="22">
        <f t="shared" si="41"/>
        <v>0</v>
      </c>
      <c r="U85" s="22">
        <f>+Sheet1!U85/1000000</f>
        <v>0</v>
      </c>
      <c r="V85" s="22">
        <f>+Sheet1!V85/1000000</f>
        <v>0</v>
      </c>
      <c r="W85" s="22">
        <f>+Sheet1!W85/1000000</f>
        <v>0</v>
      </c>
      <c r="X85" s="22">
        <f>+Sheet1!X85/1000000</f>
        <v>0</v>
      </c>
      <c r="Y85" s="22">
        <f>+Sheet1!Y85/1000000</f>
        <v>0</v>
      </c>
      <c r="Z85" s="22">
        <f>+Sheet1!Z85/1000000</f>
        <v>0</v>
      </c>
      <c r="AA85" s="22">
        <f>+Sheet1!AA85/1000000</f>
        <v>0</v>
      </c>
      <c r="AB85" s="22">
        <f>+Sheet1!AB85/1000000</f>
        <v>0</v>
      </c>
      <c r="AC85" s="72">
        <f t="shared" si="27"/>
        <v>1</v>
      </c>
      <c r="AD85" s="72" t="str">
        <f t="shared" si="28"/>
        <v/>
      </c>
      <c r="AE85" s="72">
        <f t="shared" si="29"/>
        <v>1</v>
      </c>
      <c r="AF85" s="72" t="str">
        <f t="shared" si="30"/>
        <v/>
      </c>
      <c r="AG85" s="72" t="str">
        <f t="shared" si="31"/>
        <v/>
      </c>
      <c r="AH85" s="72" t="str">
        <f t="shared" si="32"/>
        <v/>
      </c>
      <c r="AI85" s="72" t="str">
        <f t="shared" si="33"/>
        <v/>
      </c>
      <c r="AJ85" s="72" t="str">
        <f t="shared" si="34"/>
        <v/>
      </c>
      <c r="AK85" s="72" t="str">
        <f t="shared" si="35"/>
        <v/>
      </c>
      <c r="AL85" s="72" t="str">
        <f t="shared" si="36"/>
        <v/>
      </c>
      <c r="AM85" s="72" t="str">
        <f t="shared" si="37"/>
        <v/>
      </c>
      <c r="AN85" s="64"/>
      <c r="AO85" s="64"/>
      <c r="AP85" s="45" t="s">
        <v>109</v>
      </c>
      <c r="AQ85" s="47">
        <v>120000000</v>
      </c>
      <c r="AR85" s="28">
        <f t="shared" si="38"/>
        <v>119999880</v>
      </c>
      <c r="AS85" s="43">
        <f t="shared" si="26"/>
        <v>0</v>
      </c>
    </row>
    <row r="86" spans="1:49" ht="26.2" x14ac:dyDescent="0.25">
      <c r="A86" s="7">
        <v>75</v>
      </c>
      <c r="B86" s="16" t="s">
        <v>110</v>
      </c>
      <c r="C86" s="21">
        <f t="shared" si="39"/>
        <v>27157</v>
      </c>
      <c r="D86" s="23">
        <f>+Sheet1!D86/1000000</f>
        <v>0</v>
      </c>
      <c r="E86" s="23">
        <f>+Sheet1!E86/1000000</f>
        <v>27157</v>
      </c>
      <c r="F86" s="23">
        <f>+Sheet1!F86/1000000</f>
        <v>0</v>
      </c>
      <c r="G86" s="23">
        <f>+Sheet1!G86/1000000</f>
        <v>0</v>
      </c>
      <c r="H86" s="23">
        <f>+Sheet1!H86/1000000</f>
        <v>0</v>
      </c>
      <c r="I86" s="22"/>
      <c r="J86" s="23">
        <f>+Sheet1!J86/1000000</f>
        <v>0</v>
      </c>
      <c r="K86" s="23">
        <f>+Sheet1!K86/1000000</f>
        <v>0</v>
      </c>
      <c r="L86" s="23">
        <f>+Sheet1!L86/1000000</f>
        <v>0</v>
      </c>
      <c r="M86" s="23">
        <f>+Sheet1!M86/1000000</f>
        <v>0</v>
      </c>
      <c r="N86" s="22">
        <f t="shared" si="40"/>
        <v>10117.633152</v>
      </c>
      <c r="O86" s="22">
        <f>+Sheet1!O86/1000000</f>
        <v>0</v>
      </c>
      <c r="P86" s="22">
        <f>+Sheet1!P86/1000000</f>
        <v>10117.633152</v>
      </c>
      <c r="Q86" s="22">
        <f>+Sheet1!Q86/1000000</f>
        <v>0</v>
      </c>
      <c r="R86" s="22">
        <f>+Sheet1!R86/1000000</f>
        <v>0</v>
      </c>
      <c r="S86" s="22">
        <f>+Sheet1!S86/1000000</f>
        <v>0</v>
      </c>
      <c r="T86" s="22">
        <f t="shared" si="41"/>
        <v>0</v>
      </c>
      <c r="U86" s="22">
        <f>+Sheet1!U86/1000000</f>
        <v>0</v>
      </c>
      <c r="V86" s="22">
        <f>+Sheet1!V86/1000000</f>
        <v>0</v>
      </c>
      <c r="W86" s="22">
        <f>+Sheet1!W86/1000000</f>
        <v>0</v>
      </c>
      <c r="X86" s="22">
        <f>+Sheet1!X86/1000000</f>
        <v>0</v>
      </c>
      <c r="Y86" s="22">
        <f>+Sheet1!Y86/1000000</f>
        <v>0</v>
      </c>
      <c r="Z86" s="22">
        <f>+Sheet1!Z86/1000000</f>
        <v>0</v>
      </c>
      <c r="AA86" s="22">
        <f>+Sheet1!AA86/1000000</f>
        <v>0</v>
      </c>
      <c r="AB86" s="22">
        <f>+Sheet1!AB86/1000000</f>
        <v>0</v>
      </c>
      <c r="AC86" s="72">
        <f t="shared" si="27"/>
        <v>0.37256078182420738</v>
      </c>
      <c r="AD86" s="72" t="str">
        <f t="shared" si="28"/>
        <v/>
      </c>
      <c r="AE86" s="72">
        <f t="shared" si="29"/>
        <v>0.37256078182420738</v>
      </c>
      <c r="AF86" s="72" t="str">
        <f t="shared" si="30"/>
        <v/>
      </c>
      <c r="AG86" s="72" t="str">
        <f t="shared" si="31"/>
        <v/>
      </c>
      <c r="AH86" s="72" t="str">
        <f t="shared" si="32"/>
        <v/>
      </c>
      <c r="AI86" s="72" t="str">
        <f t="shared" si="33"/>
        <v/>
      </c>
      <c r="AJ86" s="72" t="str">
        <f t="shared" si="34"/>
        <v/>
      </c>
      <c r="AK86" s="72" t="str">
        <f t="shared" si="35"/>
        <v/>
      </c>
      <c r="AL86" s="72" t="str">
        <f t="shared" si="36"/>
        <v/>
      </c>
      <c r="AM86" s="72" t="str">
        <f t="shared" si="37"/>
        <v/>
      </c>
      <c r="AN86" s="64"/>
      <c r="AO86" s="64"/>
      <c r="AP86" s="45" t="s">
        <v>110</v>
      </c>
      <c r="AQ86" s="47">
        <v>27157000000</v>
      </c>
      <c r="AR86" s="28">
        <f t="shared" si="38"/>
        <v>27156972843</v>
      </c>
      <c r="AS86" s="43">
        <f t="shared" si="26"/>
        <v>0</v>
      </c>
    </row>
    <row r="87" spans="1:49" x14ac:dyDescent="0.25">
      <c r="A87" s="7">
        <v>76</v>
      </c>
      <c r="B87" s="16" t="s">
        <v>111</v>
      </c>
      <c r="C87" s="21">
        <f t="shared" si="39"/>
        <v>1355.2</v>
      </c>
      <c r="D87" s="23">
        <f>+Sheet1!D87/1000000</f>
        <v>0</v>
      </c>
      <c r="E87" s="23">
        <f>+Sheet1!E87/1000000</f>
        <v>1355.2</v>
      </c>
      <c r="F87" s="23">
        <f>+Sheet1!F87/1000000</f>
        <v>0</v>
      </c>
      <c r="G87" s="23">
        <f>+Sheet1!G87/1000000</f>
        <v>0</v>
      </c>
      <c r="H87" s="23">
        <f>+Sheet1!H87/1000000</f>
        <v>0</v>
      </c>
      <c r="I87" s="22"/>
      <c r="J87" s="23">
        <f>+Sheet1!J87/1000000</f>
        <v>0</v>
      </c>
      <c r="K87" s="23">
        <f>+Sheet1!K87/1000000</f>
        <v>0</v>
      </c>
      <c r="L87" s="23">
        <f>+Sheet1!L87/1000000</f>
        <v>0</v>
      </c>
      <c r="M87" s="23">
        <f>+Sheet1!M87/1000000</f>
        <v>0</v>
      </c>
      <c r="N87" s="22">
        <f t="shared" si="40"/>
        <v>1355.2</v>
      </c>
      <c r="O87" s="22">
        <f>+Sheet1!O87/1000000</f>
        <v>0</v>
      </c>
      <c r="P87" s="22">
        <f>+Sheet1!P87/1000000</f>
        <v>1355.2</v>
      </c>
      <c r="Q87" s="22">
        <f>+Sheet1!Q87/1000000</f>
        <v>0</v>
      </c>
      <c r="R87" s="22">
        <f>+Sheet1!R87/1000000</f>
        <v>0</v>
      </c>
      <c r="S87" s="22">
        <f>+Sheet1!S87/1000000</f>
        <v>0</v>
      </c>
      <c r="T87" s="22">
        <f t="shared" si="41"/>
        <v>0</v>
      </c>
      <c r="U87" s="22">
        <f>+Sheet1!U87/1000000</f>
        <v>0</v>
      </c>
      <c r="V87" s="22">
        <f>+Sheet1!V87/1000000</f>
        <v>0</v>
      </c>
      <c r="W87" s="22">
        <f>+Sheet1!W87/1000000</f>
        <v>0</v>
      </c>
      <c r="X87" s="22">
        <f>+Sheet1!X87/1000000</f>
        <v>0</v>
      </c>
      <c r="Y87" s="22">
        <f>+Sheet1!Y87/1000000</f>
        <v>0</v>
      </c>
      <c r="Z87" s="22">
        <f>+Sheet1!Z87/1000000</f>
        <v>0</v>
      </c>
      <c r="AA87" s="22">
        <f>+Sheet1!AA87/1000000</f>
        <v>0</v>
      </c>
      <c r="AB87" s="22">
        <f>+Sheet1!AB87/1000000</f>
        <v>0</v>
      </c>
      <c r="AC87" s="72">
        <f t="shared" si="27"/>
        <v>1</v>
      </c>
      <c r="AD87" s="72" t="str">
        <f t="shared" si="28"/>
        <v/>
      </c>
      <c r="AE87" s="72">
        <f t="shared" si="29"/>
        <v>1</v>
      </c>
      <c r="AF87" s="72" t="str">
        <f t="shared" si="30"/>
        <v/>
      </c>
      <c r="AG87" s="72" t="str">
        <f t="shared" si="31"/>
        <v/>
      </c>
      <c r="AH87" s="72" t="str">
        <f t="shared" si="32"/>
        <v/>
      </c>
      <c r="AI87" s="72" t="str">
        <f t="shared" si="33"/>
        <v/>
      </c>
      <c r="AJ87" s="72" t="str">
        <f t="shared" si="34"/>
        <v/>
      </c>
      <c r="AK87" s="72" t="str">
        <f t="shared" si="35"/>
        <v/>
      </c>
      <c r="AL87" s="72" t="str">
        <f t="shared" si="36"/>
        <v/>
      </c>
      <c r="AM87" s="72" t="str">
        <f t="shared" si="37"/>
        <v/>
      </c>
      <c r="AN87" s="64"/>
      <c r="AO87" s="64"/>
      <c r="AP87" s="45" t="s">
        <v>111</v>
      </c>
      <c r="AQ87" s="47">
        <v>1355200000</v>
      </c>
      <c r="AR87" s="28">
        <f t="shared" si="38"/>
        <v>1355198644.8</v>
      </c>
      <c r="AS87" s="43">
        <f t="shared" si="26"/>
        <v>0</v>
      </c>
    </row>
    <row r="88" spans="1:49" x14ac:dyDescent="0.25">
      <c r="A88" s="7">
        <v>77</v>
      </c>
      <c r="B88" s="16" t="s">
        <v>112</v>
      </c>
      <c r="C88" s="21">
        <f t="shared" si="39"/>
        <v>2625.5160000000001</v>
      </c>
      <c r="D88" s="23">
        <f>+Sheet1!D88/1000000</f>
        <v>0</v>
      </c>
      <c r="E88" s="23">
        <f>+Sheet1!E88/1000000</f>
        <v>2625.5160000000001</v>
      </c>
      <c r="F88" s="23">
        <f>+Sheet1!F88/1000000</f>
        <v>0</v>
      </c>
      <c r="G88" s="23">
        <f>+Sheet1!G88/1000000</f>
        <v>0</v>
      </c>
      <c r="H88" s="23">
        <f>+Sheet1!H88/1000000</f>
        <v>0</v>
      </c>
      <c r="I88" s="22"/>
      <c r="J88" s="23">
        <f>+Sheet1!J88/1000000</f>
        <v>0</v>
      </c>
      <c r="K88" s="23">
        <f>+Sheet1!K88/1000000</f>
        <v>0</v>
      </c>
      <c r="L88" s="23">
        <f>+Sheet1!L88/1000000</f>
        <v>0</v>
      </c>
      <c r="M88" s="23">
        <f>+Sheet1!M88/1000000</f>
        <v>0</v>
      </c>
      <c r="N88" s="22">
        <f t="shared" si="40"/>
        <v>2625.5160000000001</v>
      </c>
      <c r="O88" s="22">
        <f>+Sheet1!O88/1000000</f>
        <v>0</v>
      </c>
      <c r="P88" s="22">
        <f>+Sheet1!P88/1000000</f>
        <v>2625.5160000000001</v>
      </c>
      <c r="Q88" s="22">
        <f>+Sheet1!Q88/1000000</f>
        <v>0</v>
      </c>
      <c r="R88" s="22">
        <f>+Sheet1!R88/1000000</f>
        <v>0</v>
      </c>
      <c r="S88" s="22">
        <f>+Sheet1!S88/1000000</f>
        <v>0</v>
      </c>
      <c r="T88" s="22">
        <f t="shared" si="41"/>
        <v>0</v>
      </c>
      <c r="U88" s="22">
        <f>+Sheet1!U88/1000000</f>
        <v>0</v>
      </c>
      <c r="V88" s="22">
        <f>+Sheet1!V88/1000000</f>
        <v>0</v>
      </c>
      <c r="W88" s="22">
        <f>+Sheet1!W88/1000000</f>
        <v>0</v>
      </c>
      <c r="X88" s="22">
        <f>+Sheet1!X88/1000000</f>
        <v>0</v>
      </c>
      <c r="Y88" s="22">
        <f>+Sheet1!Y88/1000000</f>
        <v>0</v>
      </c>
      <c r="Z88" s="22">
        <f>+Sheet1!Z88/1000000</f>
        <v>0</v>
      </c>
      <c r="AA88" s="22">
        <f>+Sheet1!AA88/1000000</f>
        <v>0</v>
      </c>
      <c r="AB88" s="22">
        <f>+Sheet1!AB88/1000000</f>
        <v>0</v>
      </c>
      <c r="AC88" s="72">
        <f t="shared" si="27"/>
        <v>1</v>
      </c>
      <c r="AD88" s="72" t="str">
        <f t="shared" si="28"/>
        <v/>
      </c>
      <c r="AE88" s="72">
        <f t="shared" si="29"/>
        <v>1</v>
      </c>
      <c r="AF88" s="72" t="str">
        <f t="shared" si="30"/>
        <v/>
      </c>
      <c r="AG88" s="72" t="str">
        <f t="shared" si="31"/>
        <v/>
      </c>
      <c r="AH88" s="72" t="str">
        <f t="shared" si="32"/>
        <v/>
      </c>
      <c r="AI88" s="72" t="str">
        <f t="shared" si="33"/>
        <v/>
      </c>
      <c r="AJ88" s="72" t="str">
        <f t="shared" si="34"/>
        <v/>
      </c>
      <c r="AK88" s="72" t="str">
        <f t="shared" si="35"/>
        <v/>
      </c>
      <c r="AL88" s="72" t="str">
        <f t="shared" si="36"/>
        <v/>
      </c>
      <c r="AM88" s="72" t="str">
        <f t="shared" si="37"/>
        <v/>
      </c>
      <c r="AN88" s="64"/>
      <c r="AO88" s="64"/>
      <c r="AP88" s="45" t="s">
        <v>112</v>
      </c>
      <c r="AQ88" s="47">
        <v>2625516000</v>
      </c>
      <c r="AR88" s="28">
        <f t="shared" si="38"/>
        <v>2625513374.4840002</v>
      </c>
      <c r="AS88" s="43" t="e">
        <f>AQ86*#REF!</f>
        <v>#REF!</v>
      </c>
      <c r="AV88" s="43"/>
    </row>
    <row r="89" spans="1:49" ht="39.299999999999997" x14ac:dyDescent="0.25">
      <c r="A89" s="7">
        <v>78</v>
      </c>
      <c r="B89" s="16" t="s">
        <v>113</v>
      </c>
      <c r="C89" s="21">
        <f t="shared" si="39"/>
        <v>2825</v>
      </c>
      <c r="D89" s="23">
        <f>+Sheet1!D89/1000000</f>
        <v>50</v>
      </c>
      <c r="E89" s="23">
        <f>+Sheet1!E89/1000000</f>
        <v>2775</v>
      </c>
      <c r="F89" s="23">
        <f>+Sheet1!F89/1000000</f>
        <v>0</v>
      </c>
      <c r="G89" s="23">
        <f>+Sheet1!G89/1000000</f>
        <v>0</v>
      </c>
      <c r="H89" s="23">
        <f>+Sheet1!H89/1000000</f>
        <v>0</v>
      </c>
      <c r="I89" s="22"/>
      <c r="J89" s="23">
        <f>+Sheet1!J89/1000000</f>
        <v>0</v>
      </c>
      <c r="K89" s="23">
        <f>+Sheet1!K89/1000000</f>
        <v>0</v>
      </c>
      <c r="L89" s="23">
        <f>+Sheet1!L89/1000000</f>
        <v>0</v>
      </c>
      <c r="M89" s="23">
        <f>+Sheet1!M89/1000000</f>
        <v>0</v>
      </c>
      <c r="N89" s="22">
        <f t="shared" si="40"/>
        <v>2467.0432500000002</v>
      </c>
      <c r="O89" s="22">
        <f>+Sheet1!O89/1000000</f>
        <v>38.4</v>
      </c>
      <c r="P89" s="22">
        <f>+Sheet1!P89/1000000</f>
        <v>2428.6432500000001</v>
      </c>
      <c r="Q89" s="22">
        <f>+Sheet1!Q89/1000000</f>
        <v>0</v>
      </c>
      <c r="R89" s="22">
        <f>+Sheet1!R89/1000000</f>
        <v>0</v>
      </c>
      <c r="S89" s="22">
        <f>+Sheet1!S89/1000000</f>
        <v>0</v>
      </c>
      <c r="T89" s="22">
        <f t="shared" si="41"/>
        <v>0</v>
      </c>
      <c r="U89" s="22">
        <f>+Sheet1!U89/1000000</f>
        <v>0</v>
      </c>
      <c r="V89" s="22">
        <f>+Sheet1!V89/1000000</f>
        <v>0</v>
      </c>
      <c r="W89" s="22">
        <f>+Sheet1!W89/1000000</f>
        <v>0</v>
      </c>
      <c r="X89" s="22">
        <f>+Sheet1!X89/1000000</f>
        <v>0</v>
      </c>
      <c r="Y89" s="22">
        <f>+Sheet1!Y89/1000000</f>
        <v>0</v>
      </c>
      <c r="Z89" s="22">
        <f>+Sheet1!Z89/1000000</f>
        <v>0</v>
      </c>
      <c r="AA89" s="22">
        <f>+Sheet1!AA89/1000000</f>
        <v>0</v>
      </c>
      <c r="AB89" s="22">
        <f>+Sheet1!AB89/1000000</f>
        <v>0</v>
      </c>
      <c r="AC89" s="72">
        <f t="shared" si="27"/>
        <v>0.87328964601769921</v>
      </c>
      <c r="AD89" s="72">
        <f t="shared" si="28"/>
        <v>0.76800000000000002</v>
      </c>
      <c r="AE89" s="72">
        <f t="shared" si="29"/>
        <v>0.87518675675675683</v>
      </c>
      <c r="AF89" s="72" t="str">
        <f t="shared" si="30"/>
        <v/>
      </c>
      <c r="AG89" s="72" t="str">
        <f t="shared" si="31"/>
        <v/>
      </c>
      <c r="AH89" s="72" t="str">
        <f t="shared" si="32"/>
        <v/>
      </c>
      <c r="AI89" s="72" t="str">
        <f t="shared" si="33"/>
        <v/>
      </c>
      <c r="AJ89" s="72" t="str">
        <f t="shared" si="34"/>
        <v/>
      </c>
      <c r="AK89" s="72" t="str">
        <f t="shared" si="35"/>
        <v/>
      </c>
      <c r="AL89" s="72" t="str">
        <f t="shared" si="36"/>
        <v/>
      </c>
      <c r="AM89" s="72" t="str">
        <f t="shared" si="37"/>
        <v/>
      </c>
      <c r="AN89" s="64"/>
      <c r="AO89" s="64"/>
      <c r="AP89" s="45" t="s">
        <v>113</v>
      </c>
      <c r="AQ89" s="47">
        <v>2775000000</v>
      </c>
      <c r="AR89" s="28">
        <f t="shared" si="38"/>
        <v>2774997225</v>
      </c>
      <c r="AS89" s="43" t="e">
        <f>AQ87*#REF!</f>
        <v>#REF!</v>
      </c>
      <c r="AT89" s="41"/>
      <c r="AU89" s="42"/>
    </row>
    <row r="90" spans="1:49" ht="39.299999999999997" x14ac:dyDescent="0.25">
      <c r="A90" s="7">
        <v>79</v>
      </c>
      <c r="B90" s="16" t="s">
        <v>114</v>
      </c>
      <c r="C90" s="21">
        <f t="shared" si="39"/>
        <v>57</v>
      </c>
      <c r="D90" s="23">
        <f>+Sheet1!D90/1000000</f>
        <v>0</v>
      </c>
      <c r="E90" s="23">
        <f>+Sheet1!E90/1000000</f>
        <v>57</v>
      </c>
      <c r="F90" s="23">
        <f>+Sheet1!F90/1000000</f>
        <v>0</v>
      </c>
      <c r="G90" s="23">
        <f>+Sheet1!G90/1000000</f>
        <v>0</v>
      </c>
      <c r="H90" s="23">
        <f>+Sheet1!H90/1000000</f>
        <v>0</v>
      </c>
      <c r="I90" s="22"/>
      <c r="J90" s="23">
        <f>+Sheet1!J90/1000000</f>
        <v>0</v>
      </c>
      <c r="K90" s="23">
        <f>+Sheet1!K90/1000000</f>
        <v>0</v>
      </c>
      <c r="L90" s="23">
        <f>+Sheet1!L90/1000000</f>
        <v>0</v>
      </c>
      <c r="M90" s="23">
        <f>+Sheet1!M90/1000000</f>
        <v>0</v>
      </c>
      <c r="N90" s="22">
        <f t="shared" si="40"/>
        <v>57</v>
      </c>
      <c r="O90" s="22">
        <f>+Sheet1!O90/1000000</f>
        <v>0</v>
      </c>
      <c r="P90" s="22">
        <f>+Sheet1!P90/1000000</f>
        <v>57</v>
      </c>
      <c r="Q90" s="22">
        <f>+Sheet1!Q90/1000000</f>
        <v>0</v>
      </c>
      <c r="R90" s="22">
        <f>+Sheet1!R90/1000000</f>
        <v>0</v>
      </c>
      <c r="S90" s="22">
        <f>+Sheet1!S90/1000000</f>
        <v>0</v>
      </c>
      <c r="T90" s="22">
        <f t="shared" si="41"/>
        <v>0</v>
      </c>
      <c r="U90" s="22">
        <f>+Sheet1!U90/1000000</f>
        <v>0</v>
      </c>
      <c r="V90" s="22">
        <f>+Sheet1!V90/1000000</f>
        <v>0</v>
      </c>
      <c r="W90" s="22">
        <f>+Sheet1!W90/1000000</f>
        <v>0</v>
      </c>
      <c r="X90" s="22">
        <f>+Sheet1!X90/1000000</f>
        <v>0</v>
      </c>
      <c r="Y90" s="22">
        <f>+Sheet1!Y90/1000000</f>
        <v>0</v>
      </c>
      <c r="Z90" s="22">
        <f>+Sheet1!Z90/1000000</f>
        <v>0</v>
      </c>
      <c r="AA90" s="22">
        <f>+Sheet1!AA90/1000000</f>
        <v>0</v>
      </c>
      <c r="AB90" s="22">
        <f>+Sheet1!AB90/1000000</f>
        <v>0</v>
      </c>
      <c r="AC90" s="72">
        <f t="shared" si="27"/>
        <v>1</v>
      </c>
      <c r="AD90" s="72" t="str">
        <f t="shared" si="28"/>
        <v/>
      </c>
      <c r="AE90" s="72">
        <f t="shared" si="29"/>
        <v>1</v>
      </c>
      <c r="AF90" s="72" t="str">
        <f t="shared" si="30"/>
        <v/>
      </c>
      <c r="AG90" s="72" t="str">
        <f t="shared" si="31"/>
        <v/>
      </c>
      <c r="AH90" s="72" t="str">
        <f t="shared" si="32"/>
        <v/>
      </c>
      <c r="AI90" s="72" t="str">
        <f t="shared" si="33"/>
        <v/>
      </c>
      <c r="AJ90" s="72" t="str">
        <f t="shared" si="34"/>
        <v/>
      </c>
      <c r="AK90" s="72" t="str">
        <f t="shared" si="35"/>
        <v/>
      </c>
      <c r="AL90" s="72" t="str">
        <f t="shared" si="36"/>
        <v/>
      </c>
      <c r="AM90" s="72" t="str">
        <f t="shared" si="37"/>
        <v/>
      </c>
      <c r="AN90" s="64"/>
      <c r="AO90" s="64"/>
      <c r="AP90" s="45" t="s">
        <v>114</v>
      </c>
      <c r="AQ90" s="47">
        <v>57000000</v>
      </c>
      <c r="AR90" s="28">
        <f t="shared" si="38"/>
        <v>56999943</v>
      </c>
      <c r="AS90" s="43" t="e">
        <f>AQ109*#REF!</f>
        <v>#REF!</v>
      </c>
      <c r="AV90" s="41"/>
      <c r="AW90" s="42"/>
    </row>
    <row r="91" spans="1:49" ht="26.2" x14ac:dyDescent="0.25">
      <c r="A91" s="7">
        <v>80</v>
      </c>
      <c r="B91" s="16" t="s">
        <v>115</v>
      </c>
      <c r="C91" s="21">
        <f t="shared" si="39"/>
        <v>117</v>
      </c>
      <c r="D91" s="23">
        <f>+Sheet1!D91/1000000</f>
        <v>0</v>
      </c>
      <c r="E91" s="23">
        <f>+Sheet1!E91/1000000</f>
        <v>117</v>
      </c>
      <c r="F91" s="23">
        <f>+Sheet1!F91/1000000</f>
        <v>0</v>
      </c>
      <c r="G91" s="23">
        <f>+Sheet1!G91/1000000</f>
        <v>0</v>
      </c>
      <c r="H91" s="23">
        <f>+Sheet1!H91/1000000</f>
        <v>0</v>
      </c>
      <c r="I91" s="22"/>
      <c r="J91" s="23">
        <f>+Sheet1!J91/1000000</f>
        <v>0</v>
      </c>
      <c r="K91" s="23">
        <f>+Sheet1!K91/1000000</f>
        <v>0</v>
      </c>
      <c r="L91" s="23">
        <f>+Sheet1!L91/1000000</f>
        <v>0</v>
      </c>
      <c r="M91" s="23">
        <f>+Sheet1!M91/1000000</f>
        <v>0</v>
      </c>
      <c r="N91" s="22">
        <f t="shared" si="40"/>
        <v>117</v>
      </c>
      <c r="O91" s="22">
        <f>+Sheet1!O91/1000000</f>
        <v>0</v>
      </c>
      <c r="P91" s="22">
        <f>+Sheet1!P91/1000000</f>
        <v>117</v>
      </c>
      <c r="Q91" s="22">
        <f>+Sheet1!Q91/1000000</f>
        <v>0</v>
      </c>
      <c r="R91" s="22">
        <f>+Sheet1!R91/1000000</f>
        <v>0</v>
      </c>
      <c r="S91" s="22">
        <f>+Sheet1!S91/1000000</f>
        <v>0</v>
      </c>
      <c r="T91" s="22">
        <f t="shared" si="41"/>
        <v>0</v>
      </c>
      <c r="U91" s="22">
        <f>+Sheet1!U91/1000000</f>
        <v>0</v>
      </c>
      <c r="V91" s="22">
        <f>+Sheet1!V91/1000000</f>
        <v>0</v>
      </c>
      <c r="W91" s="22">
        <f>+Sheet1!W91/1000000</f>
        <v>0</v>
      </c>
      <c r="X91" s="22">
        <f>+Sheet1!X91/1000000</f>
        <v>0</v>
      </c>
      <c r="Y91" s="22">
        <f>+Sheet1!Y91/1000000</f>
        <v>0</v>
      </c>
      <c r="Z91" s="22">
        <f>+Sheet1!Z91/1000000</f>
        <v>0</v>
      </c>
      <c r="AA91" s="22">
        <f>+Sheet1!AA91/1000000</f>
        <v>0</v>
      </c>
      <c r="AB91" s="22">
        <f>+Sheet1!AB91/1000000</f>
        <v>0</v>
      </c>
      <c r="AC91" s="72">
        <f t="shared" si="27"/>
        <v>1</v>
      </c>
      <c r="AD91" s="72" t="str">
        <f t="shared" si="28"/>
        <v/>
      </c>
      <c r="AE91" s="72">
        <f t="shared" si="29"/>
        <v>1</v>
      </c>
      <c r="AF91" s="72" t="str">
        <f t="shared" si="30"/>
        <v/>
      </c>
      <c r="AG91" s="72" t="str">
        <f t="shared" si="31"/>
        <v/>
      </c>
      <c r="AH91" s="72" t="str">
        <f t="shared" si="32"/>
        <v/>
      </c>
      <c r="AI91" s="72" t="str">
        <f t="shared" si="33"/>
        <v/>
      </c>
      <c r="AJ91" s="72" t="str">
        <f t="shared" si="34"/>
        <v/>
      </c>
      <c r="AK91" s="72" t="str">
        <f t="shared" si="35"/>
        <v/>
      </c>
      <c r="AL91" s="72" t="str">
        <f t="shared" si="36"/>
        <v/>
      </c>
      <c r="AM91" s="72" t="str">
        <f t="shared" si="37"/>
        <v/>
      </c>
      <c r="AN91" s="64"/>
      <c r="AO91" s="64"/>
      <c r="AP91" s="45" t="s">
        <v>115</v>
      </c>
      <c r="AQ91" s="47">
        <v>117000000</v>
      </c>
      <c r="AR91" s="28">
        <f t="shared" si="38"/>
        <v>116999883</v>
      </c>
      <c r="AS91" s="43" t="e">
        <f>AQ88*#REF!</f>
        <v>#REF!</v>
      </c>
      <c r="AV91" s="41"/>
      <c r="AW91" s="42"/>
    </row>
    <row r="92" spans="1:49" ht="39.299999999999997" x14ac:dyDescent="0.25">
      <c r="A92" s="7">
        <v>81</v>
      </c>
      <c r="B92" s="16" t="s">
        <v>116</v>
      </c>
      <c r="C92" s="21">
        <f t="shared" si="39"/>
        <v>19524</v>
      </c>
      <c r="D92" s="23">
        <f>+Sheet1!D92/1000000</f>
        <v>200</v>
      </c>
      <c r="E92" s="23">
        <f>+Sheet1!E92/1000000</f>
        <v>19324</v>
      </c>
      <c r="F92" s="23">
        <f>+Sheet1!F92/1000000</f>
        <v>0</v>
      </c>
      <c r="G92" s="23">
        <f>+Sheet1!G92/1000000</f>
        <v>0</v>
      </c>
      <c r="H92" s="23">
        <f>+Sheet1!H92/1000000</f>
        <v>0</v>
      </c>
      <c r="I92" s="22"/>
      <c r="J92" s="23">
        <f>+Sheet1!J92/1000000</f>
        <v>0</v>
      </c>
      <c r="K92" s="23">
        <f>+Sheet1!K92/1000000</f>
        <v>0</v>
      </c>
      <c r="L92" s="23">
        <f>+Sheet1!L92/1000000</f>
        <v>0</v>
      </c>
      <c r="M92" s="23">
        <f>+Sheet1!M92/1000000</f>
        <v>0</v>
      </c>
      <c r="N92" s="22">
        <f t="shared" si="40"/>
        <v>18737.891824999999</v>
      </c>
      <c r="O92" s="22">
        <f>+Sheet1!O92/1000000</f>
        <v>90.014300000000006</v>
      </c>
      <c r="P92" s="22">
        <f>+Sheet1!P92/1000000</f>
        <v>18647.877525</v>
      </c>
      <c r="Q92" s="22">
        <f>+Sheet1!Q92/1000000</f>
        <v>0</v>
      </c>
      <c r="R92" s="22">
        <f>+Sheet1!R92/1000000</f>
        <v>0</v>
      </c>
      <c r="S92" s="22">
        <f>+Sheet1!S92/1000000</f>
        <v>0</v>
      </c>
      <c r="T92" s="22">
        <f t="shared" si="41"/>
        <v>0</v>
      </c>
      <c r="U92" s="22">
        <f>+Sheet1!U92/1000000</f>
        <v>0</v>
      </c>
      <c r="V92" s="22">
        <f>+Sheet1!V92/1000000</f>
        <v>0</v>
      </c>
      <c r="W92" s="22">
        <f>+Sheet1!W92/1000000</f>
        <v>0</v>
      </c>
      <c r="X92" s="22">
        <f>+Sheet1!X92/1000000</f>
        <v>0</v>
      </c>
      <c r="Y92" s="22">
        <f>+Sheet1!Y92/1000000</f>
        <v>0</v>
      </c>
      <c r="Z92" s="22">
        <f>+Sheet1!Z92/1000000</f>
        <v>0</v>
      </c>
      <c r="AA92" s="22">
        <f>+Sheet1!AA92/1000000</f>
        <v>0</v>
      </c>
      <c r="AB92" s="22">
        <f>+Sheet1!AB92/1000000</f>
        <v>0</v>
      </c>
      <c r="AC92" s="72">
        <f t="shared" si="27"/>
        <v>0.9597363155603359</v>
      </c>
      <c r="AD92" s="72">
        <f t="shared" si="28"/>
        <v>0.45007150000000001</v>
      </c>
      <c r="AE92" s="72">
        <f t="shared" si="29"/>
        <v>0.96501125672738564</v>
      </c>
      <c r="AF92" s="72" t="str">
        <f t="shared" si="30"/>
        <v/>
      </c>
      <c r="AG92" s="72" t="str">
        <f t="shared" si="31"/>
        <v/>
      </c>
      <c r="AH92" s="72" t="str">
        <f t="shared" si="32"/>
        <v/>
      </c>
      <c r="AI92" s="72" t="str">
        <f t="shared" si="33"/>
        <v/>
      </c>
      <c r="AJ92" s="72" t="str">
        <f t="shared" si="34"/>
        <v/>
      </c>
      <c r="AK92" s="72" t="str">
        <f t="shared" si="35"/>
        <v/>
      </c>
      <c r="AL92" s="72" t="str">
        <f t="shared" si="36"/>
        <v/>
      </c>
      <c r="AM92" s="72" t="str">
        <f t="shared" si="37"/>
        <v/>
      </c>
      <c r="AN92" s="64"/>
      <c r="AO92" s="64"/>
      <c r="AP92" s="45" t="s">
        <v>116</v>
      </c>
      <c r="AQ92" s="47">
        <v>19324000000</v>
      </c>
      <c r="AR92" s="28">
        <f t="shared" si="38"/>
        <v>19323980676</v>
      </c>
      <c r="AS92" s="43" t="e">
        <f>AU89*#REF!</f>
        <v>#REF!</v>
      </c>
      <c r="AV92" s="41"/>
      <c r="AW92" s="42"/>
    </row>
    <row r="93" spans="1:49" ht="26.2" x14ac:dyDescent="0.25">
      <c r="A93" s="7">
        <v>82</v>
      </c>
      <c r="B93" s="16" t="s">
        <v>117</v>
      </c>
      <c r="C93" s="21">
        <f t="shared" si="39"/>
        <v>43108</v>
      </c>
      <c r="D93" s="23">
        <f>+Sheet1!D93/1000000</f>
        <v>0</v>
      </c>
      <c r="E93" s="23">
        <f>+Sheet1!E93/1000000</f>
        <v>43108</v>
      </c>
      <c r="F93" s="23">
        <f>+Sheet1!F93/1000000</f>
        <v>0</v>
      </c>
      <c r="G93" s="23">
        <f>+Sheet1!G93/1000000</f>
        <v>0</v>
      </c>
      <c r="H93" s="23">
        <f>+Sheet1!H93/1000000</f>
        <v>0</v>
      </c>
      <c r="I93" s="22"/>
      <c r="J93" s="23">
        <f>+Sheet1!J93/1000000</f>
        <v>0</v>
      </c>
      <c r="K93" s="23">
        <f>+Sheet1!K93/1000000</f>
        <v>0</v>
      </c>
      <c r="L93" s="23">
        <f>+Sheet1!L93/1000000</f>
        <v>0</v>
      </c>
      <c r="M93" s="23">
        <f>+Sheet1!M93/1000000</f>
        <v>0</v>
      </c>
      <c r="N93" s="22">
        <f t="shared" si="40"/>
        <v>29881.617120999999</v>
      </c>
      <c r="O93" s="22">
        <f>+Sheet1!O93/1000000</f>
        <v>0</v>
      </c>
      <c r="P93" s="22">
        <f>+Sheet1!P93/1000000</f>
        <v>29881.617120999999</v>
      </c>
      <c r="Q93" s="22">
        <f>+Sheet1!Q93/1000000</f>
        <v>0</v>
      </c>
      <c r="R93" s="22">
        <f>+Sheet1!R93/1000000</f>
        <v>0</v>
      </c>
      <c r="S93" s="22">
        <f>+Sheet1!S93/1000000</f>
        <v>0</v>
      </c>
      <c r="T93" s="22">
        <f t="shared" si="41"/>
        <v>0</v>
      </c>
      <c r="U93" s="22">
        <f>+Sheet1!U93/1000000</f>
        <v>0</v>
      </c>
      <c r="V93" s="22">
        <f>+Sheet1!V93/1000000</f>
        <v>0</v>
      </c>
      <c r="W93" s="22">
        <f>+Sheet1!W93/1000000</f>
        <v>0</v>
      </c>
      <c r="X93" s="22">
        <f>+Sheet1!X93/1000000</f>
        <v>0</v>
      </c>
      <c r="Y93" s="22">
        <f>+Sheet1!Y93/1000000</f>
        <v>0</v>
      </c>
      <c r="Z93" s="22">
        <f>+Sheet1!Z93/1000000</f>
        <v>0</v>
      </c>
      <c r="AA93" s="22">
        <f>+Sheet1!AA93/1000000</f>
        <v>0</v>
      </c>
      <c r="AB93" s="22">
        <f>+Sheet1!AB93/1000000</f>
        <v>0</v>
      </c>
      <c r="AC93" s="72">
        <f t="shared" si="27"/>
        <v>0.69318031736568619</v>
      </c>
      <c r="AD93" s="72" t="str">
        <f t="shared" si="28"/>
        <v/>
      </c>
      <c r="AE93" s="72">
        <f t="shared" si="29"/>
        <v>0.69318031736568619</v>
      </c>
      <c r="AF93" s="72" t="str">
        <f t="shared" si="30"/>
        <v/>
      </c>
      <c r="AG93" s="72" t="str">
        <f t="shared" si="31"/>
        <v/>
      </c>
      <c r="AH93" s="72" t="str">
        <f t="shared" si="32"/>
        <v/>
      </c>
      <c r="AI93" s="72" t="str">
        <f t="shared" si="33"/>
        <v/>
      </c>
      <c r="AJ93" s="72" t="str">
        <f t="shared" si="34"/>
        <v/>
      </c>
      <c r="AK93" s="72" t="str">
        <f t="shared" si="35"/>
        <v/>
      </c>
      <c r="AL93" s="72" t="str">
        <f t="shared" si="36"/>
        <v/>
      </c>
      <c r="AM93" s="72" t="str">
        <f t="shared" si="37"/>
        <v/>
      </c>
      <c r="AN93" s="64"/>
      <c r="AO93" s="64"/>
      <c r="AP93" s="45" t="s">
        <v>117</v>
      </c>
      <c r="AQ93" s="47">
        <v>43108000000</v>
      </c>
      <c r="AR93" s="28">
        <f t="shared" si="38"/>
        <v>43107956892</v>
      </c>
      <c r="AS93" s="43" t="e">
        <f>AQ108*AP143</f>
        <v>#VALUE!</v>
      </c>
    </row>
    <row r="94" spans="1:49" ht="26.2" x14ac:dyDescent="0.25">
      <c r="A94" s="7">
        <v>83</v>
      </c>
      <c r="B94" s="16" t="s">
        <v>118</v>
      </c>
      <c r="C94" s="21">
        <f t="shared" si="39"/>
        <v>189</v>
      </c>
      <c r="D94" s="23">
        <f>+Sheet1!D94/1000000</f>
        <v>0</v>
      </c>
      <c r="E94" s="23">
        <f>+Sheet1!E94/1000000</f>
        <v>189</v>
      </c>
      <c r="F94" s="23">
        <f>+Sheet1!F94/1000000</f>
        <v>0</v>
      </c>
      <c r="G94" s="23">
        <f>+Sheet1!G94/1000000</f>
        <v>0</v>
      </c>
      <c r="H94" s="23">
        <f>+Sheet1!H94/1000000</f>
        <v>0</v>
      </c>
      <c r="I94" s="22"/>
      <c r="J94" s="23">
        <f>+Sheet1!J94/1000000</f>
        <v>0</v>
      </c>
      <c r="K94" s="23">
        <f>+Sheet1!K94/1000000</f>
        <v>0</v>
      </c>
      <c r="L94" s="23">
        <f>+Sheet1!L94/1000000</f>
        <v>0</v>
      </c>
      <c r="M94" s="23">
        <f>+Sheet1!M94/1000000</f>
        <v>0</v>
      </c>
      <c r="N94" s="22">
        <f t="shared" si="40"/>
        <v>189</v>
      </c>
      <c r="O94" s="22">
        <f>+Sheet1!O94/1000000</f>
        <v>0</v>
      </c>
      <c r="P94" s="22">
        <f>+Sheet1!P94/1000000</f>
        <v>189</v>
      </c>
      <c r="Q94" s="22">
        <f>+Sheet1!Q94/1000000</f>
        <v>0</v>
      </c>
      <c r="R94" s="22">
        <f>+Sheet1!R94/1000000</f>
        <v>0</v>
      </c>
      <c r="S94" s="22">
        <f>+Sheet1!S94/1000000</f>
        <v>0</v>
      </c>
      <c r="T94" s="22">
        <f t="shared" si="41"/>
        <v>0</v>
      </c>
      <c r="U94" s="22">
        <f>+Sheet1!U94/1000000</f>
        <v>0</v>
      </c>
      <c r="V94" s="22">
        <f>+Sheet1!V94/1000000</f>
        <v>0</v>
      </c>
      <c r="W94" s="22">
        <f>+Sheet1!W94/1000000</f>
        <v>0</v>
      </c>
      <c r="X94" s="22">
        <f>+Sheet1!X94/1000000</f>
        <v>0</v>
      </c>
      <c r="Y94" s="22">
        <f>+Sheet1!Y94/1000000</f>
        <v>0</v>
      </c>
      <c r="Z94" s="22">
        <f>+Sheet1!Z94/1000000</f>
        <v>0</v>
      </c>
      <c r="AA94" s="22">
        <f>+Sheet1!AA94/1000000</f>
        <v>0</v>
      </c>
      <c r="AB94" s="22">
        <f>+Sheet1!AB94/1000000</f>
        <v>0</v>
      </c>
      <c r="AC94" s="72">
        <f t="shared" si="27"/>
        <v>1</v>
      </c>
      <c r="AD94" s="72" t="str">
        <f t="shared" si="28"/>
        <v/>
      </c>
      <c r="AE94" s="72">
        <f t="shared" si="29"/>
        <v>1</v>
      </c>
      <c r="AF94" s="72" t="str">
        <f t="shared" si="30"/>
        <v/>
      </c>
      <c r="AG94" s="72" t="str">
        <f t="shared" si="31"/>
        <v/>
      </c>
      <c r="AH94" s="72" t="str">
        <f t="shared" si="32"/>
        <v/>
      </c>
      <c r="AI94" s="72" t="str">
        <f t="shared" si="33"/>
        <v/>
      </c>
      <c r="AJ94" s="72" t="str">
        <f t="shared" si="34"/>
        <v/>
      </c>
      <c r="AK94" s="72" t="str">
        <f t="shared" si="35"/>
        <v/>
      </c>
      <c r="AL94" s="72" t="str">
        <f t="shared" si="36"/>
        <v/>
      </c>
      <c r="AM94" s="72" t="str">
        <f t="shared" si="37"/>
        <v/>
      </c>
      <c r="AN94" s="64"/>
      <c r="AO94" s="64"/>
      <c r="AP94" s="45" t="s">
        <v>118</v>
      </c>
      <c r="AQ94" s="47">
        <v>189000000</v>
      </c>
      <c r="AR94" s="28">
        <f t="shared" si="38"/>
        <v>188999811</v>
      </c>
      <c r="AS94" s="43">
        <f>AQ110*AT94</f>
        <v>0</v>
      </c>
    </row>
    <row r="95" spans="1:49" ht="26.2" x14ac:dyDescent="0.25">
      <c r="A95" s="7">
        <v>84</v>
      </c>
      <c r="B95" s="16" t="s">
        <v>119</v>
      </c>
      <c r="C95" s="21">
        <f t="shared" si="39"/>
        <v>5302</v>
      </c>
      <c r="D95" s="23">
        <f>+Sheet1!D95/1000000</f>
        <v>0</v>
      </c>
      <c r="E95" s="23">
        <f>+Sheet1!E95/1000000</f>
        <v>5302</v>
      </c>
      <c r="F95" s="23">
        <f>+Sheet1!F95/1000000</f>
        <v>0</v>
      </c>
      <c r="G95" s="23">
        <f>+Sheet1!G95/1000000</f>
        <v>0</v>
      </c>
      <c r="H95" s="23">
        <f>+Sheet1!H95/1000000</f>
        <v>0</v>
      </c>
      <c r="I95" s="22"/>
      <c r="J95" s="23">
        <f>+Sheet1!J95/1000000</f>
        <v>0</v>
      </c>
      <c r="K95" s="23">
        <f>+Sheet1!K95/1000000</f>
        <v>0</v>
      </c>
      <c r="L95" s="23">
        <f>+Sheet1!L95/1000000</f>
        <v>0</v>
      </c>
      <c r="M95" s="23">
        <f>+Sheet1!M95/1000000</f>
        <v>0</v>
      </c>
      <c r="N95" s="22">
        <f t="shared" si="40"/>
        <v>3302</v>
      </c>
      <c r="O95" s="22">
        <f>+Sheet1!O95/1000000</f>
        <v>0</v>
      </c>
      <c r="P95" s="22">
        <f>+Sheet1!P95/1000000</f>
        <v>3302</v>
      </c>
      <c r="Q95" s="22">
        <f>+Sheet1!Q95/1000000</f>
        <v>0</v>
      </c>
      <c r="R95" s="22">
        <f>+Sheet1!R95/1000000</f>
        <v>0</v>
      </c>
      <c r="S95" s="22">
        <f>+Sheet1!S95/1000000</f>
        <v>0</v>
      </c>
      <c r="T95" s="22">
        <f t="shared" si="41"/>
        <v>0</v>
      </c>
      <c r="U95" s="22">
        <f>+Sheet1!U95/1000000</f>
        <v>0</v>
      </c>
      <c r="V95" s="22">
        <f>+Sheet1!V95/1000000</f>
        <v>0</v>
      </c>
      <c r="W95" s="22">
        <f>+Sheet1!W95/1000000</f>
        <v>0</v>
      </c>
      <c r="X95" s="22">
        <f>+Sheet1!X95/1000000</f>
        <v>0</v>
      </c>
      <c r="Y95" s="22">
        <f>+Sheet1!Y95/1000000</f>
        <v>0</v>
      </c>
      <c r="Z95" s="22">
        <f>+Sheet1!Z95/1000000</f>
        <v>0</v>
      </c>
      <c r="AA95" s="22">
        <f>+Sheet1!AA95/1000000</f>
        <v>0</v>
      </c>
      <c r="AB95" s="22">
        <f>+Sheet1!AB95/1000000</f>
        <v>0</v>
      </c>
      <c r="AC95" s="72">
        <f t="shared" si="27"/>
        <v>0.62278385514900036</v>
      </c>
      <c r="AD95" s="72" t="str">
        <f t="shared" si="28"/>
        <v/>
      </c>
      <c r="AE95" s="72">
        <f t="shared" si="29"/>
        <v>0.62278385514900036</v>
      </c>
      <c r="AF95" s="72" t="str">
        <f t="shared" si="30"/>
        <v/>
      </c>
      <c r="AG95" s="72" t="str">
        <f t="shared" si="31"/>
        <v/>
      </c>
      <c r="AH95" s="72" t="str">
        <f t="shared" si="32"/>
        <v/>
      </c>
      <c r="AI95" s="72" t="str">
        <f t="shared" si="33"/>
        <v/>
      </c>
      <c r="AJ95" s="72" t="str">
        <f t="shared" si="34"/>
        <v/>
      </c>
      <c r="AK95" s="72" t="str">
        <f t="shared" si="35"/>
        <v/>
      </c>
      <c r="AL95" s="72" t="str">
        <f t="shared" si="36"/>
        <v/>
      </c>
      <c r="AM95" s="72" t="str">
        <f t="shared" si="37"/>
        <v/>
      </c>
      <c r="AN95" s="64"/>
      <c r="AO95" s="64"/>
      <c r="AP95" s="45" t="s">
        <v>119</v>
      </c>
      <c r="AQ95" s="47">
        <v>5302000000</v>
      </c>
      <c r="AR95" s="28">
        <f t="shared" si="38"/>
        <v>5301994698</v>
      </c>
      <c r="AS95" s="43" t="e">
        <f>AQ107*#REF!</f>
        <v>#REF!</v>
      </c>
    </row>
    <row r="96" spans="1:49" ht="26.2" x14ac:dyDescent="0.25">
      <c r="A96" s="7">
        <v>85</v>
      </c>
      <c r="B96" s="16" t="s">
        <v>120</v>
      </c>
      <c r="C96" s="21">
        <f t="shared" si="39"/>
        <v>59</v>
      </c>
      <c r="D96" s="23">
        <f>+Sheet1!D96/1000000</f>
        <v>0</v>
      </c>
      <c r="E96" s="23">
        <f>+Sheet1!E96/1000000</f>
        <v>59</v>
      </c>
      <c r="F96" s="23">
        <f>+Sheet1!F96/1000000</f>
        <v>0</v>
      </c>
      <c r="G96" s="23">
        <f>+Sheet1!G96/1000000</f>
        <v>0</v>
      </c>
      <c r="H96" s="23">
        <f>+Sheet1!H96/1000000</f>
        <v>0</v>
      </c>
      <c r="I96" s="22"/>
      <c r="J96" s="23">
        <f>+Sheet1!J96/1000000</f>
        <v>0</v>
      </c>
      <c r="K96" s="23">
        <f>+Sheet1!K96/1000000</f>
        <v>0</v>
      </c>
      <c r="L96" s="23">
        <f>+Sheet1!L96/1000000</f>
        <v>0</v>
      </c>
      <c r="M96" s="23">
        <f>+Sheet1!M96/1000000</f>
        <v>0</v>
      </c>
      <c r="N96" s="22">
        <f t="shared" si="40"/>
        <v>59</v>
      </c>
      <c r="O96" s="22">
        <f>+Sheet1!O96/1000000</f>
        <v>0</v>
      </c>
      <c r="P96" s="22">
        <f>+Sheet1!P96/1000000</f>
        <v>59</v>
      </c>
      <c r="Q96" s="22">
        <f>+Sheet1!Q96/1000000</f>
        <v>0</v>
      </c>
      <c r="R96" s="22">
        <f>+Sheet1!R96/1000000</f>
        <v>0</v>
      </c>
      <c r="S96" s="22">
        <f>+Sheet1!S96/1000000</f>
        <v>0</v>
      </c>
      <c r="T96" s="22">
        <f t="shared" si="41"/>
        <v>0</v>
      </c>
      <c r="U96" s="22">
        <f>+Sheet1!U96/1000000</f>
        <v>0</v>
      </c>
      <c r="V96" s="22">
        <f>+Sheet1!V96/1000000</f>
        <v>0</v>
      </c>
      <c r="W96" s="22">
        <f>+Sheet1!W96/1000000</f>
        <v>0</v>
      </c>
      <c r="X96" s="22">
        <f>+Sheet1!X96/1000000</f>
        <v>0</v>
      </c>
      <c r="Y96" s="22">
        <f>+Sheet1!Y96/1000000</f>
        <v>0</v>
      </c>
      <c r="Z96" s="22">
        <f>+Sheet1!Z96/1000000</f>
        <v>0</v>
      </c>
      <c r="AA96" s="22">
        <f>+Sheet1!AA96/1000000</f>
        <v>0</v>
      </c>
      <c r="AB96" s="22">
        <f>+Sheet1!AB96/1000000</f>
        <v>0</v>
      </c>
      <c r="AC96" s="72">
        <f t="shared" si="27"/>
        <v>1</v>
      </c>
      <c r="AD96" s="72" t="str">
        <f t="shared" si="28"/>
        <v/>
      </c>
      <c r="AE96" s="72">
        <f t="shared" si="29"/>
        <v>1</v>
      </c>
      <c r="AF96" s="72" t="str">
        <f t="shared" si="30"/>
        <v/>
      </c>
      <c r="AG96" s="72" t="str">
        <f t="shared" si="31"/>
        <v/>
      </c>
      <c r="AH96" s="72" t="str">
        <f t="shared" si="32"/>
        <v/>
      </c>
      <c r="AI96" s="72" t="str">
        <f t="shared" si="33"/>
        <v/>
      </c>
      <c r="AJ96" s="72" t="str">
        <f t="shared" si="34"/>
        <v/>
      </c>
      <c r="AK96" s="72" t="str">
        <f t="shared" si="35"/>
        <v/>
      </c>
      <c r="AL96" s="72" t="str">
        <f t="shared" si="36"/>
        <v/>
      </c>
      <c r="AM96" s="72" t="str">
        <f t="shared" si="37"/>
        <v/>
      </c>
      <c r="AN96" s="64"/>
      <c r="AO96" s="64"/>
      <c r="AP96" s="45" t="s">
        <v>120</v>
      </c>
      <c r="AQ96" s="47">
        <v>59000000</v>
      </c>
      <c r="AR96" s="28">
        <f t="shared" si="38"/>
        <v>58999941</v>
      </c>
      <c r="AS96" s="43" t="e">
        <f>AQ89*#REF!</f>
        <v>#REF!</v>
      </c>
    </row>
    <row r="97" spans="1:45" x14ac:dyDescent="0.25">
      <c r="A97" s="7">
        <v>86</v>
      </c>
      <c r="B97" s="16" t="s">
        <v>121</v>
      </c>
      <c r="C97" s="21">
        <f t="shared" si="39"/>
        <v>62425</v>
      </c>
      <c r="D97" s="23">
        <f>+Sheet1!D97/1000000</f>
        <v>32301</v>
      </c>
      <c r="E97" s="23">
        <f>+Sheet1!E97/1000000</f>
        <v>30124</v>
      </c>
      <c r="F97" s="23">
        <f>+Sheet1!F97/1000000</f>
        <v>0</v>
      </c>
      <c r="G97" s="23">
        <f>+Sheet1!G97/1000000</f>
        <v>0</v>
      </c>
      <c r="H97" s="23">
        <f>+Sheet1!H97/1000000</f>
        <v>0</v>
      </c>
      <c r="I97" s="22"/>
      <c r="J97" s="23">
        <f>+Sheet1!J97/1000000</f>
        <v>0</v>
      </c>
      <c r="K97" s="23">
        <f>+Sheet1!K97/1000000</f>
        <v>0</v>
      </c>
      <c r="L97" s="23">
        <f>+Sheet1!L97/1000000</f>
        <v>0</v>
      </c>
      <c r="M97" s="23">
        <f>+Sheet1!M97/1000000</f>
        <v>0</v>
      </c>
      <c r="N97" s="22">
        <f t="shared" si="40"/>
        <v>62143.054998000007</v>
      </c>
      <c r="O97" s="22">
        <f>+Sheet1!O97/1000000</f>
        <v>41594.315000000002</v>
      </c>
      <c r="P97" s="22">
        <f>+Sheet1!P97/1000000</f>
        <v>20421.739998000001</v>
      </c>
      <c r="Q97" s="22">
        <f>+Sheet1!Q97/1000000</f>
        <v>0</v>
      </c>
      <c r="R97" s="22">
        <f>+Sheet1!R97/1000000</f>
        <v>0</v>
      </c>
      <c r="S97" s="22">
        <f>+Sheet1!S97/1000000</f>
        <v>0</v>
      </c>
      <c r="T97" s="22">
        <f t="shared" si="41"/>
        <v>0</v>
      </c>
      <c r="U97" s="22">
        <f>+Sheet1!U97/1000000</f>
        <v>0</v>
      </c>
      <c r="V97" s="22">
        <f>+Sheet1!V97/1000000</f>
        <v>0</v>
      </c>
      <c r="W97" s="22">
        <f>+Sheet1!W97/1000000</f>
        <v>127</v>
      </c>
      <c r="X97" s="22">
        <f>+Sheet1!X97/1000000</f>
        <v>127</v>
      </c>
      <c r="Y97" s="22">
        <f>+Sheet1!Y97/1000000</f>
        <v>0</v>
      </c>
      <c r="Z97" s="22">
        <f>+Sheet1!Z97/1000000</f>
        <v>0</v>
      </c>
      <c r="AA97" s="22">
        <f>+Sheet1!AA97/1000000</f>
        <v>0</v>
      </c>
      <c r="AB97" s="22">
        <f>+Sheet1!AB97/1000000</f>
        <v>0</v>
      </c>
      <c r="AC97" s="72">
        <f t="shared" si="27"/>
        <v>0.99548346012014433</v>
      </c>
      <c r="AD97" s="72">
        <f t="shared" si="28"/>
        <v>1.2877098232252873</v>
      </c>
      <c r="AE97" s="72">
        <f t="shared" si="29"/>
        <v>0.67792258657548798</v>
      </c>
      <c r="AF97" s="72" t="str">
        <f t="shared" si="30"/>
        <v/>
      </c>
      <c r="AG97" s="72" t="str">
        <f t="shared" si="31"/>
        <v/>
      </c>
      <c r="AH97" s="72" t="str">
        <f t="shared" si="32"/>
        <v/>
      </c>
      <c r="AI97" s="72" t="str">
        <f t="shared" si="33"/>
        <v/>
      </c>
      <c r="AJ97" s="72" t="str">
        <f t="shared" si="34"/>
        <v/>
      </c>
      <c r="AK97" s="72" t="str">
        <f t="shared" si="35"/>
        <v/>
      </c>
      <c r="AL97" s="72" t="str">
        <f t="shared" si="36"/>
        <v/>
      </c>
      <c r="AM97" s="72" t="str">
        <f t="shared" si="37"/>
        <v/>
      </c>
      <c r="AN97" s="64"/>
      <c r="AO97" s="64"/>
      <c r="AP97" s="45" t="s">
        <v>121</v>
      </c>
      <c r="AQ97" s="47">
        <v>30124000000</v>
      </c>
      <c r="AR97" s="28">
        <f t="shared" si="38"/>
        <v>30123969876</v>
      </c>
      <c r="AS97" s="43" t="e">
        <f>AW90*#REF!</f>
        <v>#REF!</v>
      </c>
    </row>
    <row r="98" spans="1:45" ht="26.2" x14ac:dyDescent="0.25">
      <c r="A98" s="7">
        <v>87</v>
      </c>
      <c r="B98" s="16" t="s">
        <v>122</v>
      </c>
      <c r="C98" s="21">
        <f t="shared" si="39"/>
        <v>27338.99</v>
      </c>
      <c r="D98" s="23">
        <f>+Sheet1!D98/1000000</f>
        <v>1040.99</v>
      </c>
      <c r="E98" s="23">
        <f>+Sheet1!E98/1000000</f>
        <v>26298</v>
      </c>
      <c r="F98" s="23">
        <f>+Sheet1!F98/1000000</f>
        <v>0</v>
      </c>
      <c r="G98" s="23">
        <f>+Sheet1!G98/1000000</f>
        <v>0</v>
      </c>
      <c r="H98" s="23">
        <f>+Sheet1!H98/1000000</f>
        <v>0</v>
      </c>
      <c r="I98" s="22"/>
      <c r="J98" s="23">
        <f>+Sheet1!J98/1000000</f>
        <v>0</v>
      </c>
      <c r="K98" s="23">
        <f>+Sheet1!K98/1000000</f>
        <v>0</v>
      </c>
      <c r="L98" s="23">
        <f>+Sheet1!L98/1000000</f>
        <v>0</v>
      </c>
      <c r="M98" s="23">
        <f>+Sheet1!M98/1000000</f>
        <v>0</v>
      </c>
      <c r="N98" s="22">
        <f t="shared" si="40"/>
        <v>25470.112107000001</v>
      </c>
      <c r="O98" s="22">
        <f>+Sheet1!O98/1000000</f>
        <v>1040.99</v>
      </c>
      <c r="P98" s="22">
        <f>+Sheet1!P98/1000000</f>
        <v>23852.273072</v>
      </c>
      <c r="Q98" s="22">
        <f>+Sheet1!Q98/1000000</f>
        <v>0</v>
      </c>
      <c r="R98" s="22">
        <f>+Sheet1!R98/1000000</f>
        <v>0</v>
      </c>
      <c r="S98" s="22">
        <f>+Sheet1!S98/1000000</f>
        <v>0</v>
      </c>
      <c r="T98" s="22">
        <f t="shared" si="41"/>
        <v>0</v>
      </c>
      <c r="U98" s="22">
        <f>+Sheet1!U98/1000000</f>
        <v>0</v>
      </c>
      <c r="V98" s="22">
        <f>+Sheet1!V98/1000000</f>
        <v>0</v>
      </c>
      <c r="W98" s="22">
        <f>+Sheet1!W98/1000000</f>
        <v>576.84903499999996</v>
      </c>
      <c r="X98" s="22">
        <f>+Sheet1!X98/1000000</f>
        <v>0</v>
      </c>
      <c r="Y98" s="22">
        <f>+Sheet1!Y98/1000000</f>
        <v>576.84903499999996</v>
      </c>
      <c r="Z98" s="22">
        <f>+Sheet1!Z98/1000000</f>
        <v>0</v>
      </c>
      <c r="AA98" s="22">
        <f>+Sheet1!AA98/1000000</f>
        <v>0</v>
      </c>
      <c r="AB98" s="22">
        <f>+Sheet1!AB98/1000000</f>
        <v>0</v>
      </c>
      <c r="AC98" s="72">
        <f t="shared" si="27"/>
        <v>0.93164056561709119</v>
      </c>
      <c r="AD98" s="72">
        <f t="shared" si="28"/>
        <v>1</v>
      </c>
      <c r="AE98" s="72">
        <f t="shared" si="29"/>
        <v>0.90699950840368093</v>
      </c>
      <c r="AF98" s="72" t="str">
        <f t="shared" si="30"/>
        <v/>
      </c>
      <c r="AG98" s="72" t="str">
        <f t="shared" si="31"/>
        <v/>
      </c>
      <c r="AH98" s="72" t="str">
        <f t="shared" si="32"/>
        <v/>
      </c>
      <c r="AI98" s="72" t="str">
        <f t="shared" si="33"/>
        <v/>
      </c>
      <c r="AJ98" s="72" t="str">
        <f t="shared" si="34"/>
        <v/>
      </c>
      <c r="AK98" s="72" t="str">
        <f t="shared" si="35"/>
        <v/>
      </c>
      <c r="AL98" s="72" t="str">
        <f t="shared" si="36"/>
        <v/>
      </c>
      <c r="AM98" s="72" t="str">
        <f t="shared" si="37"/>
        <v/>
      </c>
      <c r="AN98" s="64"/>
      <c r="AO98" s="64"/>
      <c r="AP98" s="45" t="s">
        <v>122</v>
      </c>
      <c r="AQ98" s="47">
        <v>26298000000</v>
      </c>
      <c r="AR98" s="28">
        <f t="shared" si="38"/>
        <v>26297973702</v>
      </c>
      <c r="AS98" s="43">
        <f>AW91*AT98</f>
        <v>0</v>
      </c>
    </row>
    <row r="99" spans="1:45" ht="26.2" x14ac:dyDescent="0.25">
      <c r="A99" s="7">
        <v>88</v>
      </c>
      <c r="B99" s="16" t="s">
        <v>123</v>
      </c>
      <c r="C99" s="21">
        <f t="shared" si="39"/>
        <v>1551</v>
      </c>
      <c r="D99" s="23">
        <f>+Sheet1!D99/1000000</f>
        <v>0</v>
      </c>
      <c r="E99" s="23">
        <f>+Sheet1!E99/1000000</f>
        <v>1551</v>
      </c>
      <c r="F99" s="23">
        <f>+Sheet1!F99/1000000</f>
        <v>0</v>
      </c>
      <c r="G99" s="23">
        <f>+Sheet1!G99/1000000</f>
        <v>0</v>
      </c>
      <c r="H99" s="23">
        <f>+Sheet1!H99/1000000</f>
        <v>0</v>
      </c>
      <c r="I99" s="22"/>
      <c r="J99" s="23">
        <f>+Sheet1!J99/1000000</f>
        <v>0</v>
      </c>
      <c r="K99" s="23">
        <f>+Sheet1!K99/1000000</f>
        <v>0</v>
      </c>
      <c r="L99" s="23">
        <f>+Sheet1!L99/1000000</f>
        <v>0</v>
      </c>
      <c r="M99" s="23">
        <f>+Sheet1!M99/1000000</f>
        <v>0</v>
      </c>
      <c r="N99" s="22">
        <f t="shared" si="40"/>
        <v>1388.8</v>
      </c>
      <c r="O99" s="22">
        <f>+Sheet1!O99/1000000</f>
        <v>0</v>
      </c>
      <c r="P99" s="22">
        <f>+Sheet1!P99/1000000</f>
        <v>1388.8</v>
      </c>
      <c r="Q99" s="22">
        <f>+Sheet1!Q99/1000000</f>
        <v>0</v>
      </c>
      <c r="R99" s="22">
        <f>+Sheet1!R99/1000000</f>
        <v>0</v>
      </c>
      <c r="S99" s="22">
        <f>+Sheet1!S99/1000000</f>
        <v>0</v>
      </c>
      <c r="T99" s="22">
        <f t="shared" si="41"/>
        <v>0</v>
      </c>
      <c r="U99" s="22">
        <f>+Sheet1!U99/1000000</f>
        <v>0</v>
      </c>
      <c r="V99" s="22">
        <f>+Sheet1!V99/1000000</f>
        <v>0</v>
      </c>
      <c r="W99" s="22">
        <f>+Sheet1!W99/1000000</f>
        <v>0</v>
      </c>
      <c r="X99" s="22">
        <f>+Sheet1!X99/1000000</f>
        <v>0</v>
      </c>
      <c r="Y99" s="22">
        <f>+Sheet1!Y99/1000000</f>
        <v>0</v>
      </c>
      <c r="Z99" s="22">
        <f>+Sheet1!Z99/1000000</f>
        <v>0</v>
      </c>
      <c r="AA99" s="22">
        <f>+Sheet1!AA99/1000000</f>
        <v>0</v>
      </c>
      <c r="AB99" s="22">
        <f>+Sheet1!AB99/1000000</f>
        <v>0</v>
      </c>
      <c r="AC99" s="72">
        <f t="shared" si="27"/>
        <v>0.89542230818826563</v>
      </c>
      <c r="AD99" s="72" t="str">
        <f t="shared" si="28"/>
        <v/>
      </c>
      <c r="AE99" s="72">
        <f t="shared" si="29"/>
        <v>0.89542230818826563</v>
      </c>
      <c r="AF99" s="72" t="str">
        <f t="shared" si="30"/>
        <v/>
      </c>
      <c r="AG99" s="72" t="str">
        <f t="shared" si="31"/>
        <v/>
      </c>
      <c r="AH99" s="72" t="str">
        <f t="shared" si="32"/>
        <v/>
      </c>
      <c r="AI99" s="72" t="str">
        <f t="shared" si="33"/>
        <v/>
      </c>
      <c r="AJ99" s="72" t="str">
        <f t="shared" si="34"/>
        <v/>
      </c>
      <c r="AK99" s="72" t="str">
        <f t="shared" si="35"/>
        <v/>
      </c>
      <c r="AL99" s="72" t="str">
        <f t="shared" si="36"/>
        <v/>
      </c>
      <c r="AM99" s="72" t="str">
        <f t="shared" si="37"/>
        <v/>
      </c>
      <c r="AN99" s="64"/>
      <c r="AO99" s="64"/>
      <c r="AP99" s="45" t="s">
        <v>123</v>
      </c>
      <c r="AQ99" s="47">
        <v>1551000000</v>
      </c>
      <c r="AR99" s="28">
        <f t="shared" si="38"/>
        <v>1550998449</v>
      </c>
      <c r="AS99" s="43">
        <f>AW92*AT99</f>
        <v>0</v>
      </c>
    </row>
    <row r="100" spans="1:45" ht="26.2" x14ac:dyDescent="0.25">
      <c r="A100" s="7">
        <v>89</v>
      </c>
      <c r="B100" s="16" t="s">
        <v>124</v>
      </c>
      <c r="C100" s="21">
        <f t="shared" si="39"/>
        <v>148387.40299999999</v>
      </c>
      <c r="D100" s="23">
        <f>+Sheet1!D100/1000000</f>
        <v>43211.402999999998</v>
      </c>
      <c r="E100" s="23">
        <f>+Sheet1!E100/1000000</f>
        <v>105176</v>
      </c>
      <c r="F100" s="23">
        <f>+Sheet1!F100/1000000</f>
        <v>0</v>
      </c>
      <c r="G100" s="23">
        <f>+Sheet1!G100/1000000</f>
        <v>0</v>
      </c>
      <c r="H100" s="23">
        <f>+Sheet1!H100/1000000</f>
        <v>0</v>
      </c>
      <c r="I100" s="22"/>
      <c r="J100" s="23">
        <f>+Sheet1!J100/1000000</f>
        <v>0</v>
      </c>
      <c r="K100" s="23">
        <f>+Sheet1!K100/1000000</f>
        <v>0</v>
      </c>
      <c r="L100" s="23">
        <f>+Sheet1!L100/1000000</f>
        <v>0</v>
      </c>
      <c r="M100" s="23">
        <f>+Sheet1!M100/1000000</f>
        <v>0</v>
      </c>
      <c r="N100" s="22">
        <f t="shared" si="40"/>
        <v>137961.71248300001</v>
      </c>
      <c r="O100" s="22">
        <f>+Sheet1!O100/1000000</f>
        <v>28949.830999999998</v>
      </c>
      <c r="P100" s="22">
        <f>+Sheet1!P100/1000000</f>
        <v>96705.988922000004</v>
      </c>
      <c r="Q100" s="22">
        <f>+Sheet1!Q100/1000000</f>
        <v>0</v>
      </c>
      <c r="R100" s="22">
        <f>+Sheet1!R100/1000000</f>
        <v>0</v>
      </c>
      <c r="S100" s="22">
        <f>+Sheet1!S100/1000000</f>
        <v>0</v>
      </c>
      <c r="T100" s="22">
        <f t="shared" si="41"/>
        <v>0</v>
      </c>
      <c r="U100" s="22">
        <f>+Sheet1!U100/1000000</f>
        <v>0</v>
      </c>
      <c r="V100" s="22">
        <f>+Sheet1!V100/1000000</f>
        <v>0</v>
      </c>
      <c r="W100" s="22">
        <f>+Sheet1!W100/1000000</f>
        <v>12305.892561000001</v>
      </c>
      <c r="X100" s="22">
        <f>+Sheet1!X100/1000000</f>
        <v>12305.892561000001</v>
      </c>
      <c r="Y100" s="22">
        <f>+Sheet1!Y100/1000000</f>
        <v>0</v>
      </c>
      <c r="Z100" s="22">
        <f>+Sheet1!Z100/1000000</f>
        <v>0</v>
      </c>
      <c r="AA100" s="22">
        <f>+Sheet1!AA100/1000000</f>
        <v>0</v>
      </c>
      <c r="AB100" s="22">
        <f>+Sheet1!AB100/1000000</f>
        <v>0</v>
      </c>
      <c r="AC100" s="72">
        <f t="shared" si="27"/>
        <v>0.92974005672840043</v>
      </c>
      <c r="AD100" s="72">
        <f t="shared" si="28"/>
        <v>0.66995813581891794</v>
      </c>
      <c r="AE100" s="72">
        <f t="shared" si="29"/>
        <v>0.91946821444055682</v>
      </c>
      <c r="AF100" s="72" t="str">
        <f t="shared" si="30"/>
        <v/>
      </c>
      <c r="AG100" s="72" t="str">
        <f t="shared" si="31"/>
        <v/>
      </c>
      <c r="AH100" s="72" t="str">
        <f t="shared" si="32"/>
        <v/>
      </c>
      <c r="AI100" s="72" t="str">
        <f t="shared" si="33"/>
        <v/>
      </c>
      <c r="AJ100" s="72" t="str">
        <f t="shared" si="34"/>
        <v/>
      </c>
      <c r="AK100" s="72" t="str">
        <f t="shared" si="35"/>
        <v/>
      </c>
      <c r="AL100" s="72" t="str">
        <f t="shared" si="36"/>
        <v/>
      </c>
      <c r="AM100" s="72" t="str">
        <f t="shared" si="37"/>
        <v/>
      </c>
      <c r="AN100" s="64"/>
      <c r="AO100" s="64"/>
      <c r="AP100" s="45" t="s">
        <v>124</v>
      </c>
      <c r="AQ100" s="47">
        <v>105176000000</v>
      </c>
      <c r="AR100" s="28">
        <f t="shared" si="38"/>
        <v>105175894824</v>
      </c>
      <c r="AS100" s="43" t="e">
        <f>#REF!*AT100</f>
        <v>#REF!</v>
      </c>
    </row>
    <row r="101" spans="1:45" ht="26.2" x14ac:dyDescent="0.25">
      <c r="A101" s="7">
        <v>90</v>
      </c>
      <c r="B101" s="16" t="s">
        <v>125</v>
      </c>
      <c r="C101" s="21">
        <f t="shared" si="39"/>
        <v>3339.64</v>
      </c>
      <c r="D101" s="23">
        <f>+Sheet1!D101/1000000</f>
        <v>0</v>
      </c>
      <c r="E101" s="23">
        <f>+Sheet1!E101/1000000</f>
        <v>3339.64</v>
      </c>
      <c r="F101" s="23">
        <f>+Sheet1!F101/1000000</f>
        <v>0</v>
      </c>
      <c r="G101" s="23">
        <f>+Sheet1!G101/1000000</f>
        <v>0</v>
      </c>
      <c r="H101" s="23">
        <f>+Sheet1!H101/1000000</f>
        <v>0</v>
      </c>
      <c r="I101" s="22"/>
      <c r="J101" s="23">
        <f>+Sheet1!J101/1000000</f>
        <v>0</v>
      </c>
      <c r="K101" s="23">
        <f>+Sheet1!K101/1000000</f>
        <v>0</v>
      </c>
      <c r="L101" s="23">
        <f>+Sheet1!L101/1000000</f>
        <v>0</v>
      </c>
      <c r="M101" s="23">
        <f>+Sheet1!M101/1000000</f>
        <v>0</v>
      </c>
      <c r="N101" s="22">
        <f t="shared" si="40"/>
        <v>3339.64</v>
      </c>
      <c r="O101" s="22">
        <f>+Sheet1!O101/1000000</f>
        <v>0</v>
      </c>
      <c r="P101" s="22">
        <f>+Sheet1!P101/1000000</f>
        <v>3339.64</v>
      </c>
      <c r="Q101" s="22">
        <f>+Sheet1!Q101/1000000</f>
        <v>0</v>
      </c>
      <c r="R101" s="22">
        <f>+Sheet1!R101/1000000</f>
        <v>0</v>
      </c>
      <c r="S101" s="22">
        <f>+Sheet1!S101/1000000</f>
        <v>0</v>
      </c>
      <c r="T101" s="22">
        <f t="shared" si="41"/>
        <v>0</v>
      </c>
      <c r="U101" s="22">
        <f>+Sheet1!U101/1000000</f>
        <v>0</v>
      </c>
      <c r="V101" s="22">
        <f>+Sheet1!V101/1000000</f>
        <v>0</v>
      </c>
      <c r="W101" s="22">
        <f>+Sheet1!W101/1000000</f>
        <v>0</v>
      </c>
      <c r="X101" s="22">
        <f>+Sheet1!X101/1000000</f>
        <v>0</v>
      </c>
      <c r="Y101" s="22">
        <f>+Sheet1!Y101/1000000</f>
        <v>0</v>
      </c>
      <c r="Z101" s="22">
        <f>+Sheet1!Z101/1000000</f>
        <v>0</v>
      </c>
      <c r="AA101" s="22">
        <f>+Sheet1!AA101/1000000</f>
        <v>0</v>
      </c>
      <c r="AB101" s="22">
        <f>+Sheet1!AB101/1000000</f>
        <v>0</v>
      </c>
      <c r="AC101" s="72">
        <f t="shared" si="27"/>
        <v>1</v>
      </c>
      <c r="AD101" s="72" t="str">
        <f t="shared" si="28"/>
        <v/>
      </c>
      <c r="AE101" s="72">
        <f t="shared" si="29"/>
        <v>1</v>
      </c>
      <c r="AF101" s="72" t="str">
        <f t="shared" si="30"/>
        <v/>
      </c>
      <c r="AG101" s="72" t="str">
        <f t="shared" si="31"/>
        <v/>
      </c>
      <c r="AH101" s="72" t="str">
        <f t="shared" si="32"/>
        <v/>
      </c>
      <c r="AI101" s="72" t="str">
        <f t="shared" si="33"/>
        <v/>
      </c>
      <c r="AJ101" s="72" t="str">
        <f t="shared" si="34"/>
        <v/>
      </c>
      <c r="AK101" s="72" t="str">
        <f t="shared" si="35"/>
        <v/>
      </c>
      <c r="AL101" s="72" t="str">
        <f t="shared" si="36"/>
        <v/>
      </c>
      <c r="AM101" s="72" t="str">
        <f t="shared" si="37"/>
        <v/>
      </c>
      <c r="AN101" s="64"/>
      <c r="AO101" s="64"/>
      <c r="AP101" s="45" t="s">
        <v>125</v>
      </c>
      <c r="AQ101" s="47">
        <v>3339640000</v>
      </c>
      <c r="AR101" s="28">
        <f t="shared" si="38"/>
        <v>3339636660.3600001</v>
      </c>
      <c r="AS101" s="43" t="e">
        <f>#REF!*AT101</f>
        <v>#REF!</v>
      </c>
    </row>
    <row r="102" spans="1:45" x14ac:dyDescent="0.25">
      <c r="A102" s="7">
        <v>91</v>
      </c>
      <c r="B102" s="16" t="s">
        <v>126</v>
      </c>
      <c r="C102" s="21">
        <f t="shared" si="39"/>
        <v>57.4</v>
      </c>
      <c r="D102" s="23">
        <f>+Sheet1!D102/1000000</f>
        <v>0</v>
      </c>
      <c r="E102" s="23">
        <f>+Sheet1!E102/1000000</f>
        <v>57.4</v>
      </c>
      <c r="F102" s="23">
        <f>+Sheet1!F102/1000000</f>
        <v>0</v>
      </c>
      <c r="G102" s="23">
        <f>+Sheet1!G102/1000000</f>
        <v>0</v>
      </c>
      <c r="H102" s="23">
        <f>+Sheet1!H102/1000000</f>
        <v>0</v>
      </c>
      <c r="I102" s="22"/>
      <c r="J102" s="23">
        <f>+Sheet1!J102/1000000</f>
        <v>0</v>
      </c>
      <c r="K102" s="23">
        <f>+Sheet1!K102/1000000</f>
        <v>0</v>
      </c>
      <c r="L102" s="23">
        <f>+Sheet1!L102/1000000</f>
        <v>0</v>
      </c>
      <c r="M102" s="23">
        <f>+Sheet1!M102/1000000</f>
        <v>0</v>
      </c>
      <c r="N102" s="22">
        <f t="shared" si="40"/>
        <v>57.4</v>
      </c>
      <c r="O102" s="22">
        <f>+Sheet1!O102/1000000</f>
        <v>0</v>
      </c>
      <c r="P102" s="22">
        <f>+Sheet1!P102/1000000</f>
        <v>57.4</v>
      </c>
      <c r="Q102" s="22">
        <f>+Sheet1!Q102/1000000</f>
        <v>0</v>
      </c>
      <c r="R102" s="22">
        <f>+Sheet1!R102/1000000</f>
        <v>0</v>
      </c>
      <c r="S102" s="22">
        <f>+Sheet1!S102/1000000</f>
        <v>0</v>
      </c>
      <c r="T102" s="22">
        <f t="shared" si="41"/>
        <v>0</v>
      </c>
      <c r="U102" s="22">
        <f>+Sheet1!U102/1000000</f>
        <v>0</v>
      </c>
      <c r="V102" s="22">
        <f>+Sheet1!V102/1000000</f>
        <v>0</v>
      </c>
      <c r="W102" s="22">
        <f>+Sheet1!W102/1000000</f>
        <v>0</v>
      </c>
      <c r="X102" s="22">
        <f>+Sheet1!X102/1000000</f>
        <v>0</v>
      </c>
      <c r="Y102" s="22">
        <f>+Sheet1!Y102/1000000</f>
        <v>0</v>
      </c>
      <c r="Z102" s="22">
        <f>+Sheet1!Z102/1000000</f>
        <v>0</v>
      </c>
      <c r="AA102" s="22">
        <f>+Sheet1!AA102/1000000</f>
        <v>0</v>
      </c>
      <c r="AB102" s="22">
        <f>+Sheet1!AB102/1000000</f>
        <v>0</v>
      </c>
      <c r="AC102" s="72">
        <f t="shared" si="27"/>
        <v>1</v>
      </c>
      <c r="AD102" s="72" t="str">
        <f t="shared" si="28"/>
        <v/>
      </c>
      <c r="AE102" s="72">
        <f t="shared" si="29"/>
        <v>1</v>
      </c>
      <c r="AF102" s="72" t="str">
        <f t="shared" si="30"/>
        <v/>
      </c>
      <c r="AG102" s="72" t="str">
        <f t="shared" si="31"/>
        <v/>
      </c>
      <c r="AH102" s="72" t="str">
        <f t="shared" si="32"/>
        <v/>
      </c>
      <c r="AI102" s="72" t="str">
        <f t="shared" si="33"/>
        <v/>
      </c>
      <c r="AJ102" s="72" t="str">
        <f t="shared" si="34"/>
        <v/>
      </c>
      <c r="AK102" s="72" t="str">
        <f t="shared" si="35"/>
        <v/>
      </c>
      <c r="AL102" s="72" t="str">
        <f t="shared" si="36"/>
        <v/>
      </c>
      <c r="AM102" s="72" t="str">
        <f t="shared" si="37"/>
        <v/>
      </c>
      <c r="AN102" s="64"/>
      <c r="AO102" s="64"/>
      <c r="AP102" s="45" t="s">
        <v>126</v>
      </c>
      <c r="AQ102" s="47">
        <v>57400000</v>
      </c>
      <c r="AR102" s="28">
        <f t="shared" si="38"/>
        <v>57399942.600000001</v>
      </c>
      <c r="AS102" s="43" t="e">
        <f>#REF!*AT102</f>
        <v>#REF!</v>
      </c>
    </row>
    <row r="103" spans="1:45" ht="26.2" x14ac:dyDescent="0.25">
      <c r="A103" s="7">
        <v>92</v>
      </c>
      <c r="B103" s="16" t="s">
        <v>127</v>
      </c>
      <c r="C103" s="21">
        <f t="shared" si="39"/>
        <v>52</v>
      </c>
      <c r="D103" s="23">
        <f>+Sheet1!D103/1000000</f>
        <v>0</v>
      </c>
      <c r="E103" s="23">
        <f>+Sheet1!E103/1000000</f>
        <v>52</v>
      </c>
      <c r="F103" s="23">
        <f>+Sheet1!F103/1000000</f>
        <v>0</v>
      </c>
      <c r="G103" s="23">
        <f>+Sheet1!G103/1000000</f>
        <v>0</v>
      </c>
      <c r="H103" s="23">
        <f>+Sheet1!H103/1000000</f>
        <v>0</v>
      </c>
      <c r="I103" s="22"/>
      <c r="J103" s="23">
        <f>+Sheet1!J103/1000000</f>
        <v>0</v>
      </c>
      <c r="K103" s="23">
        <f>+Sheet1!K103/1000000</f>
        <v>0</v>
      </c>
      <c r="L103" s="23">
        <f>+Sheet1!L103/1000000</f>
        <v>0</v>
      </c>
      <c r="M103" s="23">
        <f>+Sheet1!M103/1000000</f>
        <v>0</v>
      </c>
      <c r="N103" s="22">
        <f t="shared" si="40"/>
        <v>52</v>
      </c>
      <c r="O103" s="22">
        <f>+Sheet1!O103/1000000</f>
        <v>0</v>
      </c>
      <c r="P103" s="22">
        <f>+Sheet1!P103/1000000</f>
        <v>52</v>
      </c>
      <c r="Q103" s="22">
        <f>+Sheet1!Q103/1000000</f>
        <v>0</v>
      </c>
      <c r="R103" s="22">
        <f>+Sheet1!R103/1000000</f>
        <v>0</v>
      </c>
      <c r="S103" s="22">
        <f>+Sheet1!S103/1000000</f>
        <v>0</v>
      </c>
      <c r="T103" s="22">
        <f t="shared" si="41"/>
        <v>0</v>
      </c>
      <c r="U103" s="22">
        <f>+Sheet1!U103/1000000</f>
        <v>0</v>
      </c>
      <c r="V103" s="22">
        <f>+Sheet1!V103/1000000</f>
        <v>0</v>
      </c>
      <c r="W103" s="22">
        <f>+Sheet1!W103/1000000</f>
        <v>0</v>
      </c>
      <c r="X103" s="22">
        <f>+Sheet1!X103/1000000</f>
        <v>0</v>
      </c>
      <c r="Y103" s="22">
        <f>+Sheet1!Y103/1000000</f>
        <v>0</v>
      </c>
      <c r="Z103" s="22">
        <f>+Sheet1!Z103/1000000</f>
        <v>0</v>
      </c>
      <c r="AA103" s="22">
        <f>+Sheet1!AA103/1000000</f>
        <v>0</v>
      </c>
      <c r="AB103" s="22">
        <f>+Sheet1!AB103/1000000</f>
        <v>0</v>
      </c>
      <c r="AC103" s="72">
        <f t="shared" si="27"/>
        <v>1</v>
      </c>
      <c r="AD103" s="72" t="str">
        <f t="shared" si="28"/>
        <v/>
      </c>
      <c r="AE103" s="72">
        <f t="shared" si="29"/>
        <v>1</v>
      </c>
      <c r="AF103" s="72" t="str">
        <f t="shared" si="30"/>
        <v/>
      </c>
      <c r="AG103" s="72" t="str">
        <f t="shared" si="31"/>
        <v/>
      </c>
      <c r="AH103" s="72" t="str">
        <f t="shared" si="32"/>
        <v/>
      </c>
      <c r="AI103" s="72" t="str">
        <f t="shared" si="33"/>
        <v/>
      </c>
      <c r="AJ103" s="72" t="str">
        <f t="shared" si="34"/>
        <v/>
      </c>
      <c r="AK103" s="72" t="str">
        <f t="shared" si="35"/>
        <v/>
      </c>
      <c r="AL103" s="72" t="str">
        <f t="shared" si="36"/>
        <v/>
      </c>
      <c r="AM103" s="72" t="str">
        <f t="shared" si="37"/>
        <v/>
      </c>
      <c r="AN103" s="64"/>
      <c r="AO103" s="64"/>
      <c r="AP103" s="45" t="s">
        <v>127</v>
      </c>
      <c r="AQ103" s="47">
        <v>52000000</v>
      </c>
      <c r="AR103" s="28">
        <f t="shared" si="38"/>
        <v>51999948</v>
      </c>
      <c r="AS103" s="43" t="e">
        <f>#REF!*AT103</f>
        <v>#REF!</v>
      </c>
    </row>
    <row r="104" spans="1:45" ht="26.2" x14ac:dyDescent="0.25">
      <c r="A104" s="7">
        <v>93</v>
      </c>
      <c r="B104" s="16" t="s">
        <v>128</v>
      </c>
      <c r="C104" s="21">
        <f t="shared" si="39"/>
        <v>6511</v>
      </c>
      <c r="D104" s="23">
        <f>+Sheet1!D104/1000000</f>
        <v>0</v>
      </c>
      <c r="E104" s="23">
        <f>+Sheet1!E104/1000000</f>
        <v>6511</v>
      </c>
      <c r="F104" s="23">
        <f>+Sheet1!F104/1000000</f>
        <v>0</v>
      </c>
      <c r="G104" s="23">
        <f>+Sheet1!G104/1000000</f>
        <v>0</v>
      </c>
      <c r="H104" s="23">
        <f>+Sheet1!H104/1000000</f>
        <v>0</v>
      </c>
      <c r="I104" s="22"/>
      <c r="J104" s="23">
        <f>+Sheet1!J104/1000000</f>
        <v>0</v>
      </c>
      <c r="K104" s="23">
        <f>+Sheet1!K104/1000000</f>
        <v>0</v>
      </c>
      <c r="L104" s="23">
        <f>+Sheet1!L104/1000000</f>
        <v>0</v>
      </c>
      <c r="M104" s="23">
        <f>+Sheet1!M104/1000000</f>
        <v>0</v>
      </c>
      <c r="N104" s="22">
        <f t="shared" si="40"/>
        <v>5789.9685040000004</v>
      </c>
      <c r="O104" s="22">
        <f>+Sheet1!O104/1000000</f>
        <v>0</v>
      </c>
      <c r="P104" s="22">
        <f>+Sheet1!P104/1000000</f>
        <v>5764.240984</v>
      </c>
      <c r="Q104" s="22">
        <f>+Sheet1!Q104/1000000</f>
        <v>0</v>
      </c>
      <c r="R104" s="22">
        <f>+Sheet1!R104/1000000</f>
        <v>0</v>
      </c>
      <c r="S104" s="22">
        <f>+Sheet1!S104/1000000</f>
        <v>0</v>
      </c>
      <c r="T104" s="22">
        <f t="shared" si="41"/>
        <v>0</v>
      </c>
      <c r="U104" s="22">
        <f>+Sheet1!U104/1000000</f>
        <v>0</v>
      </c>
      <c r="V104" s="22">
        <f>+Sheet1!V104/1000000</f>
        <v>0</v>
      </c>
      <c r="W104" s="22">
        <f>+Sheet1!W104/1000000</f>
        <v>25.727519999999998</v>
      </c>
      <c r="X104" s="22">
        <f>+Sheet1!X104/1000000</f>
        <v>0</v>
      </c>
      <c r="Y104" s="22">
        <f>+Sheet1!Y104/1000000</f>
        <v>25.727519999999998</v>
      </c>
      <c r="Z104" s="22">
        <f>+Sheet1!Z104/1000000</f>
        <v>0</v>
      </c>
      <c r="AA104" s="22">
        <f>+Sheet1!AA104/1000000</f>
        <v>0</v>
      </c>
      <c r="AB104" s="22">
        <f>+Sheet1!AB104/1000000</f>
        <v>0</v>
      </c>
      <c r="AC104" s="72">
        <f t="shared" si="27"/>
        <v>0.88925948456458304</v>
      </c>
      <c r="AD104" s="72" t="str">
        <f t="shared" si="28"/>
        <v/>
      </c>
      <c r="AE104" s="72">
        <f t="shared" si="29"/>
        <v>0.8853080915373982</v>
      </c>
      <c r="AF104" s="72" t="str">
        <f t="shared" si="30"/>
        <v/>
      </c>
      <c r="AG104" s="72" t="str">
        <f t="shared" si="31"/>
        <v/>
      </c>
      <c r="AH104" s="72" t="str">
        <f t="shared" si="32"/>
        <v/>
      </c>
      <c r="AI104" s="72" t="str">
        <f t="shared" si="33"/>
        <v/>
      </c>
      <c r="AJ104" s="72" t="str">
        <f t="shared" si="34"/>
        <v/>
      </c>
      <c r="AK104" s="72" t="str">
        <f t="shared" si="35"/>
        <v/>
      </c>
      <c r="AL104" s="72" t="str">
        <f t="shared" si="36"/>
        <v/>
      </c>
      <c r="AM104" s="72" t="str">
        <f t="shared" si="37"/>
        <v/>
      </c>
      <c r="AN104" s="64"/>
      <c r="AO104" s="64"/>
      <c r="AP104" s="45" t="s">
        <v>128</v>
      </c>
      <c r="AQ104" s="47">
        <v>6511000000</v>
      </c>
      <c r="AR104" s="28">
        <f t="shared" si="38"/>
        <v>6510993489</v>
      </c>
      <c r="AS104" s="43" t="e">
        <f>#REF!*AT104</f>
        <v>#REF!</v>
      </c>
    </row>
    <row r="105" spans="1:45" ht="26.2" x14ac:dyDescent="0.25">
      <c r="A105" s="7">
        <v>94</v>
      </c>
      <c r="B105" s="16" t="s">
        <v>129</v>
      </c>
      <c r="C105" s="21">
        <f t="shared" si="39"/>
        <v>14967</v>
      </c>
      <c r="D105" s="23">
        <f>+Sheet1!D105/1000000</f>
        <v>0</v>
      </c>
      <c r="E105" s="23">
        <f>+Sheet1!E105/1000000</f>
        <v>14967</v>
      </c>
      <c r="F105" s="23">
        <f>+Sheet1!F105/1000000</f>
        <v>0</v>
      </c>
      <c r="G105" s="23">
        <f>+Sheet1!G105/1000000</f>
        <v>0</v>
      </c>
      <c r="H105" s="23">
        <f>+Sheet1!H105/1000000</f>
        <v>0</v>
      </c>
      <c r="I105" s="22"/>
      <c r="J105" s="23">
        <f>+Sheet1!J105/1000000</f>
        <v>0</v>
      </c>
      <c r="K105" s="23">
        <f>+Sheet1!K105/1000000</f>
        <v>0</v>
      </c>
      <c r="L105" s="23">
        <f>+Sheet1!L105/1000000</f>
        <v>0</v>
      </c>
      <c r="M105" s="23">
        <f>+Sheet1!M105/1000000</f>
        <v>0</v>
      </c>
      <c r="N105" s="22">
        <f t="shared" si="40"/>
        <v>14012.086456000001</v>
      </c>
      <c r="O105" s="22">
        <f>+Sheet1!O105/1000000</f>
        <v>0</v>
      </c>
      <c r="P105" s="22">
        <f>+Sheet1!P105/1000000</f>
        <v>14012.086456000001</v>
      </c>
      <c r="Q105" s="22">
        <f>+Sheet1!Q105/1000000</f>
        <v>0</v>
      </c>
      <c r="R105" s="22">
        <f>+Sheet1!R105/1000000</f>
        <v>0</v>
      </c>
      <c r="S105" s="22">
        <f>+Sheet1!S105/1000000</f>
        <v>0</v>
      </c>
      <c r="T105" s="22">
        <f t="shared" si="41"/>
        <v>0</v>
      </c>
      <c r="U105" s="22">
        <f>+Sheet1!U105/1000000</f>
        <v>0</v>
      </c>
      <c r="V105" s="22">
        <f>+Sheet1!V105/1000000</f>
        <v>0</v>
      </c>
      <c r="W105" s="22">
        <f>+Sheet1!W105/1000000</f>
        <v>0</v>
      </c>
      <c r="X105" s="22">
        <f>+Sheet1!X105/1000000</f>
        <v>0</v>
      </c>
      <c r="Y105" s="22">
        <f>+Sheet1!Y105/1000000</f>
        <v>0</v>
      </c>
      <c r="Z105" s="22">
        <f>+Sheet1!Z105/1000000</f>
        <v>0</v>
      </c>
      <c r="AA105" s="22">
        <f>+Sheet1!AA105/1000000</f>
        <v>0</v>
      </c>
      <c r="AB105" s="22">
        <f>+Sheet1!AB105/1000000</f>
        <v>0</v>
      </c>
      <c r="AC105" s="72">
        <f t="shared" si="27"/>
        <v>0.93619873428208733</v>
      </c>
      <c r="AD105" s="72" t="str">
        <f t="shared" si="28"/>
        <v/>
      </c>
      <c r="AE105" s="72">
        <f t="shared" si="29"/>
        <v>0.93619873428208733</v>
      </c>
      <c r="AF105" s="72" t="str">
        <f t="shared" si="30"/>
        <v/>
      </c>
      <c r="AG105" s="72" t="str">
        <f t="shared" si="31"/>
        <v/>
      </c>
      <c r="AH105" s="72" t="str">
        <f t="shared" si="32"/>
        <v/>
      </c>
      <c r="AI105" s="72" t="str">
        <f t="shared" si="33"/>
        <v/>
      </c>
      <c r="AJ105" s="72" t="str">
        <f t="shared" si="34"/>
        <v/>
      </c>
      <c r="AK105" s="72" t="str">
        <f t="shared" si="35"/>
        <v/>
      </c>
      <c r="AL105" s="72" t="str">
        <f t="shared" si="36"/>
        <v/>
      </c>
      <c r="AM105" s="72" t="str">
        <f t="shared" si="37"/>
        <v/>
      </c>
      <c r="AN105" s="64"/>
      <c r="AO105" s="64"/>
      <c r="AP105" s="45" t="s">
        <v>129</v>
      </c>
      <c r="AQ105" s="47">
        <v>14967000000</v>
      </c>
      <c r="AR105" s="28">
        <f t="shared" si="38"/>
        <v>14966985033</v>
      </c>
      <c r="AS105" s="43">
        <f>AQ142*AT105</f>
        <v>0</v>
      </c>
    </row>
    <row r="106" spans="1:45" x14ac:dyDescent="0.25">
      <c r="A106" s="7">
        <v>95</v>
      </c>
      <c r="B106" s="16" t="s">
        <v>130</v>
      </c>
      <c r="C106" s="21">
        <f t="shared" si="39"/>
        <v>98272.937999999995</v>
      </c>
      <c r="D106" s="23">
        <f>+Sheet1!D106/1000000</f>
        <v>225.93799999999999</v>
      </c>
      <c r="E106" s="23">
        <f>+Sheet1!E106/1000000</f>
        <v>98047</v>
      </c>
      <c r="F106" s="23">
        <f>+Sheet1!F106/1000000</f>
        <v>0</v>
      </c>
      <c r="G106" s="23">
        <f>+Sheet1!G106/1000000</f>
        <v>0</v>
      </c>
      <c r="H106" s="23">
        <f>+Sheet1!H106/1000000</f>
        <v>0</v>
      </c>
      <c r="I106" s="22"/>
      <c r="J106" s="23">
        <f>+Sheet1!J106/1000000</f>
        <v>0</v>
      </c>
      <c r="K106" s="23">
        <f>+Sheet1!K106/1000000</f>
        <v>0</v>
      </c>
      <c r="L106" s="23">
        <f>+Sheet1!L106/1000000</f>
        <v>0</v>
      </c>
      <c r="M106" s="23">
        <f>+Sheet1!M106/1000000</f>
        <v>0</v>
      </c>
      <c r="N106" s="22">
        <f t="shared" si="40"/>
        <v>100085.14169999999</v>
      </c>
      <c r="O106" s="22">
        <f>+Sheet1!O106/1000000</f>
        <v>225.93799999999999</v>
      </c>
      <c r="P106" s="22">
        <f>+Sheet1!P106/1000000</f>
        <v>93670.950255999996</v>
      </c>
      <c r="Q106" s="22">
        <f>+Sheet1!Q106/1000000</f>
        <v>0</v>
      </c>
      <c r="R106" s="22">
        <f>+Sheet1!R106/1000000</f>
        <v>0</v>
      </c>
      <c r="S106" s="22">
        <f>+Sheet1!S106/1000000</f>
        <v>0</v>
      </c>
      <c r="T106" s="22">
        <f t="shared" si="41"/>
        <v>0</v>
      </c>
      <c r="U106" s="22">
        <f>+Sheet1!U106/1000000</f>
        <v>0</v>
      </c>
      <c r="V106" s="22">
        <f>+Sheet1!V106/1000000</f>
        <v>0</v>
      </c>
      <c r="W106" s="22">
        <f>+Sheet1!W106/1000000</f>
        <v>6188.2534439999999</v>
      </c>
      <c r="X106" s="22">
        <f>+Sheet1!X106/1000000</f>
        <v>0</v>
      </c>
      <c r="Y106" s="22">
        <f>+Sheet1!Y106/1000000</f>
        <v>6188.2534439999999</v>
      </c>
      <c r="Z106" s="22">
        <f>+Sheet1!Z106/1000000</f>
        <v>0</v>
      </c>
      <c r="AA106" s="22">
        <f>+Sheet1!AA106/1000000</f>
        <v>0</v>
      </c>
      <c r="AB106" s="22">
        <f>+Sheet1!AB106/1000000</f>
        <v>0</v>
      </c>
      <c r="AC106" s="72">
        <f t="shared" si="27"/>
        <v>1.0184405161469783</v>
      </c>
      <c r="AD106" s="72">
        <f t="shared" si="28"/>
        <v>1</v>
      </c>
      <c r="AE106" s="72">
        <f t="shared" si="29"/>
        <v>0.95536783640498946</v>
      </c>
      <c r="AF106" s="72" t="str">
        <f t="shared" si="30"/>
        <v/>
      </c>
      <c r="AG106" s="72" t="str">
        <f t="shared" si="31"/>
        <v/>
      </c>
      <c r="AH106" s="72" t="str">
        <f t="shared" si="32"/>
        <v/>
      </c>
      <c r="AI106" s="72" t="str">
        <f t="shared" si="33"/>
        <v/>
      </c>
      <c r="AJ106" s="72" t="str">
        <f t="shared" si="34"/>
        <v/>
      </c>
      <c r="AK106" s="72" t="str">
        <f t="shared" si="35"/>
        <v/>
      </c>
      <c r="AL106" s="72" t="str">
        <f t="shared" si="36"/>
        <v/>
      </c>
      <c r="AM106" s="72" t="str">
        <f t="shared" si="37"/>
        <v/>
      </c>
      <c r="AN106" s="64"/>
      <c r="AO106" s="64"/>
      <c r="AP106" s="45" t="s">
        <v>130</v>
      </c>
      <c r="AQ106" s="47">
        <v>98047000000</v>
      </c>
      <c r="AR106" s="28">
        <f t="shared" si="38"/>
        <v>98046901953</v>
      </c>
      <c r="AS106" s="43">
        <f>AQ144*AT106</f>
        <v>0</v>
      </c>
    </row>
    <row r="107" spans="1:45" ht="26.2" x14ac:dyDescent="0.25">
      <c r="A107" s="7">
        <v>96</v>
      </c>
      <c r="B107" s="16" t="s">
        <v>131</v>
      </c>
      <c r="C107" s="21">
        <f t="shared" si="39"/>
        <v>49672.13</v>
      </c>
      <c r="D107" s="23">
        <f>+Sheet1!D107/1000000</f>
        <v>155.13</v>
      </c>
      <c r="E107" s="23">
        <f>+Sheet1!E107/1000000</f>
        <v>49517</v>
      </c>
      <c r="F107" s="23">
        <f>+Sheet1!F107/1000000</f>
        <v>0</v>
      </c>
      <c r="G107" s="23">
        <f>+Sheet1!G107/1000000</f>
        <v>0</v>
      </c>
      <c r="H107" s="23">
        <f>+Sheet1!H107/1000000</f>
        <v>0</v>
      </c>
      <c r="I107" s="22"/>
      <c r="J107" s="23">
        <f>+Sheet1!J107/1000000</f>
        <v>0</v>
      </c>
      <c r="K107" s="23">
        <f>+Sheet1!K107/1000000</f>
        <v>0</v>
      </c>
      <c r="L107" s="23">
        <f>+Sheet1!L107/1000000</f>
        <v>0</v>
      </c>
      <c r="M107" s="23">
        <f>+Sheet1!M107/1000000</f>
        <v>0</v>
      </c>
      <c r="N107" s="22">
        <f t="shared" si="40"/>
        <v>38786.444943999995</v>
      </c>
      <c r="O107" s="22">
        <f>+Sheet1!O107/1000000</f>
        <v>155.13</v>
      </c>
      <c r="P107" s="22">
        <f>+Sheet1!P107/1000000</f>
        <v>38631.314943999998</v>
      </c>
      <c r="Q107" s="22">
        <f>+Sheet1!Q107/1000000</f>
        <v>0</v>
      </c>
      <c r="R107" s="22">
        <f>+Sheet1!R107/1000000</f>
        <v>0</v>
      </c>
      <c r="S107" s="22">
        <f>+Sheet1!S107/1000000</f>
        <v>0</v>
      </c>
      <c r="T107" s="22">
        <f t="shared" si="41"/>
        <v>0</v>
      </c>
      <c r="U107" s="22">
        <f>+Sheet1!U107/1000000</f>
        <v>0</v>
      </c>
      <c r="V107" s="22">
        <f>+Sheet1!V107/1000000</f>
        <v>0</v>
      </c>
      <c r="W107" s="22">
        <f>+Sheet1!W107/1000000</f>
        <v>0</v>
      </c>
      <c r="X107" s="22">
        <f>+Sheet1!X107/1000000</f>
        <v>0</v>
      </c>
      <c r="Y107" s="22">
        <f>+Sheet1!Y107/1000000</f>
        <v>0</v>
      </c>
      <c r="Z107" s="22">
        <f>+Sheet1!Z107/1000000</f>
        <v>0</v>
      </c>
      <c r="AA107" s="22">
        <f>+Sheet1!AA107/1000000</f>
        <v>0</v>
      </c>
      <c r="AB107" s="22">
        <f>+Sheet1!AB107/1000000</f>
        <v>0</v>
      </c>
      <c r="AC107" s="72">
        <f t="shared" si="27"/>
        <v>0.78084923968430586</v>
      </c>
      <c r="AD107" s="72">
        <f t="shared" si="28"/>
        <v>1</v>
      </c>
      <c r="AE107" s="72">
        <f t="shared" si="29"/>
        <v>0.78016267027485509</v>
      </c>
      <c r="AF107" s="72" t="str">
        <f t="shared" si="30"/>
        <v/>
      </c>
      <c r="AG107" s="72" t="str">
        <f t="shared" si="31"/>
        <v/>
      </c>
      <c r="AH107" s="72" t="str">
        <f t="shared" si="32"/>
        <v/>
      </c>
      <c r="AI107" s="72" t="str">
        <f t="shared" si="33"/>
        <v/>
      </c>
      <c r="AJ107" s="72" t="str">
        <f t="shared" si="34"/>
        <v/>
      </c>
      <c r="AK107" s="72" t="str">
        <f t="shared" si="35"/>
        <v/>
      </c>
      <c r="AL107" s="72" t="str">
        <f t="shared" si="36"/>
        <v/>
      </c>
      <c r="AM107" s="72" t="str">
        <f t="shared" si="37"/>
        <v/>
      </c>
      <c r="AN107" s="64"/>
      <c r="AO107" s="64"/>
      <c r="AP107" s="45" t="s">
        <v>131</v>
      </c>
      <c r="AQ107" s="47">
        <v>49517000000</v>
      </c>
      <c r="AR107" s="28">
        <f t="shared" ref="AR107:AR138" si="42">AQ107-E107</f>
        <v>49516950483</v>
      </c>
      <c r="AS107" s="43">
        <f>AQ112*AT107</f>
        <v>0</v>
      </c>
    </row>
    <row r="108" spans="1:45" ht="26.2" x14ac:dyDescent="0.25">
      <c r="A108" s="7">
        <v>97</v>
      </c>
      <c r="B108" s="16" t="s">
        <v>132</v>
      </c>
      <c r="C108" s="21">
        <f t="shared" ref="C108:C139" si="43">+SUM(D108:I108)</f>
        <v>165</v>
      </c>
      <c r="D108" s="23">
        <f>+Sheet1!D108/1000000</f>
        <v>0</v>
      </c>
      <c r="E108" s="23">
        <f>+Sheet1!E108/1000000</f>
        <v>165</v>
      </c>
      <c r="F108" s="23">
        <f>+Sheet1!F108/1000000</f>
        <v>0</v>
      </c>
      <c r="G108" s="23">
        <f>+Sheet1!G108/1000000</f>
        <v>0</v>
      </c>
      <c r="H108" s="23">
        <f>+Sheet1!H108/1000000</f>
        <v>0</v>
      </c>
      <c r="I108" s="22"/>
      <c r="J108" s="23">
        <f>+Sheet1!J108/1000000</f>
        <v>0</v>
      </c>
      <c r="K108" s="23">
        <f>+Sheet1!K108/1000000</f>
        <v>0</v>
      </c>
      <c r="L108" s="23">
        <f>+Sheet1!L108/1000000</f>
        <v>0</v>
      </c>
      <c r="M108" s="23">
        <f>+Sheet1!M108/1000000</f>
        <v>0</v>
      </c>
      <c r="N108" s="22">
        <f t="shared" si="40"/>
        <v>165</v>
      </c>
      <c r="O108" s="22">
        <f>+Sheet1!O108/1000000</f>
        <v>0</v>
      </c>
      <c r="P108" s="22">
        <f>+Sheet1!P108/1000000</f>
        <v>165</v>
      </c>
      <c r="Q108" s="22">
        <f>+Sheet1!Q108/1000000</f>
        <v>0</v>
      </c>
      <c r="R108" s="22">
        <f>+Sheet1!R108/1000000</f>
        <v>0</v>
      </c>
      <c r="S108" s="22">
        <f>+Sheet1!S108/1000000</f>
        <v>0</v>
      </c>
      <c r="T108" s="22">
        <f t="shared" si="41"/>
        <v>0</v>
      </c>
      <c r="U108" s="22">
        <f>+Sheet1!U108/1000000</f>
        <v>0</v>
      </c>
      <c r="V108" s="22">
        <f>+Sheet1!V108/1000000</f>
        <v>0</v>
      </c>
      <c r="W108" s="22">
        <f>+Sheet1!W108/1000000</f>
        <v>0</v>
      </c>
      <c r="X108" s="22">
        <f>+Sheet1!X108/1000000</f>
        <v>0</v>
      </c>
      <c r="Y108" s="22">
        <f>+Sheet1!Y108/1000000</f>
        <v>0</v>
      </c>
      <c r="Z108" s="22">
        <f>+Sheet1!Z108/1000000</f>
        <v>0</v>
      </c>
      <c r="AA108" s="22">
        <f>+Sheet1!AA108/1000000</f>
        <v>0</v>
      </c>
      <c r="AB108" s="22">
        <f>+Sheet1!AB108/1000000</f>
        <v>0</v>
      </c>
      <c r="AC108" s="72">
        <f t="shared" si="27"/>
        <v>1</v>
      </c>
      <c r="AD108" s="72" t="str">
        <f t="shared" si="28"/>
        <v/>
      </c>
      <c r="AE108" s="72">
        <f t="shared" si="29"/>
        <v>1</v>
      </c>
      <c r="AF108" s="72" t="str">
        <f t="shared" si="30"/>
        <v/>
      </c>
      <c r="AG108" s="72" t="str">
        <f t="shared" si="31"/>
        <v/>
      </c>
      <c r="AH108" s="72" t="str">
        <f t="shared" si="32"/>
        <v/>
      </c>
      <c r="AI108" s="72" t="str">
        <f t="shared" si="33"/>
        <v/>
      </c>
      <c r="AJ108" s="72" t="str">
        <f t="shared" si="34"/>
        <v/>
      </c>
      <c r="AK108" s="72" t="str">
        <f t="shared" si="35"/>
        <v/>
      </c>
      <c r="AL108" s="72" t="str">
        <f t="shared" si="36"/>
        <v/>
      </c>
      <c r="AM108" s="72" t="str">
        <f t="shared" si="37"/>
        <v/>
      </c>
      <c r="AN108" s="64"/>
      <c r="AO108" s="64"/>
      <c r="AP108" s="45" t="s">
        <v>132</v>
      </c>
      <c r="AQ108" s="47">
        <v>165000000</v>
      </c>
      <c r="AR108" s="28">
        <f t="shared" si="42"/>
        <v>164999835</v>
      </c>
      <c r="AS108" s="43">
        <f t="shared" ref="AS108:AS124" si="44">AQ90*AT108</f>
        <v>0</v>
      </c>
    </row>
    <row r="109" spans="1:45" ht="26.2" x14ac:dyDescent="0.25">
      <c r="A109" s="7">
        <v>98</v>
      </c>
      <c r="B109" s="16" t="s">
        <v>133</v>
      </c>
      <c r="C109" s="21">
        <f t="shared" si="43"/>
        <v>21854</v>
      </c>
      <c r="D109" s="23">
        <f>+Sheet1!D109/1000000</f>
        <v>0</v>
      </c>
      <c r="E109" s="23">
        <f>+Sheet1!E109/1000000</f>
        <v>21854</v>
      </c>
      <c r="F109" s="23">
        <f>+Sheet1!F109/1000000</f>
        <v>0</v>
      </c>
      <c r="G109" s="23">
        <f>+Sheet1!G109/1000000</f>
        <v>0</v>
      </c>
      <c r="H109" s="23">
        <f>+Sheet1!H109/1000000</f>
        <v>0</v>
      </c>
      <c r="I109" s="22"/>
      <c r="J109" s="23">
        <f>+Sheet1!J109/1000000</f>
        <v>0</v>
      </c>
      <c r="K109" s="23">
        <f>+Sheet1!K109/1000000</f>
        <v>0</v>
      </c>
      <c r="L109" s="23">
        <f>+Sheet1!L109/1000000</f>
        <v>0</v>
      </c>
      <c r="M109" s="23">
        <f>+Sheet1!M109/1000000</f>
        <v>0</v>
      </c>
      <c r="N109" s="22">
        <f t="shared" si="40"/>
        <v>21854</v>
      </c>
      <c r="O109" s="22">
        <f>+Sheet1!O109/1000000</f>
        <v>0</v>
      </c>
      <c r="P109" s="22">
        <f>+Sheet1!P109/1000000</f>
        <v>9729.9719999999998</v>
      </c>
      <c r="Q109" s="22">
        <f>+Sheet1!Q109/1000000</f>
        <v>0</v>
      </c>
      <c r="R109" s="22">
        <f>+Sheet1!R109/1000000</f>
        <v>0</v>
      </c>
      <c r="S109" s="22">
        <f>+Sheet1!S109/1000000</f>
        <v>0</v>
      </c>
      <c r="T109" s="22">
        <f t="shared" si="41"/>
        <v>0</v>
      </c>
      <c r="U109" s="22">
        <f>+Sheet1!U109/1000000</f>
        <v>0</v>
      </c>
      <c r="V109" s="22">
        <f>+Sheet1!V109/1000000</f>
        <v>0</v>
      </c>
      <c r="W109" s="22">
        <f>+Sheet1!W109/1000000</f>
        <v>12124.028</v>
      </c>
      <c r="X109" s="22">
        <f>+Sheet1!X109/1000000</f>
        <v>0</v>
      </c>
      <c r="Y109" s="22">
        <f>+Sheet1!Y109/1000000</f>
        <v>12124.028</v>
      </c>
      <c r="Z109" s="22">
        <f>+Sheet1!Z109/1000000</f>
        <v>0</v>
      </c>
      <c r="AA109" s="22">
        <f>+Sheet1!AA109/1000000</f>
        <v>0</v>
      </c>
      <c r="AB109" s="22">
        <f>+Sheet1!AB109/1000000</f>
        <v>0</v>
      </c>
      <c r="AC109" s="72">
        <f t="shared" si="27"/>
        <v>1</v>
      </c>
      <c r="AD109" s="72" t="str">
        <f t="shared" si="28"/>
        <v/>
      </c>
      <c r="AE109" s="72">
        <f t="shared" si="29"/>
        <v>0.44522613709160791</v>
      </c>
      <c r="AF109" s="72" t="str">
        <f t="shared" si="30"/>
        <v/>
      </c>
      <c r="AG109" s="72" t="str">
        <f t="shared" si="31"/>
        <v/>
      </c>
      <c r="AH109" s="72" t="str">
        <f t="shared" si="32"/>
        <v/>
      </c>
      <c r="AI109" s="72" t="str">
        <f t="shared" si="33"/>
        <v/>
      </c>
      <c r="AJ109" s="72" t="str">
        <f t="shared" si="34"/>
        <v/>
      </c>
      <c r="AK109" s="72" t="str">
        <f t="shared" si="35"/>
        <v/>
      </c>
      <c r="AL109" s="72" t="str">
        <f t="shared" si="36"/>
        <v/>
      </c>
      <c r="AM109" s="72" t="str">
        <f t="shared" si="37"/>
        <v/>
      </c>
      <c r="AN109" s="64"/>
      <c r="AO109" s="64"/>
      <c r="AP109" s="45" t="s">
        <v>133</v>
      </c>
      <c r="AQ109" s="47">
        <v>21854000000</v>
      </c>
      <c r="AR109" s="28">
        <f t="shared" si="42"/>
        <v>21853978146</v>
      </c>
      <c r="AS109" s="43">
        <f t="shared" si="44"/>
        <v>0</v>
      </c>
    </row>
    <row r="110" spans="1:45" ht="26.2" x14ac:dyDescent="0.25">
      <c r="A110" s="7">
        <v>99</v>
      </c>
      <c r="B110" s="16" t="s">
        <v>134</v>
      </c>
      <c r="C110" s="21">
        <f t="shared" si="43"/>
        <v>346</v>
      </c>
      <c r="D110" s="23">
        <f>+Sheet1!D110/1000000</f>
        <v>0</v>
      </c>
      <c r="E110" s="23">
        <f>+Sheet1!E110/1000000</f>
        <v>346</v>
      </c>
      <c r="F110" s="23">
        <f>+Sheet1!F110/1000000</f>
        <v>0</v>
      </c>
      <c r="G110" s="23">
        <f>+Sheet1!G110/1000000</f>
        <v>0</v>
      </c>
      <c r="H110" s="23">
        <f>+Sheet1!H110/1000000</f>
        <v>0</v>
      </c>
      <c r="I110" s="22"/>
      <c r="J110" s="23">
        <f>+Sheet1!J110/1000000</f>
        <v>0</v>
      </c>
      <c r="K110" s="23">
        <f>+Sheet1!K110/1000000</f>
        <v>0</v>
      </c>
      <c r="L110" s="23">
        <f>+Sheet1!L110/1000000</f>
        <v>0</v>
      </c>
      <c r="M110" s="23">
        <f>+Sheet1!M110/1000000</f>
        <v>0</v>
      </c>
      <c r="N110" s="22">
        <f t="shared" si="40"/>
        <v>345.8</v>
      </c>
      <c r="O110" s="22">
        <f>+Sheet1!O110/1000000</f>
        <v>0</v>
      </c>
      <c r="P110" s="22">
        <f>+Sheet1!P110/1000000</f>
        <v>345.8</v>
      </c>
      <c r="Q110" s="22">
        <f>+Sheet1!Q110/1000000</f>
        <v>0</v>
      </c>
      <c r="R110" s="22">
        <f>+Sheet1!R110/1000000</f>
        <v>0</v>
      </c>
      <c r="S110" s="22">
        <f>+Sheet1!S110/1000000</f>
        <v>0</v>
      </c>
      <c r="T110" s="22">
        <f t="shared" si="41"/>
        <v>0</v>
      </c>
      <c r="U110" s="22">
        <f>+Sheet1!U110/1000000</f>
        <v>0</v>
      </c>
      <c r="V110" s="22">
        <f>+Sheet1!V110/1000000</f>
        <v>0</v>
      </c>
      <c r="W110" s="22">
        <f>+Sheet1!W110/1000000</f>
        <v>0</v>
      </c>
      <c r="X110" s="22">
        <f>+Sheet1!X110/1000000</f>
        <v>0</v>
      </c>
      <c r="Y110" s="22">
        <f>+Sheet1!Y110/1000000</f>
        <v>0</v>
      </c>
      <c r="Z110" s="22">
        <f>+Sheet1!Z110/1000000</f>
        <v>0</v>
      </c>
      <c r="AA110" s="22">
        <f>+Sheet1!AA110/1000000</f>
        <v>0</v>
      </c>
      <c r="AB110" s="22">
        <f>+Sheet1!AB110/1000000</f>
        <v>0</v>
      </c>
      <c r="AC110" s="72">
        <f t="shared" si="27"/>
        <v>0.99942196531791916</v>
      </c>
      <c r="AD110" s="72" t="str">
        <f t="shared" si="28"/>
        <v/>
      </c>
      <c r="AE110" s="72">
        <f t="shared" si="29"/>
        <v>0.99942196531791916</v>
      </c>
      <c r="AF110" s="72" t="str">
        <f t="shared" si="30"/>
        <v/>
      </c>
      <c r="AG110" s="72" t="str">
        <f t="shared" si="31"/>
        <v/>
      </c>
      <c r="AH110" s="72" t="str">
        <f t="shared" si="32"/>
        <v/>
      </c>
      <c r="AI110" s="72" t="str">
        <f t="shared" si="33"/>
        <v/>
      </c>
      <c r="AJ110" s="72" t="str">
        <f t="shared" si="34"/>
        <v/>
      </c>
      <c r="AK110" s="72" t="str">
        <f t="shared" si="35"/>
        <v/>
      </c>
      <c r="AL110" s="72" t="str">
        <f t="shared" si="36"/>
        <v/>
      </c>
      <c r="AM110" s="72" t="str">
        <f t="shared" si="37"/>
        <v/>
      </c>
      <c r="AN110" s="64"/>
      <c r="AO110" s="64"/>
      <c r="AP110" s="45" t="s">
        <v>134</v>
      </c>
      <c r="AQ110" s="47">
        <v>346000000</v>
      </c>
      <c r="AR110" s="28">
        <f t="shared" si="42"/>
        <v>345999654</v>
      </c>
      <c r="AS110" s="43">
        <f t="shared" si="44"/>
        <v>0</v>
      </c>
    </row>
    <row r="111" spans="1:45" x14ac:dyDescent="0.25">
      <c r="A111" s="7">
        <v>100</v>
      </c>
      <c r="B111" s="16" t="s">
        <v>135</v>
      </c>
      <c r="C111" s="21">
        <f t="shared" si="43"/>
        <v>167</v>
      </c>
      <c r="D111" s="23">
        <f>+Sheet1!D111/1000000</f>
        <v>0</v>
      </c>
      <c r="E111" s="23">
        <f>+Sheet1!E111/1000000</f>
        <v>167</v>
      </c>
      <c r="F111" s="23">
        <f>+Sheet1!F111/1000000</f>
        <v>0</v>
      </c>
      <c r="G111" s="23">
        <f>+Sheet1!G111/1000000</f>
        <v>0</v>
      </c>
      <c r="H111" s="23">
        <f>+Sheet1!H111/1000000</f>
        <v>0</v>
      </c>
      <c r="I111" s="22"/>
      <c r="J111" s="23">
        <f>+Sheet1!J111/1000000</f>
        <v>0</v>
      </c>
      <c r="K111" s="23">
        <f>+Sheet1!K111/1000000</f>
        <v>0</v>
      </c>
      <c r="L111" s="23">
        <f>+Sheet1!L111/1000000</f>
        <v>0</v>
      </c>
      <c r="M111" s="23">
        <f>+Sheet1!M111/1000000</f>
        <v>0</v>
      </c>
      <c r="N111" s="22">
        <f t="shared" si="40"/>
        <v>167</v>
      </c>
      <c r="O111" s="22">
        <f>+Sheet1!O111/1000000</f>
        <v>0</v>
      </c>
      <c r="P111" s="22">
        <f>+Sheet1!P111/1000000</f>
        <v>167</v>
      </c>
      <c r="Q111" s="22">
        <f>+Sheet1!Q111/1000000</f>
        <v>0</v>
      </c>
      <c r="R111" s="22">
        <f>+Sheet1!R111/1000000</f>
        <v>0</v>
      </c>
      <c r="S111" s="22">
        <f>+Sheet1!S111/1000000</f>
        <v>0</v>
      </c>
      <c r="T111" s="22">
        <f t="shared" si="41"/>
        <v>0</v>
      </c>
      <c r="U111" s="22">
        <f>+Sheet1!U111/1000000</f>
        <v>0</v>
      </c>
      <c r="V111" s="22">
        <f>+Sheet1!V111/1000000</f>
        <v>0</v>
      </c>
      <c r="W111" s="22">
        <f>+Sheet1!W111/1000000</f>
        <v>0</v>
      </c>
      <c r="X111" s="22">
        <f>+Sheet1!X111/1000000</f>
        <v>0</v>
      </c>
      <c r="Y111" s="22">
        <f>+Sheet1!Y111/1000000</f>
        <v>0</v>
      </c>
      <c r="Z111" s="22">
        <f>+Sheet1!Z111/1000000</f>
        <v>0</v>
      </c>
      <c r="AA111" s="22">
        <f>+Sheet1!AA111/1000000</f>
        <v>0</v>
      </c>
      <c r="AB111" s="22">
        <f>+Sheet1!AB111/1000000</f>
        <v>0</v>
      </c>
      <c r="AC111" s="72">
        <f t="shared" si="27"/>
        <v>1</v>
      </c>
      <c r="AD111" s="72" t="str">
        <f t="shared" si="28"/>
        <v/>
      </c>
      <c r="AE111" s="72">
        <f t="shared" si="29"/>
        <v>1</v>
      </c>
      <c r="AF111" s="72" t="str">
        <f t="shared" si="30"/>
        <v/>
      </c>
      <c r="AG111" s="72" t="str">
        <f t="shared" si="31"/>
        <v/>
      </c>
      <c r="AH111" s="72" t="str">
        <f t="shared" si="32"/>
        <v/>
      </c>
      <c r="AI111" s="72" t="str">
        <f t="shared" si="33"/>
        <v/>
      </c>
      <c r="AJ111" s="72" t="str">
        <f t="shared" si="34"/>
        <v/>
      </c>
      <c r="AK111" s="72" t="str">
        <f t="shared" si="35"/>
        <v/>
      </c>
      <c r="AL111" s="72" t="str">
        <f t="shared" si="36"/>
        <v/>
      </c>
      <c r="AM111" s="72" t="str">
        <f t="shared" si="37"/>
        <v/>
      </c>
      <c r="AN111" s="65"/>
      <c r="AO111" s="65"/>
      <c r="AP111" s="43" t="s">
        <v>135</v>
      </c>
      <c r="AQ111" s="2">
        <v>167000000</v>
      </c>
      <c r="AR111" s="28">
        <f t="shared" si="42"/>
        <v>166999833</v>
      </c>
      <c r="AS111" s="43">
        <f t="shared" si="44"/>
        <v>0</v>
      </c>
    </row>
    <row r="112" spans="1:45" ht="39.299999999999997" x14ac:dyDescent="0.25">
      <c r="A112" s="7">
        <v>101</v>
      </c>
      <c r="B112" s="16" t="s">
        <v>136</v>
      </c>
      <c r="C112" s="21">
        <f t="shared" si="43"/>
        <v>400</v>
      </c>
      <c r="D112" s="23">
        <f>+Sheet1!D112/1000000</f>
        <v>0</v>
      </c>
      <c r="E112" s="23">
        <f>+Sheet1!E112/1000000</f>
        <v>400</v>
      </c>
      <c r="F112" s="23">
        <f>+Sheet1!F112/1000000</f>
        <v>0</v>
      </c>
      <c r="G112" s="23">
        <f>+Sheet1!G112/1000000</f>
        <v>0</v>
      </c>
      <c r="H112" s="23">
        <f>+Sheet1!H112/1000000</f>
        <v>0</v>
      </c>
      <c r="I112" s="22"/>
      <c r="J112" s="23">
        <f>+Sheet1!J112/1000000</f>
        <v>0</v>
      </c>
      <c r="K112" s="23">
        <f>+Sheet1!K112/1000000</f>
        <v>0</v>
      </c>
      <c r="L112" s="23">
        <f>+Sheet1!L112/1000000</f>
        <v>0</v>
      </c>
      <c r="M112" s="23">
        <f>+Sheet1!M112/1000000</f>
        <v>0</v>
      </c>
      <c r="N112" s="22">
        <f t="shared" si="40"/>
        <v>0</v>
      </c>
      <c r="O112" s="22">
        <f>+Sheet1!O112/1000000</f>
        <v>0</v>
      </c>
      <c r="P112" s="22">
        <f>+Sheet1!P112/1000000</f>
        <v>0</v>
      </c>
      <c r="Q112" s="22">
        <f>+Sheet1!Q112/1000000</f>
        <v>0</v>
      </c>
      <c r="R112" s="22">
        <f>+Sheet1!R112/1000000</f>
        <v>0</v>
      </c>
      <c r="S112" s="22">
        <f>+Sheet1!S112/1000000</f>
        <v>0</v>
      </c>
      <c r="T112" s="22">
        <f t="shared" si="41"/>
        <v>0</v>
      </c>
      <c r="U112" s="22">
        <f>+Sheet1!U112/1000000</f>
        <v>0</v>
      </c>
      <c r="V112" s="22">
        <f>+Sheet1!V112/1000000</f>
        <v>0</v>
      </c>
      <c r="W112" s="22">
        <f>+Sheet1!W112/1000000</f>
        <v>0</v>
      </c>
      <c r="X112" s="22">
        <f>+Sheet1!X112/1000000</f>
        <v>0</v>
      </c>
      <c r="Y112" s="22">
        <f>+Sheet1!Y112/1000000</f>
        <v>0</v>
      </c>
      <c r="Z112" s="22">
        <f>+Sheet1!Z112/1000000</f>
        <v>0</v>
      </c>
      <c r="AA112" s="22">
        <f>+Sheet1!AA112/1000000</f>
        <v>0</v>
      </c>
      <c r="AB112" s="22">
        <f>+Sheet1!AB112/1000000</f>
        <v>0</v>
      </c>
      <c r="AC112" s="72">
        <f t="shared" si="27"/>
        <v>0</v>
      </c>
      <c r="AD112" s="72" t="str">
        <f t="shared" si="28"/>
        <v/>
      </c>
      <c r="AE112" s="72">
        <f t="shared" si="29"/>
        <v>0</v>
      </c>
      <c r="AF112" s="72" t="str">
        <f t="shared" si="30"/>
        <v/>
      </c>
      <c r="AG112" s="72" t="str">
        <f t="shared" si="31"/>
        <v/>
      </c>
      <c r="AH112" s="72" t="str">
        <f t="shared" si="32"/>
        <v/>
      </c>
      <c r="AI112" s="72" t="str">
        <f t="shared" si="33"/>
        <v/>
      </c>
      <c r="AJ112" s="72" t="str">
        <f t="shared" si="34"/>
        <v/>
      </c>
      <c r="AK112" s="72" t="str">
        <f t="shared" si="35"/>
        <v/>
      </c>
      <c r="AL112" s="72" t="str">
        <f t="shared" si="36"/>
        <v/>
      </c>
      <c r="AM112" s="72" t="str">
        <f t="shared" si="37"/>
        <v/>
      </c>
      <c r="AN112" s="64"/>
      <c r="AO112" s="64"/>
      <c r="AP112" s="45" t="s">
        <v>136</v>
      </c>
      <c r="AQ112" s="47">
        <v>400000000</v>
      </c>
      <c r="AR112" s="28">
        <f t="shared" si="42"/>
        <v>399999600</v>
      </c>
      <c r="AS112" s="43">
        <f t="shared" si="44"/>
        <v>0</v>
      </c>
    </row>
    <row r="113" spans="1:45" x14ac:dyDescent="0.25">
      <c r="A113" s="7">
        <v>102</v>
      </c>
      <c r="B113" s="16" t="s">
        <v>155</v>
      </c>
      <c r="C113" s="21">
        <f t="shared" si="43"/>
        <v>19119</v>
      </c>
      <c r="D113" s="23">
        <f>+Sheet1!D113/1000000</f>
        <v>19119</v>
      </c>
      <c r="E113" s="23">
        <f>+Sheet1!E113/1000000</f>
        <v>0</v>
      </c>
      <c r="F113" s="23">
        <f>+Sheet1!F113/1000000</f>
        <v>0</v>
      </c>
      <c r="G113" s="23">
        <f>+Sheet1!G113/1000000</f>
        <v>0</v>
      </c>
      <c r="H113" s="23">
        <f>+Sheet1!H113/1000000</f>
        <v>0</v>
      </c>
      <c r="I113" s="22"/>
      <c r="J113" s="23">
        <f>+Sheet1!J113/1000000</f>
        <v>0</v>
      </c>
      <c r="K113" s="23">
        <f>+Sheet1!K113/1000000</f>
        <v>0</v>
      </c>
      <c r="L113" s="23">
        <f>+Sheet1!L113/1000000</f>
        <v>0</v>
      </c>
      <c r="M113" s="23">
        <f>+Sheet1!M113/1000000</f>
        <v>0</v>
      </c>
      <c r="N113" s="22">
        <f t="shared" si="40"/>
        <v>20584.932199999999</v>
      </c>
      <c r="O113" s="22">
        <f>+Sheet1!O113/1000000</f>
        <v>20584.932199999999</v>
      </c>
      <c r="P113" s="22">
        <f>+Sheet1!P113/1000000</f>
        <v>0</v>
      </c>
      <c r="Q113" s="22">
        <f>+Sheet1!Q113/1000000</f>
        <v>0</v>
      </c>
      <c r="R113" s="22">
        <f>+Sheet1!R113/1000000</f>
        <v>0</v>
      </c>
      <c r="S113" s="22">
        <f>+Sheet1!S113/1000000</f>
        <v>0</v>
      </c>
      <c r="T113" s="22">
        <f t="shared" si="41"/>
        <v>0</v>
      </c>
      <c r="U113" s="22">
        <f>+Sheet1!U113/1000000</f>
        <v>0</v>
      </c>
      <c r="V113" s="22">
        <f>+Sheet1!V113/1000000</f>
        <v>0</v>
      </c>
      <c r="W113" s="22">
        <f>+Sheet1!W113/1000000</f>
        <v>0</v>
      </c>
      <c r="X113" s="22">
        <f>+Sheet1!X113/1000000</f>
        <v>0</v>
      </c>
      <c r="Y113" s="22">
        <f>+Sheet1!Y113/1000000</f>
        <v>0</v>
      </c>
      <c r="Z113" s="22">
        <f>+Sheet1!Z113/1000000</f>
        <v>0</v>
      </c>
      <c r="AA113" s="22">
        <f>+Sheet1!AA113/1000000</f>
        <v>0</v>
      </c>
      <c r="AB113" s="22">
        <f>+Sheet1!AB113/1000000</f>
        <v>0</v>
      </c>
      <c r="AC113" s="72">
        <f t="shared" si="27"/>
        <v>1.0766741042941577</v>
      </c>
      <c r="AD113" s="72">
        <f t="shared" si="28"/>
        <v>1.0766741042941577</v>
      </c>
      <c r="AE113" s="72" t="str">
        <f t="shared" si="29"/>
        <v/>
      </c>
      <c r="AF113" s="72" t="str">
        <f t="shared" si="30"/>
        <v/>
      </c>
      <c r="AG113" s="72" t="str">
        <f t="shared" si="31"/>
        <v/>
      </c>
      <c r="AH113" s="72" t="str">
        <f t="shared" si="32"/>
        <v/>
      </c>
      <c r="AI113" s="72" t="str">
        <f t="shared" si="33"/>
        <v/>
      </c>
      <c r="AJ113" s="72" t="str">
        <f t="shared" si="34"/>
        <v/>
      </c>
      <c r="AK113" s="72" t="str">
        <f t="shared" si="35"/>
        <v/>
      </c>
      <c r="AL113" s="72" t="str">
        <f t="shared" si="36"/>
        <v/>
      </c>
      <c r="AM113" s="72" t="str">
        <f t="shared" si="37"/>
        <v/>
      </c>
      <c r="AN113" s="65"/>
      <c r="AO113" s="65"/>
      <c r="AP113" s="40">
        <f t="shared" ref="AP113:AP138" si="45">C131-SUM(D131:H131)</f>
        <v>0</v>
      </c>
      <c r="AQ113" s="37">
        <v>0</v>
      </c>
      <c r="AR113" s="28">
        <f t="shared" si="42"/>
        <v>0</v>
      </c>
      <c r="AS113" s="43">
        <f t="shared" si="44"/>
        <v>0</v>
      </c>
    </row>
    <row r="114" spans="1:45" ht="20.95" x14ac:dyDescent="0.25">
      <c r="A114" s="7">
        <v>103</v>
      </c>
      <c r="B114" s="16" t="s">
        <v>156</v>
      </c>
      <c r="C114" s="21">
        <f t="shared" si="43"/>
        <v>441.08</v>
      </c>
      <c r="D114" s="23">
        <f>+Sheet1!D114/1000000</f>
        <v>441.08</v>
      </c>
      <c r="E114" s="23">
        <f>+Sheet1!E114/1000000</f>
        <v>0</v>
      </c>
      <c r="F114" s="23">
        <f>+Sheet1!F114/1000000</f>
        <v>0</v>
      </c>
      <c r="G114" s="23">
        <f>+Sheet1!G114/1000000</f>
        <v>0</v>
      </c>
      <c r="H114" s="23">
        <f>+Sheet1!H114/1000000</f>
        <v>0</v>
      </c>
      <c r="I114" s="22"/>
      <c r="J114" s="23">
        <f>+Sheet1!J114/1000000</f>
        <v>0</v>
      </c>
      <c r="K114" s="23">
        <f>+Sheet1!K114/1000000</f>
        <v>0</v>
      </c>
      <c r="L114" s="23">
        <f>+Sheet1!L114/1000000</f>
        <v>0</v>
      </c>
      <c r="M114" s="23">
        <f>+Sheet1!M114/1000000</f>
        <v>0</v>
      </c>
      <c r="N114" s="22">
        <f t="shared" si="40"/>
        <v>441.08</v>
      </c>
      <c r="O114" s="22">
        <f>+Sheet1!O114/1000000</f>
        <v>441.08</v>
      </c>
      <c r="P114" s="22">
        <f>+Sheet1!P114/1000000</f>
        <v>0</v>
      </c>
      <c r="Q114" s="22">
        <f>+Sheet1!Q114/1000000</f>
        <v>0</v>
      </c>
      <c r="R114" s="22">
        <f>+Sheet1!R114/1000000</f>
        <v>0</v>
      </c>
      <c r="S114" s="22">
        <f>+Sheet1!S114/1000000</f>
        <v>0</v>
      </c>
      <c r="T114" s="22">
        <f t="shared" si="41"/>
        <v>0</v>
      </c>
      <c r="U114" s="22">
        <f>+Sheet1!U114/1000000</f>
        <v>0</v>
      </c>
      <c r="V114" s="22">
        <f>+Sheet1!V114/1000000</f>
        <v>0</v>
      </c>
      <c r="W114" s="22">
        <f>+Sheet1!W114/1000000</f>
        <v>0</v>
      </c>
      <c r="X114" s="22">
        <f>+Sheet1!X114/1000000</f>
        <v>0</v>
      </c>
      <c r="Y114" s="22">
        <f>+Sheet1!Y114/1000000</f>
        <v>0</v>
      </c>
      <c r="Z114" s="22">
        <f>+Sheet1!Z114/1000000</f>
        <v>0</v>
      </c>
      <c r="AA114" s="22">
        <f>+Sheet1!AA114/1000000</f>
        <v>0</v>
      </c>
      <c r="AB114" s="22">
        <f>+Sheet1!AB114/1000000</f>
        <v>0</v>
      </c>
      <c r="AC114" s="72">
        <f t="shared" si="27"/>
        <v>1</v>
      </c>
      <c r="AD114" s="72">
        <f t="shared" si="28"/>
        <v>1</v>
      </c>
      <c r="AE114" s="72" t="str">
        <f t="shared" si="29"/>
        <v/>
      </c>
      <c r="AF114" s="72" t="str">
        <f t="shared" si="30"/>
        <v/>
      </c>
      <c r="AG114" s="72" t="str">
        <f t="shared" si="31"/>
        <v/>
      </c>
      <c r="AH114" s="72" t="str">
        <f t="shared" si="32"/>
        <v/>
      </c>
      <c r="AI114" s="72" t="str">
        <f t="shared" si="33"/>
        <v/>
      </c>
      <c r="AJ114" s="72" t="str">
        <f t="shared" si="34"/>
        <v/>
      </c>
      <c r="AK114" s="72" t="str">
        <f t="shared" si="35"/>
        <v/>
      </c>
      <c r="AL114" s="72" t="str">
        <f t="shared" si="36"/>
        <v/>
      </c>
      <c r="AM114" s="72" t="str">
        <f t="shared" si="37"/>
        <v/>
      </c>
      <c r="AN114" s="65"/>
      <c r="AO114" s="65"/>
      <c r="AP114" s="40">
        <f t="shared" si="45"/>
        <v>0</v>
      </c>
      <c r="AQ114" s="37">
        <v>0</v>
      </c>
      <c r="AR114" s="28">
        <f t="shared" si="42"/>
        <v>0</v>
      </c>
      <c r="AS114" s="43">
        <f t="shared" si="44"/>
        <v>0</v>
      </c>
    </row>
    <row r="115" spans="1:45" x14ac:dyDescent="0.25">
      <c r="A115" s="7">
        <v>104</v>
      </c>
      <c r="B115" s="16" t="s">
        <v>157</v>
      </c>
      <c r="C115" s="21">
        <f t="shared" si="43"/>
        <v>3600</v>
      </c>
      <c r="D115" s="23">
        <f>+Sheet1!D115/1000000</f>
        <v>3600</v>
      </c>
      <c r="E115" s="23">
        <f>+Sheet1!E115/1000000</f>
        <v>0</v>
      </c>
      <c r="F115" s="23">
        <f>+Sheet1!F115/1000000</f>
        <v>0</v>
      </c>
      <c r="G115" s="23">
        <f>+Sheet1!G115/1000000</f>
        <v>0</v>
      </c>
      <c r="H115" s="23">
        <f>+Sheet1!H115/1000000</f>
        <v>0</v>
      </c>
      <c r="I115" s="22"/>
      <c r="J115" s="23">
        <f>+Sheet1!J115/1000000</f>
        <v>0</v>
      </c>
      <c r="K115" s="23">
        <f>+Sheet1!K115/1000000</f>
        <v>0</v>
      </c>
      <c r="L115" s="23">
        <f>+Sheet1!L115/1000000</f>
        <v>0</v>
      </c>
      <c r="M115" s="23">
        <f>+Sheet1!M115/1000000</f>
        <v>0</v>
      </c>
      <c r="N115" s="22">
        <f t="shared" si="40"/>
        <v>5964.4680000000008</v>
      </c>
      <c r="O115" s="22">
        <f>+Sheet1!O115/1000000</f>
        <v>3582.5880000000002</v>
      </c>
      <c r="P115" s="22">
        <f>+Sheet1!P115/1000000</f>
        <v>0</v>
      </c>
      <c r="Q115" s="22">
        <f>+Sheet1!Q115/1000000</f>
        <v>0</v>
      </c>
      <c r="R115" s="22">
        <f>+Sheet1!R115/1000000</f>
        <v>0</v>
      </c>
      <c r="S115" s="22">
        <f>+Sheet1!S115/1000000</f>
        <v>0</v>
      </c>
      <c r="T115" s="22">
        <f t="shared" si="41"/>
        <v>0</v>
      </c>
      <c r="U115" s="22">
        <f>+Sheet1!U115/1000000</f>
        <v>0</v>
      </c>
      <c r="V115" s="22">
        <f>+Sheet1!V115/1000000</f>
        <v>0</v>
      </c>
      <c r="W115" s="22">
        <f>+Sheet1!W115/1000000</f>
        <v>2381.88</v>
      </c>
      <c r="X115" s="22">
        <f>+Sheet1!X115/1000000</f>
        <v>2381.88</v>
      </c>
      <c r="Y115" s="22">
        <f>+Sheet1!Y115/1000000</f>
        <v>0</v>
      </c>
      <c r="Z115" s="22">
        <f>+Sheet1!Z115/1000000</f>
        <v>0</v>
      </c>
      <c r="AA115" s="22">
        <f>+Sheet1!AA115/1000000</f>
        <v>0</v>
      </c>
      <c r="AB115" s="22">
        <f>+Sheet1!AB115/1000000</f>
        <v>0</v>
      </c>
      <c r="AC115" s="72">
        <f t="shared" si="27"/>
        <v>1.6567966666666669</v>
      </c>
      <c r="AD115" s="72">
        <f t="shared" si="28"/>
        <v>0.9951633333333334</v>
      </c>
      <c r="AE115" s="72" t="str">
        <f t="shared" si="29"/>
        <v/>
      </c>
      <c r="AF115" s="72" t="str">
        <f t="shared" si="30"/>
        <v/>
      </c>
      <c r="AG115" s="72" t="str">
        <f t="shared" si="31"/>
        <v/>
      </c>
      <c r="AH115" s="72" t="str">
        <f t="shared" si="32"/>
        <v/>
      </c>
      <c r="AI115" s="72" t="str">
        <f t="shared" si="33"/>
        <v/>
      </c>
      <c r="AJ115" s="72" t="str">
        <f t="shared" si="34"/>
        <v/>
      </c>
      <c r="AK115" s="72" t="str">
        <f t="shared" si="35"/>
        <v/>
      </c>
      <c r="AL115" s="72" t="str">
        <f t="shared" si="36"/>
        <v/>
      </c>
      <c r="AM115" s="72" t="str">
        <f t="shared" si="37"/>
        <v/>
      </c>
      <c r="AN115" s="65"/>
      <c r="AO115" s="65"/>
      <c r="AP115" s="40">
        <f t="shared" si="45"/>
        <v>0</v>
      </c>
      <c r="AQ115" s="37">
        <v>0</v>
      </c>
      <c r="AR115" s="28">
        <f t="shared" si="42"/>
        <v>0</v>
      </c>
      <c r="AS115" s="43">
        <f t="shared" si="44"/>
        <v>0</v>
      </c>
    </row>
    <row r="116" spans="1:45" x14ac:dyDescent="0.25">
      <c r="A116" s="7">
        <v>105</v>
      </c>
      <c r="B116" s="16" t="s">
        <v>158</v>
      </c>
      <c r="C116" s="21">
        <f t="shared" si="43"/>
        <v>44553.976999999999</v>
      </c>
      <c r="D116" s="23">
        <f>+Sheet1!D116/1000000</f>
        <v>44553.976999999999</v>
      </c>
      <c r="E116" s="23">
        <f>+Sheet1!E116/1000000</f>
        <v>0</v>
      </c>
      <c r="F116" s="23">
        <f>+Sheet1!F116/1000000</f>
        <v>0</v>
      </c>
      <c r="G116" s="23">
        <f>+Sheet1!G116/1000000</f>
        <v>0</v>
      </c>
      <c r="H116" s="23">
        <f>+Sheet1!H116/1000000</f>
        <v>0</v>
      </c>
      <c r="I116" s="22"/>
      <c r="J116" s="23">
        <f>+Sheet1!J116/1000000</f>
        <v>0</v>
      </c>
      <c r="K116" s="23">
        <f>+Sheet1!K116/1000000</f>
        <v>0</v>
      </c>
      <c r="L116" s="23">
        <f>+Sheet1!L116/1000000</f>
        <v>0</v>
      </c>
      <c r="M116" s="23">
        <f>+Sheet1!M116/1000000</f>
        <v>0</v>
      </c>
      <c r="N116" s="22">
        <f t="shared" si="40"/>
        <v>45189.828600000001</v>
      </c>
      <c r="O116" s="22">
        <f>+Sheet1!O116/1000000</f>
        <v>43242.828600000001</v>
      </c>
      <c r="P116" s="22">
        <f>+Sheet1!P116/1000000</f>
        <v>0</v>
      </c>
      <c r="Q116" s="22">
        <f>+Sheet1!Q116/1000000</f>
        <v>0</v>
      </c>
      <c r="R116" s="22">
        <f>+Sheet1!R116/1000000</f>
        <v>0</v>
      </c>
      <c r="S116" s="22">
        <f>+Sheet1!S116/1000000</f>
        <v>0</v>
      </c>
      <c r="T116" s="22">
        <f t="shared" si="41"/>
        <v>0</v>
      </c>
      <c r="U116" s="22">
        <f>+Sheet1!U116/1000000</f>
        <v>0</v>
      </c>
      <c r="V116" s="22">
        <f>+Sheet1!V116/1000000</f>
        <v>0</v>
      </c>
      <c r="W116" s="22">
        <f>+Sheet1!W116/1000000</f>
        <v>1947</v>
      </c>
      <c r="X116" s="22">
        <f>+Sheet1!X116/1000000</f>
        <v>1947</v>
      </c>
      <c r="Y116" s="22">
        <f>+Sheet1!Y116/1000000</f>
        <v>0</v>
      </c>
      <c r="Z116" s="22">
        <f>+Sheet1!Z116/1000000</f>
        <v>0</v>
      </c>
      <c r="AA116" s="22">
        <f>+Sheet1!AA116/1000000</f>
        <v>0</v>
      </c>
      <c r="AB116" s="22">
        <f>+Sheet1!AB116/1000000</f>
        <v>0</v>
      </c>
      <c r="AC116" s="72">
        <f t="shared" si="27"/>
        <v>1.0142714891647047</v>
      </c>
      <c r="AD116" s="72">
        <f t="shared" si="28"/>
        <v>0.97057168656346893</v>
      </c>
      <c r="AE116" s="72" t="str">
        <f t="shared" si="29"/>
        <v/>
      </c>
      <c r="AF116" s="72" t="str">
        <f t="shared" si="30"/>
        <v/>
      </c>
      <c r="AG116" s="72" t="str">
        <f t="shared" si="31"/>
        <v/>
      </c>
      <c r="AH116" s="72" t="str">
        <f t="shared" si="32"/>
        <v/>
      </c>
      <c r="AI116" s="72" t="str">
        <f t="shared" si="33"/>
        <v/>
      </c>
      <c r="AJ116" s="72" t="str">
        <f t="shared" si="34"/>
        <v/>
      </c>
      <c r="AK116" s="72" t="str">
        <f t="shared" si="35"/>
        <v/>
      </c>
      <c r="AL116" s="72" t="str">
        <f t="shared" si="36"/>
        <v/>
      </c>
      <c r="AM116" s="72" t="str">
        <f t="shared" si="37"/>
        <v/>
      </c>
      <c r="AN116" s="65"/>
      <c r="AO116" s="65"/>
      <c r="AP116" s="40">
        <f t="shared" si="45"/>
        <v>0</v>
      </c>
      <c r="AQ116" s="37">
        <v>0</v>
      </c>
      <c r="AR116" s="28">
        <f t="shared" si="42"/>
        <v>0</v>
      </c>
      <c r="AS116" s="43">
        <f t="shared" si="44"/>
        <v>0</v>
      </c>
    </row>
    <row r="117" spans="1:45" x14ac:dyDescent="0.25">
      <c r="A117" s="7">
        <v>106</v>
      </c>
      <c r="B117" s="16" t="s">
        <v>159</v>
      </c>
      <c r="C117" s="21">
        <f t="shared" si="43"/>
        <v>7240</v>
      </c>
      <c r="D117" s="23">
        <f>+Sheet1!D117/1000000</f>
        <v>7240</v>
      </c>
      <c r="E117" s="23">
        <f>+Sheet1!E117/1000000</f>
        <v>0</v>
      </c>
      <c r="F117" s="23">
        <f>+Sheet1!F117/1000000</f>
        <v>0</v>
      </c>
      <c r="G117" s="23">
        <f>+Sheet1!G117/1000000</f>
        <v>0</v>
      </c>
      <c r="H117" s="23">
        <f>+Sheet1!H117/1000000</f>
        <v>0</v>
      </c>
      <c r="I117" s="22"/>
      <c r="J117" s="23">
        <f>+Sheet1!J117/1000000</f>
        <v>0</v>
      </c>
      <c r="K117" s="23">
        <f>+Sheet1!K117/1000000</f>
        <v>0</v>
      </c>
      <c r="L117" s="23">
        <f>+Sheet1!L117/1000000</f>
        <v>0</v>
      </c>
      <c r="M117" s="23">
        <f>+Sheet1!M117/1000000</f>
        <v>0</v>
      </c>
      <c r="N117" s="22">
        <f t="shared" si="40"/>
        <v>7138.8472499999998</v>
      </c>
      <c r="O117" s="22">
        <f>+Sheet1!O117/1000000</f>
        <v>7138.8472499999998</v>
      </c>
      <c r="P117" s="22">
        <f>+Sheet1!P117/1000000</f>
        <v>0</v>
      </c>
      <c r="Q117" s="22">
        <f>+Sheet1!Q117/1000000</f>
        <v>0</v>
      </c>
      <c r="R117" s="22">
        <f>+Sheet1!R117/1000000</f>
        <v>0</v>
      </c>
      <c r="S117" s="22">
        <f>+Sheet1!S117/1000000</f>
        <v>0</v>
      </c>
      <c r="T117" s="22">
        <f t="shared" si="41"/>
        <v>0</v>
      </c>
      <c r="U117" s="22">
        <f>+Sheet1!U117/1000000</f>
        <v>0</v>
      </c>
      <c r="V117" s="22">
        <f>+Sheet1!V117/1000000</f>
        <v>0</v>
      </c>
      <c r="W117" s="22">
        <f>+Sheet1!W117/1000000</f>
        <v>0</v>
      </c>
      <c r="X117" s="22">
        <f>+Sheet1!X117/1000000</f>
        <v>0</v>
      </c>
      <c r="Y117" s="22">
        <f>+Sheet1!Y117/1000000</f>
        <v>0</v>
      </c>
      <c r="Z117" s="22">
        <f>+Sheet1!Z117/1000000</f>
        <v>0</v>
      </c>
      <c r="AA117" s="22">
        <f>+Sheet1!AA117/1000000</f>
        <v>0</v>
      </c>
      <c r="AB117" s="22">
        <f>+Sheet1!AB117/1000000</f>
        <v>0</v>
      </c>
      <c r="AC117" s="72">
        <f t="shared" si="27"/>
        <v>0.98602862569060767</v>
      </c>
      <c r="AD117" s="72">
        <f t="shared" si="28"/>
        <v>0.98602862569060767</v>
      </c>
      <c r="AE117" s="72" t="str">
        <f t="shared" si="29"/>
        <v/>
      </c>
      <c r="AF117" s="72" t="str">
        <f t="shared" si="30"/>
        <v/>
      </c>
      <c r="AG117" s="72" t="str">
        <f t="shared" si="31"/>
        <v/>
      </c>
      <c r="AH117" s="72" t="str">
        <f t="shared" si="32"/>
        <v/>
      </c>
      <c r="AI117" s="72" t="str">
        <f t="shared" si="33"/>
        <v/>
      </c>
      <c r="AJ117" s="72" t="str">
        <f t="shared" si="34"/>
        <v/>
      </c>
      <c r="AK117" s="72" t="str">
        <f t="shared" si="35"/>
        <v/>
      </c>
      <c r="AL117" s="72" t="str">
        <f t="shared" si="36"/>
        <v/>
      </c>
      <c r="AM117" s="72" t="str">
        <f t="shared" si="37"/>
        <v/>
      </c>
      <c r="AN117" s="65"/>
      <c r="AO117" s="65"/>
      <c r="AP117" s="40">
        <f t="shared" si="45"/>
        <v>0</v>
      </c>
      <c r="AQ117" s="37">
        <v>0</v>
      </c>
      <c r="AR117" s="28">
        <f t="shared" si="42"/>
        <v>0</v>
      </c>
      <c r="AS117" s="43">
        <f t="shared" si="44"/>
        <v>0</v>
      </c>
    </row>
    <row r="118" spans="1:45" ht="20.95" x14ac:dyDescent="0.25">
      <c r="A118" s="7">
        <v>107</v>
      </c>
      <c r="B118" s="16" t="s">
        <v>160</v>
      </c>
      <c r="C118" s="21">
        <f t="shared" si="43"/>
        <v>15055</v>
      </c>
      <c r="D118" s="23">
        <f>+Sheet1!D118/1000000</f>
        <v>15055</v>
      </c>
      <c r="E118" s="23">
        <f>+Sheet1!E118/1000000</f>
        <v>0</v>
      </c>
      <c r="F118" s="23">
        <f>+Sheet1!F118/1000000</f>
        <v>0</v>
      </c>
      <c r="G118" s="23">
        <f>+Sheet1!G118/1000000</f>
        <v>0</v>
      </c>
      <c r="H118" s="23">
        <f>+Sheet1!H118/1000000</f>
        <v>0</v>
      </c>
      <c r="I118" s="22"/>
      <c r="J118" s="23">
        <f>+Sheet1!J118/1000000</f>
        <v>0</v>
      </c>
      <c r="K118" s="23">
        <f>+Sheet1!K118/1000000</f>
        <v>0</v>
      </c>
      <c r="L118" s="23">
        <f>+Sheet1!L118/1000000</f>
        <v>0</v>
      </c>
      <c r="M118" s="23">
        <f>+Sheet1!M118/1000000</f>
        <v>0</v>
      </c>
      <c r="N118" s="22">
        <f t="shared" si="40"/>
        <v>14582.535</v>
      </c>
      <c r="O118" s="22">
        <f>+Sheet1!O118/1000000</f>
        <v>13844.153</v>
      </c>
      <c r="P118" s="22">
        <f>+Sheet1!P118/1000000</f>
        <v>0</v>
      </c>
      <c r="Q118" s="22">
        <f>+Sheet1!Q118/1000000</f>
        <v>0</v>
      </c>
      <c r="R118" s="22">
        <f>+Sheet1!R118/1000000</f>
        <v>0</v>
      </c>
      <c r="S118" s="22">
        <f>+Sheet1!S118/1000000</f>
        <v>0</v>
      </c>
      <c r="T118" s="22">
        <f t="shared" si="41"/>
        <v>0</v>
      </c>
      <c r="U118" s="22">
        <f>+Sheet1!U118/1000000</f>
        <v>0</v>
      </c>
      <c r="V118" s="22">
        <f>+Sheet1!V118/1000000</f>
        <v>0</v>
      </c>
      <c r="W118" s="22">
        <f>+Sheet1!W118/1000000</f>
        <v>738.38199999999995</v>
      </c>
      <c r="X118" s="22">
        <f>+Sheet1!X118/1000000</f>
        <v>738.38199999999995</v>
      </c>
      <c r="Y118" s="22">
        <f>+Sheet1!Y118/1000000</f>
        <v>0</v>
      </c>
      <c r="Z118" s="22">
        <f>+Sheet1!Z118/1000000</f>
        <v>0</v>
      </c>
      <c r="AA118" s="22">
        <f>+Sheet1!AA118/1000000</f>
        <v>0</v>
      </c>
      <c r="AB118" s="22">
        <f>+Sheet1!AB118/1000000</f>
        <v>0</v>
      </c>
      <c r="AC118" s="72">
        <f t="shared" si="27"/>
        <v>0.96861740285619391</v>
      </c>
      <c r="AD118" s="72">
        <f t="shared" si="28"/>
        <v>0.91957177017602132</v>
      </c>
      <c r="AE118" s="72" t="str">
        <f t="shared" si="29"/>
        <v/>
      </c>
      <c r="AF118" s="72" t="str">
        <f t="shared" si="30"/>
        <v/>
      </c>
      <c r="AG118" s="72" t="str">
        <f t="shared" si="31"/>
        <v/>
      </c>
      <c r="AH118" s="72" t="str">
        <f t="shared" si="32"/>
        <v/>
      </c>
      <c r="AI118" s="72" t="str">
        <f t="shared" si="33"/>
        <v/>
      </c>
      <c r="AJ118" s="72" t="str">
        <f t="shared" si="34"/>
        <v/>
      </c>
      <c r="AK118" s="72" t="str">
        <f t="shared" si="35"/>
        <v/>
      </c>
      <c r="AL118" s="72" t="str">
        <f t="shared" si="36"/>
        <v/>
      </c>
      <c r="AM118" s="72" t="str">
        <f t="shared" si="37"/>
        <v/>
      </c>
      <c r="AN118" s="65"/>
      <c r="AO118" s="65"/>
      <c r="AP118" s="40">
        <f t="shared" si="45"/>
        <v>0</v>
      </c>
      <c r="AQ118" s="37">
        <v>0</v>
      </c>
      <c r="AR118" s="28">
        <f t="shared" si="42"/>
        <v>0</v>
      </c>
      <c r="AS118" s="43">
        <f t="shared" si="44"/>
        <v>0</v>
      </c>
    </row>
    <row r="119" spans="1:45" x14ac:dyDescent="0.25">
      <c r="A119" s="7">
        <v>108</v>
      </c>
      <c r="B119" s="16" t="s">
        <v>161</v>
      </c>
      <c r="C119" s="21">
        <f t="shared" si="43"/>
        <v>10022.450999999999</v>
      </c>
      <c r="D119" s="23">
        <f>+Sheet1!D119/1000000</f>
        <v>10022.450999999999</v>
      </c>
      <c r="E119" s="23">
        <f>+Sheet1!E119/1000000</f>
        <v>0</v>
      </c>
      <c r="F119" s="23">
        <f>+Sheet1!F119/1000000</f>
        <v>0</v>
      </c>
      <c r="G119" s="23">
        <f>+Sheet1!G119/1000000</f>
        <v>0</v>
      </c>
      <c r="H119" s="23">
        <f>+Sheet1!H119/1000000</f>
        <v>0</v>
      </c>
      <c r="I119" s="22"/>
      <c r="J119" s="23">
        <f>+Sheet1!J119/1000000</f>
        <v>0</v>
      </c>
      <c r="K119" s="23">
        <f>+Sheet1!K119/1000000</f>
        <v>0</v>
      </c>
      <c r="L119" s="23">
        <f>+Sheet1!L119/1000000</f>
        <v>0</v>
      </c>
      <c r="M119" s="23">
        <f>+Sheet1!M119/1000000</f>
        <v>0</v>
      </c>
      <c r="N119" s="22">
        <f t="shared" si="40"/>
        <v>23808.844999999998</v>
      </c>
      <c r="O119" s="22">
        <f>+Sheet1!O119/1000000</f>
        <v>22644.879830999998</v>
      </c>
      <c r="P119" s="22">
        <f>+Sheet1!P119/1000000</f>
        <v>0</v>
      </c>
      <c r="Q119" s="22">
        <f>+Sheet1!Q119/1000000</f>
        <v>0</v>
      </c>
      <c r="R119" s="22">
        <f>+Sheet1!R119/1000000</f>
        <v>0</v>
      </c>
      <c r="S119" s="22">
        <f>+Sheet1!S119/1000000</f>
        <v>0</v>
      </c>
      <c r="T119" s="22">
        <f t="shared" si="41"/>
        <v>0</v>
      </c>
      <c r="U119" s="22">
        <f>+Sheet1!U119/1000000</f>
        <v>0</v>
      </c>
      <c r="V119" s="22">
        <f>+Sheet1!V119/1000000</f>
        <v>0</v>
      </c>
      <c r="W119" s="22">
        <f>+Sheet1!W119/1000000</f>
        <v>1163.9651690000001</v>
      </c>
      <c r="X119" s="22">
        <f>+Sheet1!X119/1000000</f>
        <v>1163.9651690000001</v>
      </c>
      <c r="Y119" s="22">
        <f>+Sheet1!Y119/1000000</f>
        <v>0</v>
      </c>
      <c r="Z119" s="22">
        <f>+Sheet1!Z119/1000000</f>
        <v>0</v>
      </c>
      <c r="AA119" s="22">
        <f>+Sheet1!AA119/1000000</f>
        <v>0</v>
      </c>
      <c r="AB119" s="22">
        <f>+Sheet1!AB119/1000000</f>
        <v>0</v>
      </c>
      <c r="AC119" s="72">
        <f t="shared" si="27"/>
        <v>2.3755511501128814</v>
      </c>
      <c r="AD119" s="72">
        <f t="shared" si="28"/>
        <v>2.2594153696535906</v>
      </c>
      <c r="AE119" s="72" t="str">
        <f t="shared" si="29"/>
        <v/>
      </c>
      <c r="AF119" s="72" t="str">
        <f t="shared" si="30"/>
        <v/>
      </c>
      <c r="AG119" s="72" t="str">
        <f t="shared" si="31"/>
        <v/>
      </c>
      <c r="AH119" s="72" t="str">
        <f t="shared" si="32"/>
        <v/>
      </c>
      <c r="AI119" s="72" t="str">
        <f t="shared" si="33"/>
        <v/>
      </c>
      <c r="AJ119" s="72" t="str">
        <f t="shared" si="34"/>
        <v/>
      </c>
      <c r="AK119" s="72" t="str">
        <f t="shared" si="35"/>
        <v/>
      </c>
      <c r="AL119" s="72" t="str">
        <f t="shared" si="36"/>
        <v/>
      </c>
      <c r="AM119" s="72" t="str">
        <f t="shared" si="37"/>
        <v/>
      </c>
      <c r="AN119" s="65"/>
      <c r="AO119" s="65"/>
      <c r="AP119" s="40">
        <f t="shared" si="45"/>
        <v>0</v>
      </c>
      <c r="AQ119" s="37">
        <v>0</v>
      </c>
      <c r="AR119" s="28">
        <f t="shared" si="42"/>
        <v>0</v>
      </c>
      <c r="AS119" s="43">
        <f t="shared" si="44"/>
        <v>0</v>
      </c>
    </row>
    <row r="120" spans="1:45" x14ac:dyDescent="0.25">
      <c r="A120" s="7">
        <v>109</v>
      </c>
      <c r="B120" s="16" t="s">
        <v>162</v>
      </c>
      <c r="C120" s="21">
        <f t="shared" si="43"/>
        <v>1000</v>
      </c>
      <c r="D120" s="23">
        <f>+Sheet1!D120/1000000</f>
        <v>1000</v>
      </c>
      <c r="E120" s="23">
        <f>+Sheet1!E120/1000000</f>
        <v>0</v>
      </c>
      <c r="F120" s="23">
        <f>+Sheet1!F120/1000000</f>
        <v>0</v>
      </c>
      <c r="G120" s="23">
        <f>+Sheet1!G120/1000000</f>
        <v>0</v>
      </c>
      <c r="H120" s="23">
        <f>+Sheet1!H120/1000000</f>
        <v>0</v>
      </c>
      <c r="I120" s="22"/>
      <c r="J120" s="23">
        <f>+Sheet1!J120/1000000</f>
        <v>0</v>
      </c>
      <c r="K120" s="23">
        <f>+Sheet1!K120/1000000</f>
        <v>0</v>
      </c>
      <c r="L120" s="23">
        <f>+Sheet1!L120/1000000</f>
        <v>0</v>
      </c>
      <c r="M120" s="23">
        <f>+Sheet1!M120/1000000</f>
        <v>0</v>
      </c>
      <c r="N120" s="22">
        <f t="shared" si="40"/>
        <v>1000</v>
      </c>
      <c r="O120" s="22">
        <f>+Sheet1!O120/1000000</f>
        <v>1000</v>
      </c>
      <c r="P120" s="22">
        <f>+Sheet1!P120/1000000</f>
        <v>0</v>
      </c>
      <c r="Q120" s="22">
        <f>+Sheet1!Q120/1000000</f>
        <v>0</v>
      </c>
      <c r="R120" s="22">
        <f>+Sheet1!R120/1000000</f>
        <v>0</v>
      </c>
      <c r="S120" s="22">
        <f>+Sheet1!S120/1000000</f>
        <v>0</v>
      </c>
      <c r="T120" s="22">
        <f t="shared" si="41"/>
        <v>0</v>
      </c>
      <c r="U120" s="22">
        <f>+Sheet1!U120/1000000</f>
        <v>0</v>
      </c>
      <c r="V120" s="22">
        <f>+Sheet1!V120/1000000</f>
        <v>0</v>
      </c>
      <c r="W120" s="22">
        <f>+Sheet1!W120/1000000</f>
        <v>0</v>
      </c>
      <c r="X120" s="22">
        <f>+Sheet1!X120/1000000</f>
        <v>0</v>
      </c>
      <c r="Y120" s="22">
        <f>+Sheet1!Y120/1000000</f>
        <v>0</v>
      </c>
      <c r="Z120" s="22">
        <f>+Sheet1!Z120/1000000</f>
        <v>0</v>
      </c>
      <c r="AA120" s="22">
        <f>+Sheet1!AA120/1000000</f>
        <v>0</v>
      </c>
      <c r="AB120" s="22">
        <f>+Sheet1!AB120/1000000</f>
        <v>0</v>
      </c>
      <c r="AC120" s="72">
        <f t="shared" si="27"/>
        <v>1</v>
      </c>
      <c r="AD120" s="72">
        <f t="shared" si="28"/>
        <v>1</v>
      </c>
      <c r="AE120" s="72" t="str">
        <f t="shared" si="29"/>
        <v/>
      </c>
      <c r="AF120" s="72" t="str">
        <f t="shared" si="30"/>
        <v/>
      </c>
      <c r="AG120" s="72" t="str">
        <f t="shared" si="31"/>
        <v/>
      </c>
      <c r="AH120" s="72" t="str">
        <f t="shared" si="32"/>
        <v/>
      </c>
      <c r="AI120" s="72" t="str">
        <f t="shared" si="33"/>
        <v/>
      </c>
      <c r="AJ120" s="72" t="str">
        <f t="shared" si="34"/>
        <v/>
      </c>
      <c r="AK120" s="72" t="str">
        <f t="shared" si="35"/>
        <v/>
      </c>
      <c r="AL120" s="72" t="str">
        <f t="shared" si="36"/>
        <v/>
      </c>
      <c r="AM120" s="72" t="str">
        <f t="shared" si="37"/>
        <v/>
      </c>
      <c r="AN120" s="65"/>
      <c r="AO120" s="65"/>
      <c r="AP120" s="40">
        <f t="shared" si="45"/>
        <v>0</v>
      </c>
      <c r="AQ120" s="37">
        <v>0</v>
      </c>
      <c r="AR120" s="28">
        <f t="shared" si="42"/>
        <v>0</v>
      </c>
      <c r="AS120" s="43">
        <f t="shared" si="44"/>
        <v>0</v>
      </c>
    </row>
    <row r="121" spans="1:45" ht="20.95" x14ac:dyDescent="0.25">
      <c r="A121" s="7">
        <v>110</v>
      </c>
      <c r="B121" s="16" t="s">
        <v>163</v>
      </c>
      <c r="C121" s="21">
        <f t="shared" si="43"/>
        <v>20000</v>
      </c>
      <c r="D121" s="23">
        <f>+Sheet1!D121/1000000</f>
        <v>20000</v>
      </c>
      <c r="E121" s="23">
        <f>+Sheet1!E121/1000000</f>
        <v>0</v>
      </c>
      <c r="F121" s="23">
        <f>+Sheet1!F121/1000000</f>
        <v>0</v>
      </c>
      <c r="G121" s="23">
        <f>+Sheet1!G121/1000000</f>
        <v>0</v>
      </c>
      <c r="H121" s="23">
        <f>+Sheet1!H121/1000000</f>
        <v>0</v>
      </c>
      <c r="I121" s="22"/>
      <c r="J121" s="23">
        <f>+Sheet1!J121/1000000</f>
        <v>0</v>
      </c>
      <c r="K121" s="23">
        <f>+Sheet1!K121/1000000</f>
        <v>0</v>
      </c>
      <c r="L121" s="23">
        <f>+Sheet1!L121/1000000</f>
        <v>0</v>
      </c>
      <c r="M121" s="23">
        <f>+Sheet1!M121/1000000</f>
        <v>0</v>
      </c>
      <c r="N121" s="22">
        <f t="shared" si="40"/>
        <v>28437.595000000001</v>
      </c>
      <c r="O121" s="22">
        <f>+Sheet1!O121/1000000</f>
        <v>16134.225</v>
      </c>
      <c r="P121" s="22">
        <f>+Sheet1!P121/1000000</f>
        <v>0</v>
      </c>
      <c r="Q121" s="22">
        <f>+Sheet1!Q121/1000000</f>
        <v>0</v>
      </c>
      <c r="R121" s="22">
        <f>+Sheet1!R121/1000000</f>
        <v>0</v>
      </c>
      <c r="S121" s="22">
        <f>+Sheet1!S121/1000000</f>
        <v>0</v>
      </c>
      <c r="T121" s="22">
        <f t="shared" si="41"/>
        <v>0</v>
      </c>
      <c r="U121" s="22">
        <f>+Sheet1!U121/1000000</f>
        <v>0</v>
      </c>
      <c r="V121" s="22">
        <f>+Sheet1!V121/1000000</f>
        <v>0</v>
      </c>
      <c r="W121" s="22">
        <f>+Sheet1!W121/1000000</f>
        <v>12303.37</v>
      </c>
      <c r="X121" s="22">
        <f>+Sheet1!X121/1000000</f>
        <v>12303.37</v>
      </c>
      <c r="Y121" s="22">
        <f>+Sheet1!Y121/1000000</f>
        <v>0</v>
      </c>
      <c r="Z121" s="22">
        <f>+Sheet1!Z121/1000000</f>
        <v>0</v>
      </c>
      <c r="AA121" s="22">
        <f>+Sheet1!AA121/1000000</f>
        <v>0</v>
      </c>
      <c r="AB121" s="22">
        <f>+Sheet1!AB121/1000000</f>
        <v>0</v>
      </c>
      <c r="AC121" s="72">
        <f t="shared" si="27"/>
        <v>1.42187975</v>
      </c>
      <c r="AD121" s="72">
        <f t="shared" si="28"/>
        <v>0.80671124999999999</v>
      </c>
      <c r="AE121" s="72" t="str">
        <f t="shared" si="29"/>
        <v/>
      </c>
      <c r="AF121" s="72" t="str">
        <f t="shared" si="30"/>
        <v/>
      </c>
      <c r="AG121" s="72" t="str">
        <f t="shared" si="31"/>
        <v/>
      </c>
      <c r="AH121" s="72" t="str">
        <f t="shared" si="32"/>
        <v/>
      </c>
      <c r="AI121" s="72" t="str">
        <f t="shared" si="33"/>
        <v/>
      </c>
      <c r="AJ121" s="72" t="str">
        <f t="shared" si="34"/>
        <v/>
      </c>
      <c r="AK121" s="72" t="str">
        <f t="shared" si="35"/>
        <v/>
      </c>
      <c r="AL121" s="72" t="str">
        <f t="shared" si="36"/>
        <v/>
      </c>
      <c r="AM121" s="72" t="str">
        <f t="shared" si="37"/>
        <v/>
      </c>
      <c r="AN121" s="65"/>
      <c r="AO121" s="65"/>
      <c r="AP121" s="40">
        <f t="shared" si="45"/>
        <v>0</v>
      </c>
      <c r="AQ121" s="37">
        <v>0</v>
      </c>
      <c r="AR121" s="28">
        <f t="shared" si="42"/>
        <v>0</v>
      </c>
      <c r="AS121" s="43">
        <f t="shared" si="44"/>
        <v>0</v>
      </c>
    </row>
    <row r="122" spans="1:45" ht="20.95" x14ac:dyDescent="0.25">
      <c r="A122" s="7">
        <v>111</v>
      </c>
      <c r="B122" s="16" t="s">
        <v>164</v>
      </c>
      <c r="C122" s="21">
        <f t="shared" si="43"/>
        <v>15037</v>
      </c>
      <c r="D122" s="23">
        <f>+Sheet1!D122/1000000</f>
        <v>15037</v>
      </c>
      <c r="E122" s="23">
        <f>+Sheet1!E122/1000000</f>
        <v>0</v>
      </c>
      <c r="F122" s="23">
        <f>+Sheet1!F122/1000000</f>
        <v>0</v>
      </c>
      <c r="G122" s="23">
        <f>+Sheet1!G122/1000000</f>
        <v>0</v>
      </c>
      <c r="H122" s="23">
        <f>+Sheet1!H122/1000000</f>
        <v>0</v>
      </c>
      <c r="I122" s="22"/>
      <c r="J122" s="23">
        <f>+Sheet1!J122/1000000</f>
        <v>0</v>
      </c>
      <c r="K122" s="23">
        <f>+Sheet1!K122/1000000</f>
        <v>0</v>
      </c>
      <c r="L122" s="23">
        <f>+Sheet1!L122/1000000</f>
        <v>0</v>
      </c>
      <c r="M122" s="23">
        <f>+Sheet1!M122/1000000</f>
        <v>0</v>
      </c>
      <c r="N122" s="22">
        <f t="shared" si="40"/>
        <v>14218.494000000001</v>
      </c>
      <c r="O122" s="22">
        <f>+Sheet1!O122/1000000</f>
        <v>14218.494000000001</v>
      </c>
      <c r="P122" s="22">
        <f>+Sheet1!P122/1000000</f>
        <v>0</v>
      </c>
      <c r="Q122" s="22">
        <f>+Sheet1!Q122/1000000</f>
        <v>0</v>
      </c>
      <c r="R122" s="22">
        <f>+Sheet1!R122/1000000</f>
        <v>0</v>
      </c>
      <c r="S122" s="22">
        <f>+Sheet1!S122/1000000</f>
        <v>0</v>
      </c>
      <c r="T122" s="22">
        <f t="shared" si="41"/>
        <v>0</v>
      </c>
      <c r="U122" s="22">
        <f>+Sheet1!U122/1000000</f>
        <v>0</v>
      </c>
      <c r="V122" s="22">
        <f>+Sheet1!V122/1000000</f>
        <v>0</v>
      </c>
      <c r="W122" s="22">
        <f>+Sheet1!W122/1000000</f>
        <v>0</v>
      </c>
      <c r="X122" s="22">
        <f>+Sheet1!X122/1000000</f>
        <v>0</v>
      </c>
      <c r="Y122" s="22">
        <f>+Sheet1!Y122/1000000</f>
        <v>0</v>
      </c>
      <c r="Z122" s="22">
        <f>+Sheet1!Z122/1000000</f>
        <v>0</v>
      </c>
      <c r="AA122" s="22">
        <f>+Sheet1!AA122/1000000</f>
        <v>0</v>
      </c>
      <c r="AB122" s="22">
        <f>+Sheet1!AB122/1000000</f>
        <v>0</v>
      </c>
      <c r="AC122" s="72">
        <f t="shared" si="27"/>
        <v>0.9455672009044358</v>
      </c>
      <c r="AD122" s="72">
        <f t="shared" si="28"/>
        <v>0.9455672009044358</v>
      </c>
      <c r="AE122" s="72" t="str">
        <f t="shared" si="29"/>
        <v/>
      </c>
      <c r="AF122" s="72" t="str">
        <f t="shared" si="30"/>
        <v/>
      </c>
      <c r="AG122" s="72" t="str">
        <f t="shared" si="31"/>
        <v/>
      </c>
      <c r="AH122" s="72" t="str">
        <f t="shared" si="32"/>
        <v/>
      </c>
      <c r="AI122" s="72" t="str">
        <f t="shared" si="33"/>
        <v/>
      </c>
      <c r="AJ122" s="72" t="str">
        <f t="shared" si="34"/>
        <v/>
      </c>
      <c r="AK122" s="72" t="str">
        <f t="shared" si="35"/>
        <v/>
      </c>
      <c r="AL122" s="72" t="str">
        <f t="shared" si="36"/>
        <v/>
      </c>
      <c r="AM122" s="72" t="str">
        <f t="shared" si="37"/>
        <v/>
      </c>
      <c r="AN122" s="65"/>
      <c r="AO122" s="65"/>
      <c r="AP122" s="40">
        <f t="shared" si="45"/>
        <v>0</v>
      </c>
      <c r="AQ122" s="37">
        <v>0</v>
      </c>
      <c r="AR122" s="28">
        <f t="shared" si="42"/>
        <v>0</v>
      </c>
      <c r="AS122" s="43">
        <f t="shared" si="44"/>
        <v>0</v>
      </c>
    </row>
    <row r="123" spans="1:45" ht="20.95" x14ac:dyDescent="0.25">
      <c r="A123" s="7">
        <v>112</v>
      </c>
      <c r="B123" s="16" t="s">
        <v>165</v>
      </c>
      <c r="C123" s="21">
        <f t="shared" si="43"/>
        <v>21000</v>
      </c>
      <c r="D123" s="23">
        <f>+Sheet1!D123/1000000</f>
        <v>21000</v>
      </c>
      <c r="E123" s="23">
        <f>+Sheet1!E123/1000000</f>
        <v>0</v>
      </c>
      <c r="F123" s="23">
        <f>+Sheet1!F123/1000000</f>
        <v>0</v>
      </c>
      <c r="G123" s="23">
        <f>+Sheet1!G123/1000000</f>
        <v>0</v>
      </c>
      <c r="H123" s="23">
        <f>+Sheet1!H123/1000000</f>
        <v>0</v>
      </c>
      <c r="I123" s="22"/>
      <c r="J123" s="23">
        <f>+Sheet1!J123/1000000</f>
        <v>0</v>
      </c>
      <c r="K123" s="23">
        <f>+Sheet1!K123/1000000</f>
        <v>0</v>
      </c>
      <c r="L123" s="23">
        <f>+Sheet1!L123/1000000</f>
        <v>0</v>
      </c>
      <c r="M123" s="23">
        <f>+Sheet1!M123/1000000</f>
        <v>0</v>
      </c>
      <c r="N123" s="22">
        <f t="shared" si="40"/>
        <v>20607.291000000001</v>
      </c>
      <c r="O123" s="22">
        <f>+Sheet1!O123/1000000</f>
        <v>539.02599999999995</v>
      </c>
      <c r="P123" s="22">
        <f>+Sheet1!P123/1000000</f>
        <v>0</v>
      </c>
      <c r="Q123" s="22">
        <f>+Sheet1!Q123/1000000</f>
        <v>0</v>
      </c>
      <c r="R123" s="22">
        <f>+Sheet1!R123/1000000</f>
        <v>0</v>
      </c>
      <c r="S123" s="22">
        <f>+Sheet1!S123/1000000</f>
        <v>0</v>
      </c>
      <c r="T123" s="22">
        <f t="shared" si="41"/>
        <v>0</v>
      </c>
      <c r="U123" s="22">
        <f>+Sheet1!U123/1000000</f>
        <v>0</v>
      </c>
      <c r="V123" s="22">
        <f>+Sheet1!V123/1000000</f>
        <v>0</v>
      </c>
      <c r="W123" s="22">
        <f>+Sheet1!W123/1000000</f>
        <v>20068.264999999999</v>
      </c>
      <c r="X123" s="22">
        <f>+Sheet1!X123/1000000</f>
        <v>20068.264999999999</v>
      </c>
      <c r="Y123" s="22">
        <f>+Sheet1!Y123/1000000</f>
        <v>0</v>
      </c>
      <c r="Z123" s="22">
        <f>+Sheet1!Z123/1000000</f>
        <v>0</v>
      </c>
      <c r="AA123" s="22">
        <f>+Sheet1!AA123/1000000</f>
        <v>0</v>
      </c>
      <c r="AB123" s="22">
        <f>+Sheet1!AB123/1000000</f>
        <v>0</v>
      </c>
      <c r="AC123" s="72">
        <f t="shared" si="27"/>
        <v>0.98129957142857149</v>
      </c>
      <c r="AD123" s="72">
        <f t="shared" si="28"/>
        <v>2.566790476190476E-2</v>
      </c>
      <c r="AE123" s="72" t="str">
        <f t="shared" si="29"/>
        <v/>
      </c>
      <c r="AF123" s="72" t="str">
        <f t="shared" si="30"/>
        <v/>
      </c>
      <c r="AG123" s="72" t="str">
        <f t="shared" si="31"/>
        <v/>
      </c>
      <c r="AH123" s="72" t="str">
        <f t="shared" si="32"/>
        <v/>
      </c>
      <c r="AI123" s="72" t="str">
        <f t="shared" si="33"/>
        <v/>
      </c>
      <c r="AJ123" s="72" t="str">
        <f t="shared" si="34"/>
        <v/>
      </c>
      <c r="AK123" s="72" t="str">
        <f t="shared" si="35"/>
        <v/>
      </c>
      <c r="AL123" s="72" t="str">
        <f t="shared" si="36"/>
        <v/>
      </c>
      <c r="AM123" s="72" t="str">
        <f t="shared" si="37"/>
        <v/>
      </c>
      <c r="AN123" s="65"/>
      <c r="AO123" s="65"/>
      <c r="AP123" s="40">
        <f t="shared" si="45"/>
        <v>0</v>
      </c>
      <c r="AQ123" s="37">
        <v>0</v>
      </c>
      <c r="AR123" s="28">
        <f t="shared" si="42"/>
        <v>0</v>
      </c>
      <c r="AS123" s="43">
        <f t="shared" si="44"/>
        <v>0</v>
      </c>
    </row>
    <row r="124" spans="1:45" x14ac:dyDescent="0.25">
      <c r="A124" s="7">
        <v>113</v>
      </c>
      <c r="B124" s="16" t="s">
        <v>166</v>
      </c>
      <c r="C124" s="21">
        <f t="shared" si="43"/>
        <v>3771.4949999999999</v>
      </c>
      <c r="D124" s="23">
        <f>+Sheet1!D124/1000000</f>
        <v>2061.4949999999999</v>
      </c>
      <c r="E124" s="23">
        <f>+Sheet1!E124/1000000</f>
        <v>1710</v>
      </c>
      <c r="F124" s="23">
        <f>+Sheet1!F124/1000000</f>
        <v>0</v>
      </c>
      <c r="G124" s="23">
        <f>+Sheet1!G124/1000000</f>
        <v>0</v>
      </c>
      <c r="H124" s="23">
        <f>+Sheet1!H124/1000000</f>
        <v>0</v>
      </c>
      <c r="I124" s="22"/>
      <c r="J124" s="23">
        <f>+Sheet1!J124/1000000</f>
        <v>0</v>
      </c>
      <c r="K124" s="23">
        <f>+Sheet1!K124/1000000</f>
        <v>0</v>
      </c>
      <c r="L124" s="23">
        <f>+Sheet1!L124/1000000</f>
        <v>0</v>
      </c>
      <c r="M124" s="23">
        <f>+Sheet1!M124/1000000</f>
        <v>0</v>
      </c>
      <c r="N124" s="22">
        <f t="shared" si="40"/>
        <v>2061.4949150000002</v>
      </c>
      <c r="O124" s="22">
        <f>+Sheet1!O124/1000000</f>
        <v>2061.4949150000002</v>
      </c>
      <c r="P124" s="22">
        <f>+Sheet1!P124/1000000</f>
        <v>0</v>
      </c>
      <c r="Q124" s="22">
        <f>+Sheet1!Q124/1000000</f>
        <v>0</v>
      </c>
      <c r="R124" s="22">
        <f>+Sheet1!R124/1000000</f>
        <v>0</v>
      </c>
      <c r="S124" s="22">
        <f>+Sheet1!S124/1000000</f>
        <v>0</v>
      </c>
      <c r="T124" s="22">
        <f t="shared" si="41"/>
        <v>0</v>
      </c>
      <c r="U124" s="22">
        <f>+Sheet1!U124/1000000</f>
        <v>0</v>
      </c>
      <c r="V124" s="22">
        <f>+Sheet1!V124/1000000</f>
        <v>0</v>
      </c>
      <c r="W124" s="22">
        <f>+Sheet1!W124/1000000</f>
        <v>0</v>
      </c>
      <c r="X124" s="22">
        <f>+Sheet1!X124/1000000</f>
        <v>0</v>
      </c>
      <c r="Y124" s="22">
        <f>+Sheet1!Y124/1000000</f>
        <v>0</v>
      </c>
      <c r="Z124" s="22">
        <f>+Sheet1!Z124/1000000</f>
        <v>0</v>
      </c>
      <c r="AA124" s="22">
        <f>+Sheet1!AA124/1000000</f>
        <v>0</v>
      </c>
      <c r="AB124" s="22">
        <f>+Sheet1!AB124/1000000</f>
        <v>0</v>
      </c>
      <c r="AC124" s="72">
        <f t="shared" si="27"/>
        <v>0.54659887259561535</v>
      </c>
      <c r="AD124" s="72">
        <f t="shared" si="28"/>
        <v>0.99999995876778758</v>
      </c>
      <c r="AE124" s="72">
        <f t="shared" si="29"/>
        <v>0</v>
      </c>
      <c r="AF124" s="72" t="str">
        <f t="shared" si="30"/>
        <v/>
      </c>
      <c r="AG124" s="72" t="str">
        <f t="shared" si="31"/>
        <v/>
      </c>
      <c r="AH124" s="72" t="str">
        <f t="shared" si="32"/>
        <v/>
      </c>
      <c r="AI124" s="72" t="str">
        <f t="shared" si="33"/>
        <v/>
      </c>
      <c r="AJ124" s="72" t="str">
        <f t="shared" si="34"/>
        <v/>
      </c>
      <c r="AK124" s="72" t="str">
        <f t="shared" si="35"/>
        <v/>
      </c>
      <c r="AL124" s="72" t="str">
        <f t="shared" si="36"/>
        <v/>
      </c>
      <c r="AM124" s="72" t="str">
        <f t="shared" si="37"/>
        <v/>
      </c>
      <c r="AN124" s="65"/>
      <c r="AO124" s="65"/>
      <c r="AP124" s="40">
        <f t="shared" si="45"/>
        <v>0</v>
      </c>
      <c r="AQ124" s="37">
        <v>1710000000</v>
      </c>
      <c r="AR124" s="28">
        <f t="shared" si="42"/>
        <v>1709998290</v>
      </c>
      <c r="AS124" s="43">
        <f t="shared" si="44"/>
        <v>0</v>
      </c>
    </row>
    <row r="125" spans="1:45" x14ac:dyDescent="0.25">
      <c r="A125" s="7">
        <v>114</v>
      </c>
      <c r="B125" s="16" t="s">
        <v>167</v>
      </c>
      <c r="C125" s="21">
        <f t="shared" si="43"/>
        <v>4600</v>
      </c>
      <c r="D125" s="23">
        <f>+Sheet1!D125/1000000</f>
        <v>4600</v>
      </c>
      <c r="E125" s="23">
        <f>+Sheet1!E125/1000000</f>
        <v>0</v>
      </c>
      <c r="F125" s="23">
        <f>+Sheet1!F125/1000000</f>
        <v>0</v>
      </c>
      <c r="G125" s="23">
        <f>+Sheet1!G125/1000000</f>
        <v>0</v>
      </c>
      <c r="H125" s="23">
        <f>+Sheet1!H125/1000000</f>
        <v>0</v>
      </c>
      <c r="I125" s="22"/>
      <c r="J125" s="23">
        <f>+Sheet1!J125/1000000</f>
        <v>0</v>
      </c>
      <c r="K125" s="23">
        <f>+Sheet1!K125/1000000</f>
        <v>0</v>
      </c>
      <c r="L125" s="23">
        <f>+Sheet1!L125/1000000</f>
        <v>0</v>
      </c>
      <c r="M125" s="23">
        <f>+Sheet1!M125/1000000</f>
        <v>0</v>
      </c>
      <c r="N125" s="22">
        <f t="shared" si="40"/>
        <v>4600</v>
      </c>
      <c r="O125" s="22">
        <f>+Sheet1!O125/1000000</f>
        <v>4600</v>
      </c>
      <c r="P125" s="22">
        <f>+Sheet1!P125/1000000</f>
        <v>0</v>
      </c>
      <c r="Q125" s="22">
        <f>+Sheet1!Q125/1000000</f>
        <v>0</v>
      </c>
      <c r="R125" s="22">
        <f>+Sheet1!R125/1000000</f>
        <v>0</v>
      </c>
      <c r="S125" s="22">
        <f>+Sheet1!S125/1000000</f>
        <v>0</v>
      </c>
      <c r="T125" s="22">
        <f t="shared" si="41"/>
        <v>0</v>
      </c>
      <c r="U125" s="22">
        <f>+Sheet1!U125/1000000</f>
        <v>0</v>
      </c>
      <c r="V125" s="22">
        <f>+Sheet1!V125/1000000</f>
        <v>0</v>
      </c>
      <c r="W125" s="22">
        <f>+Sheet1!W125/1000000</f>
        <v>0</v>
      </c>
      <c r="X125" s="22">
        <f>+Sheet1!X125/1000000</f>
        <v>0</v>
      </c>
      <c r="Y125" s="22">
        <f>+Sheet1!Y125/1000000</f>
        <v>0</v>
      </c>
      <c r="Z125" s="22">
        <f>+Sheet1!Z125/1000000</f>
        <v>0</v>
      </c>
      <c r="AA125" s="22">
        <f>+Sheet1!AA125/1000000</f>
        <v>0</v>
      </c>
      <c r="AB125" s="22">
        <f>+Sheet1!AB125/1000000</f>
        <v>0</v>
      </c>
      <c r="AC125" s="72">
        <f t="shared" si="27"/>
        <v>1</v>
      </c>
      <c r="AD125" s="72">
        <f t="shared" si="28"/>
        <v>1</v>
      </c>
      <c r="AE125" s="72" t="str">
        <f t="shared" si="29"/>
        <v/>
      </c>
      <c r="AF125" s="72" t="str">
        <f t="shared" si="30"/>
        <v/>
      </c>
      <c r="AG125" s="72" t="str">
        <f t="shared" si="31"/>
        <v/>
      </c>
      <c r="AH125" s="72" t="str">
        <f t="shared" si="32"/>
        <v/>
      </c>
      <c r="AI125" s="72" t="str">
        <f t="shared" si="33"/>
        <v/>
      </c>
      <c r="AJ125" s="72" t="str">
        <f t="shared" si="34"/>
        <v/>
      </c>
      <c r="AK125" s="72" t="str">
        <f t="shared" si="35"/>
        <v/>
      </c>
      <c r="AL125" s="72" t="str">
        <f t="shared" si="36"/>
        <v/>
      </c>
      <c r="AM125" s="72" t="str">
        <f t="shared" si="37"/>
        <v/>
      </c>
      <c r="AN125" s="65"/>
      <c r="AO125" s="65"/>
      <c r="AP125" s="40">
        <f t="shared" si="45"/>
        <v>0</v>
      </c>
      <c r="AQ125" s="37">
        <v>0</v>
      </c>
      <c r="AR125" s="28">
        <f t="shared" si="42"/>
        <v>0</v>
      </c>
      <c r="AS125" s="43" t="e">
        <f>#REF!*AT125</f>
        <v>#REF!</v>
      </c>
    </row>
    <row r="126" spans="1:45" ht="20.95" x14ac:dyDescent="0.25">
      <c r="A126" s="7">
        <v>115</v>
      </c>
      <c r="B126" s="16" t="s">
        <v>168</v>
      </c>
      <c r="C126" s="21">
        <f t="shared" si="43"/>
        <v>31637</v>
      </c>
      <c r="D126" s="23">
        <f>+Sheet1!D126/1000000</f>
        <v>31637</v>
      </c>
      <c r="E126" s="23">
        <f>+Sheet1!E126/1000000</f>
        <v>0</v>
      </c>
      <c r="F126" s="23">
        <f>+Sheet1!F126/1000000</f>
        <v>0</v>
      </c>
      <c r="G126" s="23">
        <f>+Sheet1!G126/1000000</f>
        <v>0</v>
      </c>
      <c r="H126" s="23">
        <f>+Sheet1!H126/1000000</f>
        <v>0</v>
      </c>
      <c r="I126" s="22"/>
      <c r="J126" s="23">
        <f>+Sheet1!J126/1000000</f>
        <v>0</v>
      </c>
      <c r="K126" s="23">
        <f>+Sheet1!K126/1000000</f>
        <v>0</v>
      </c>
      <c r="L126" s="23">
        <f>+Sheet1!L126/1000000</f>
        <v>0</v>
      </c>
      <c r="M126" s="23">
        <f>+Sheet1!M126/1000000</f>
        <v>0</v>
      </c>
      <c r="N126" s="22">
        <f t="shared" si="40"/>
        <v>39892.723000000005</v>
      </c>
      <c r="O126" s="22">
        <f>+Sheet1!O126/1000000</f>
        <v>37984.497000000003</v>
      </c>
      <c r="P126" s="22">
        <f>+Sheet1!P126/1000000</f>
        <v>0</v>
      </c>
      <c r="Q126" s="22">
        <f>+Sheet1!Q126/1000000</f>
        <v>0</v>
      </c>
      <c r="R126" s="22">
        <f>+Sheet1!R126/1000000</f>
        <v>0</v>
      </c>
      <c r="S126" s="22">
        <f>+Sheet1!S126/1000000</f>
        <v>0</v>
      </c>
      <c r="T126" s="22">
        <f t="shared" si="41"/>
        <v>0</v>
      </c>
      <c r="U126" s="22">
        <f>+Sheet1!U126/1000000</f>
        <v>0</v>
      </c>
      <c r="V126" s="22">
        <f>+Sheet1!V126/1000000</f>
        <v>0</v>
      </c>
      <c r="W126" s="22">
        <f>+Sheet1!W126/1000000</f>
        <v>1908.2260000000001</v>
      </c>
      <c r="X126" s="22">
        <f>+Sheet1!X126/1000000</f>
        <v>1908.2260000000001</v>
      </c>
      <c r="Y126" s="22">
        <f>+Sheet1!Y126/1000000</f>
        <v>0</v>
      </c>
      <c r="Z126" s="22">
        <f>+Sheet1!Z126/1000000</f>
        <v>0</v>
      </c>
      <c r="AA126" s="22">
        <f>+Sheet1!AA126/1000000</f>
        <v>0</v>
      </c>
      <c r="AB126" s="22">
        <f>+Sheet1!AB126/1000000</f>
        <v>0</v>
      </c>
      <c r="AC126" s="72">
        <f t="shared" si="27"/>
        <v>1.2609515124695769</v>
      </c>
      <c r="AD126" s="72">
        <f t="shared" si="28"/>
        <v>1.20063523722224</v>
      </c>
      <c r="AE126" s="72" t="str">
        <f t="shared" si="29"/>
        <v/>
      </c>
      <c r="AF126" s="72" t="str">
        <f t="shared" si="30"/>
        <v/>
      </c>
      <c r="AG126" s="72" t="str">
        <f t="shared" si="31"/>
        <v/>
      </c>
      <c r="AH126" s="72" t="str">
        <f t="shared" si="32"/>
        <v/>
      </c>
      <c r="AI126" s="72" t="str">
        <f t="shared" si="33"/>
        <v/>
      </c>
      <c r="AJ126" s="72" t="str">
        <f t="shared" si="34"/>
        <v/>
      </c>
      <c r="AK126" s="72" t="str">
        <f t="shared" si="35"/>
        <v/>
      </c>
      <c r="AL126" s="72" t="str">
        <f t="shared" si="36"/>
        <v/>
      </c>
      <c r="AM126" s="72" t="str">
        <f t="shared" si="37"/>
        <v/>
      </c>
      <c r="AN126" s="65"/>
      <c r="AO126" s="65"/>
      <c r="AP126" s="40">
        <f t="shared" si="45"/>
        <v>0</v>
      </c>
      <c r="AQ126" s="37">
        <v>0</v>
      </c>
      <c r="AR126" s="28">
        <f t="shared" si="42"/>
        <v>0</v>
      </c>
      <c r="AS126" s="43" t="e">
        <f>#REF!*AT126</f>
        <v>#REF!</v>
      </c>
    </row>
    <row r="127" spans="1:45" ht="20.95" x14ac:dyDescent="0.25">
      <c r="A127" s="7">
        <v>116</v>
      </c>
      <c r="B127" s="16" t="s">
        <v>169</v>
      </c>
      <c r="C127" s="21">
        <f t="shared" si="43"/>
        <v>42.874000000000002</v>
      </c>
      <c r="D127" s="23">
        <f>+Sheet1!D127/1000000</f>
        <v>42.874000000000002</v>
      </c>
      <c r="E127" s="23">
        <f>+Sheet1!E127/1000000</f>
        <v>0</v>
      </c>
      <c r="F127" s="23">
        <f>+Sheet1!F127/1000000</f>
        <v>0</v>
      </c>
      <c r="G127" s="23">
        <f>+Sheet1!G127/1000000</f>
        <v>0</v>
      </c>
      <c r="H127" s="23">
        <f>+Sheet1!H127/1000000</f>
        <v>0</v>
      </c>
      <c r="I127" s="22"/>
      <c r="J127" s="23">
        <f>+Sheet1!J127/1000000</f>
        <v>0</v>
      </c>
      <c r="K127" s="23">
        <f>+Sheet1!K127/1000000</f>
        <v>0</v>
      </c>
      <c r="L127" s="23">
        <f>+Sheet1!L127/1000000</f>
        <v>0</v>
      </c>
      <c r="M127" s="23">
        <f>+Sheet1!M127/1000000</f>
        <v>0</v>
      </c>
      <c r="N127" s="22">
        <f t="shared" si="40"/>
        <v>42.874000000000002</v>
      </c>
      <c r="O127" s="22">
        <f>+Sheet1!O127/1000000</f>
        <v>42.874000000000002</v>
      </c>
      <c r="P127" s="22">
        <f>+Sheet1!P127/1000000</f>
        <v>0</v>
      </c>
      <c r="Q127" s="22">
        <f>+Sheet1!Q127/1000000</f>
        <v>0</v>
      </c>
      <c r="R127" s="22">
        <f>+Sheet1!R127/1000000</f>
        <v>0</v>
      </c>
      <c r="S127" s="22">
        <f>+Sheet1!S127/1000000</f>
        <v>0</v>
      </c>
      <c r="T127" s="22">
        <f t="shared" si="41"/>
        <v>0</v>
      </c>
      <c r="U127" s="22">
        <f>+Sheet1!U127/1000000</f>
        <v>0</v>
      </c>
      <c r="V127" s="22">
        <f>+Sheet1!V127/1000000</f>
        <v>0</v>
      </c>
      <c r="W127" s="22">
        <f>+Sheet1!W127/1000000</f>
        <v>0</v>
      </c>
      <c r="X127" s="22">
        <f>+Sheet1!X127/1000000</f>
        <v>0</v>
      </c>
      <c r="Y127" s="22">
        <f>+Sheet1!Y127/1000000</f>
        <v>0</v>
      </c>
      <c r="Z127" s="22">
        <f>+Sheet1!Z127/1000000</f>
        <v>0</v>
      </c>
      <c r="AA127" s="22">
        <f>+Sheet1!AA127/1000000</f>
        <v>0</v>
      </c>
      <c r="AB127" s="22">
        <f>+Sheet1!AB127/1000000</f>
        <v>0</v>
      </c>
      <c r="AC127" s="72">
        <f t="shared" si="27"/>
        <v>1</v>
      </c>
      <c r="AD127" s="72">
        <f t="shared" si="28"/>
        <v>1</v>
      </c>
      <c r="AE127" s="72" t="str">
        <f t="shared" si="29"/>
        <v/>
      </c>
      <c r="AF127" s="72" t="str">
        <f t="shared" si="30"/>
        <v/>
      </c>
      <c r="AG127" s="72" t="str">
        <f t="shared" si="31"/>
        <v/>
      </c>
      <c r="AH127" s="72" t="str">
        <f t="shared" si="32"/>
        <v/>
      </c>
      <c r="AI127" s="72" t="str">
        <f t="shared" si="33"/>
        <v/>
      </c>
      <c r="AJ127" s="72" t="str">
        <f t="shared" si="34"/>
        <v/>
      </c>
      <c r="AK127" s="72" t="str">
        <f t="shared" si="35"/>
        <v/>
      </c>
      <c r="AL127" s="72" t="str">
        <f t="shared" si="36"/>
        <v/>
      </c>
      <c r="AM127" s="72" t="str">
        <f t="shared" si="37"/>
        <v/>
      </c>
      <c r="AN127" s="65"/>
      <c r="AO127" s="65"/>
      <c r="AP127" s="40">
        <f t="shared" si="45"/>
        <v>0</v>
      </c>
      <c r="AQ127" s="39">
        <v>0</v>
      </c>
      <c r="AR127" s="28">
        <f t="shared" si="42"/>
        <v>0</v>
      </c>
      <c r="AS127" s="43" t="e">
        <f>#REF!*AT127</f>
        <v>#REF!</v>
      </c>
    </row>
    <row r="128" spans="1:45" ht="20.95" x14ac:dyDescent="0.25">
      <c r="A128" s="7">
        <v>117</v>
      </c>
      <c r="B128" s="16" t="s">
        <v>170</v>
      </c>
      <c r="C128" s="21">
        <f t="shared" si="43"/>
        <v>897.26900000000001</v>
      </c>
      <c r="D128" s="23">
        <f>+Sheet1!D128/1000000</f>
        <v>897.26900000000001</v>
      </c>
      <c r="E128" s="23">
        <f>+Sheet1!E128/1000000</f>
        <v>0</v>
      </c>
      <c r="F128" s="23">
        <f>+Sheet1!F128/1000000</f>
        <v>0</v>
      </c>
      <c r="G128" s="23">
        <f>+Sheet1!G128/1000000</f>
        <v>0</v>
      </c>
      <c r="H128" s="23">
        <f>+Sheet1!H128/1000000</f>
        <v>0</v>
      </c>
      <c r="I128" s="22"/>
      <c r="J128" s="23">
        <f>+Sheet1!J128/1000000</f>
        <v>0</v>
      </c>
      <c r="K128" s="23">
        <f>+Sheet1!K128/1000000</f>
        <v>0</v>
      </c>
      <c r="L128" s="23">
        <f>+Sheet1!L128/1000000</f>
        <v>0</v>
      </c>
      <c r="M128" s="23">
        <f>+Sheet1!M128/1000000</f>
        <v>0</v>
      </c>
      <c r="N128" s="22">
        <f t="shared" si="40"/>
        <v>897.26900000000001</v>
      </c>
      <c r="O128" s="22">
        <f>+Sheet1!O128/1000000</f>
        <v>897.26900000000001</v>
      </c>
      <c r="P128" s="22">
        <f>+Sheet1!P128/1000000</f>
        <v>0</v>
      </c>
      <c r="Q128" s="22">
        <f>+Sheet1!Q128/1000000</f>
        <v>0</v>
      </c>
      <c r="R128" s="22">
        <f>+Sheet1!R128/1000000</f>
        <v>0</v>
      </c>
      <c r="S128" s="22">
        <f>+Sheet1!S128/1000000</f>
        <v>0</v>
      </c>
      <c r="T128" s="22">
        <f t="shared" si="41"/>
        <v>0</v>
      </c>
      <c r="U128" s="22">
        <f>+Sheet1!U128/1000000</f>
        <v>0</v>
      </c>
      <c r="V128" s="22">
        <f>+Sheet1!V128/1000000</f>
        <v>0</v>
      </c>
      <c r="W128" s="22">
        <f>+Sheet1!W128/1000000</f>
        <v>0</v>
      </c>
      <c r="X128" s="22">
        <f>+Sheet1!X128/1000000</f>
        <v>0</v>
      </c>
      <c r="Y128" s="22">
        <f>+Sheet1!Y128/1000000</f>
        <v>0</v>
      </c>
      <c r="Z128" s="22">
        <f>+Sheet1!Z128/1000000</f>
        <v>0</v>
      </c>
      <c r="AA128" s="22">
        <f>+Sheet1!AA128/1000000</f>
        <v>0</v>
      </c>
      <c r="AB128" s="22">
        <f>+Sheet1!AB128/1000000</f>
        <v>0</v>
      </c>
      <c r="AC128" s="72">
        <f t="shared" si="27"/>
        <v>1</v>
      </c>
      <c r="AD128" s="72">
        <f t="shared" si="28"/>
        <v>1</v>
      </c>
      <c r="AE128" s="72" t="str">
        <f t="shared" si="29"/>
        <v/>
      </c>
      <c r="AF128" s="72" t="str">
        <f t="shared" si="30"/>
        <v/>
      </c>
      <c r="AG128" s="72" t="str">
        <f t="shared" si="31"/>
        <v/>
      </c>
      <c r="AH128" s="72" t="str">
        <f t="shared" si="32"/>
        <v/>
      </c>
      <c r="AI128" s="72" t="str">
        <f t="shared" si="33"/>
        <v/>
      </c>
      <c r="AJ128" s="72" t="str">
        <f t="shared" si="34"/>
        <v/>
      </c>
      <c r="AK128" s="72" t="str">
        <f t="shared" si="35"/>
        <v/>
      </c>
      <c r="AL128" s="72" t="str">
        <f t="shared" si="36"/>
        <v/>
      </c>
      <c r="AM128" s="72" t="str">
        <f t="shared" si="37"/>
        <v/>
      </c>
      <c r="AN128" s="65"/>
      <c r="AO128" s="65"/>
      <c r="AP128" s="40">
        <f t="shared" si="45"/>
        <v>0</v>
      </c>
      <c r="AQ128" s="37">
        <v>0</v>
      </c>
      <c r="AR128" s="28">
        <f t="shared" si="42"/>
        <v>0</v>
      </c>
      <c r="AS128" s="43" t="e">
        <f>#REF!*AT128</f>
        <v>#REF!</v>
      </c>
    </row>
    <row r="129" spans="1:45" ht="20.95" x14ac:dyDescent="0.25">
      <c r="A129" s="7">
        <v>118</v>
      </c>
      <c r="B129" s="16" t="s">
        <v>171</v>
      </c>
      <c r="C129" s="21">
        <f t="shared" si="43"/>
        <v>4726</v>
      </c>
      <c r="D129" s="23">
        <f>+Sheet1!D129/1000000</f>
        <v>4726</v>
      </c>
      <c r="E129" s="23">
        <f>+Sheet1!E129/1000000</f>
        <v>0</v>
      </c>
      <c r="F129" s="23">
        <f>+Sheet1!F129/1000000</f>
        <v>0</v>
      </c>
      <c r="G129" s="23">
        <f>+Sheet1!G129/1000000</f>
        <v>0</v>
      </c>
      <c r="H129" s="23">
        <f>+Sheet1!H129/1000000</f>
        <v>0</v>
      </c>
      <c r="I129" s="22"/>
      <c r="J129" s="23">
        <f>+Sheet1!J129/1000000</f>
        <v>0</v>
      </c>
      <c r="K129" s="23">
        <f>+Sheet1!K129/1000000</f>
        <v>0</v>
      </c>
      <c r="L129" s="23">
        <f>+Sheet1!L129/1000000</f>
        <v>0</v>
      </c>
      <c r="M129" s="23">
        <f>+Sheet1!M129/1000000</f>
        <v>0</v>
      </c>
      <c r="N129" s="22">
        <f t="shared" si="40"/>
        <v>4926</v>
      </c>
      <c r="O129" s="22">
        <f>+Sheet1!O129/1000000</f>
        <v>4080.0419999999999</v>
      </c>
      <c r="P129" s="22">
        <f>+Sheet1!P129/1000000</f>
        <v>0</v>
      </c>
      <c r="Q129" s="22">
        <f>+Sheet1!Q129/1000000</f>
        <v>0</v>
      </c>
      <c r="R129" s="22">
        <f>+Sheet1!R129/1000000</f>
        <v>0</v>
      </c>
      <c r="S129" s="22">
        <f>+Sheet1!S129/1000000</f>
        <v>0</v>
      </c>
      <c r="T129" s="22">
        <f t="shared" si="41"/>
        <v>0</v>
      </c>
      <c r="U129" s="22">
        <f>+Sheet1!U129/1000000</f>
        <v>0</v>
      </c>
      <c r="V129" s="22">
        <f>+Sheet1!V129/1000000</f>
        <v>0</v>
      </c>
      <c r="W129" s="22">
        <f>+Sheet1!W129/1000000</f>
        <v>845.95799999999997</v>
      </c>
      <c r="X129" s="22">
        <f>+Sheet1!X129/1000000</f>
        <v>845.95799999999997</v>
      </c>
      <c r="Y129" s="22">
        <f>+Sheet1!Y129/1000000</f>
        <v>0</v>
      </c>
      <c r="Z129" s="22">
        <f>+Sheet1!Z129/1000000</f>
        <v>0</v>
      </c>
      <c r="AA129" s="22">
        <f>+Sheet1!AA129/1000000</f>
        <v>0</v>
      </c>
      <c r="AB129" s="22">
        <f>+Sheet1!AB129/1000000</f>
        <v>0</v>
      </c>
      <c r="AC129" s="72">
        <f t="shared" si="27"/>
        <v>1.0423190859077445</v>
      </c>
      <c r="AD129" s="72">
        <f t="shared" si="28"/>
        <v>0.86331823952602627</v>
      </c>
      <c r="AE129" s="72" t="str">
        <f t="shared" si="29"/>
        <v/>
      </c>
      <c r="AF129" s="72" t="str">
        <f t="shared" si="30"/>
        <v/>
      </c>
      <c r="AG129" s="72" t="str">
        <f t="shared" si="31"/>
        <v/>
      </c>
      <c r="AH129" s="72" t="str">
        <f t="shared" si="32"/>
        <v/>
      </c>
      <c r="AI129" s="72" t="str">
        <f t="shared" si="33"/>
        <v/>
      </c>
      <c r="AJ129" s="72" t="str">
        <f t="shared" si="34"/>
        <v/>
      </c>
      <c r="AK129" s="72" t="str">
        <f t="shared" si="35"/>
        <v/>
      </c>
      <c r="AL129" s="72" t="str">
        <f t="shared" si="36"/>
        <v/>
      </c>
      <c r="AM129" s="72" t="str">
        <f t="shared" si="37"/>
        <v/>
      </c>
      <c r="AN129" s="65"/>
      <c r="AO129" s="65"/>
      <c r="AP129" s="40">
        <f t="shared" si="45"/>
        <v>0</v>
      </c>
      <c r="AQ129" s="37">
        <v>0</v>
      </c>
      <c r="AR129" s="28">
        <f t="shared" si="42"/>
        <v>0</v>
      </c>
      <c r="AS129" s="43" t="e">
        <f>#REF!*AT129</f>
        <v>#REF!</v>
      </c>
    </row>
    <row r="130" spans="1:45" ht="20.95" x14ac:dyDescent="0.25">
      <c r="A130" s="7">
        <v>119</v>
      </c>
      <c r="B130" s="16" t="s">
        <v>172</v>
      </c>
      <c r="C130" s="21">
        <f t="shared" si="43"/>
        <v>58181</v>
      </c>
      <c r="D130" s="23">
        <f>+Sheet1!D130/1000000</f>
        <v>58181</v>
      </c>
      <c r="E130" s="23">
        <f>+Sheet1!E130/1000000</f>
        <v>0</v>
      </c>
      <c r="F130" s="23">
        <f>+Sheet1!F130/1000000</f>
        <v>0</v>
      </c>
      <c r="G130" s="23">
        <f>+Sheet1!G130/1000000</f>
        <v>0</v>
      </c>
      <c r="H130" s="23">
        <f>+Sheet1!H130/1000000</f>
        <v>0</v>
      </c>
      <c r="I130" s="22"/>
      <c r="J130" s="23">
        <f>+Sheet1!J130/1000000</f>
        <v>0</v>
      </c>
      <c r="K130" s="23">
        <f>+Sheet1!K130/1000000</f>
        <v>0</v>
      </c>
      <c r="L130" s="23">
        <f>+Sheet1!L130/1000000</f>
        <v>0</v>
      </c>
      <c r="M130" s="23">
        <f>+Sheet1!M130/1000000</f>
        <v>0</v>
      </c>
      <c r="N130" s="22">
        <f t="shared" si="40"/>
        <v>75186.813999999998</v>
      </c>
      <c r="O130" s="22">
        <f>+Sheet1!O130/1000000</f>
        <v>50549.313999999998</v>
      </c>
      <c r="P130" s="22">
        <f>+Sheet1!P130/1000000</f>
        <v>0</v>
      </c>
      <c r="Q130" s="22">
        <f>+Sheet1!Q130/1000000</f>
        <v>0</v>
      </c>
      <c r="R130" s="22">
        <f>+Sheet1!R130/1000000</f>
        <v>0</v>
      </c>
      <c r="S130" s="22">
        <f>+Sheet1!S130/1000000</f>
        <v>0</v>
      </c>
      <c r="T130" s="22">
        <f t="shared" si="41"/>
        <v>0</v>
      </c>
      <c r="U130" s="22">
        <f>+Sheet1!U130/1000000</f>
        <v>0</v>
      </c>
      <c r="V130" s="22">
        <f>+Sheet1!V130/1000000</f>
        <v>0</v>
      </c>
      <c r="W130" s="22">
        <f>+Sheet1!W130/1000000</f>
        <v>24637.5</v>
      </c>
      <c r="X130" s="22">
        <f>+Sheet1!X130/1000000</f>
        <v>24637.5</v>
      </c>
      <c r="Y130" s="22">
        <f>+Sheet1!Y130/1000000</f>
        <v>0</v>
      </c>
      <c r="Z130" s="22">
        <f>+Sheet1!Z130/1000000</f>
        <v>0</v>
      </c>
      <c r="AA130" s="22">
        <f>+Sheet1!AA130/1000000</f>
        <v>0</v>
      </c>
      <c r="AB130" s="22">
        <f>+Sheet1!AB130/1000000</f>
        <v>0</v>
      </c>
      <c r="AC130" s="72">
        <f t="shared" si="27"/>
        <v>1.2922915384747597</v>
      </c>
      <c r="AD130" s="72">
        <f t="shared" si="28"/>
        <v>0.86882855227651634</v>
      </c>
      <c r="AE130" s="72" t="str">
        <f t="shared" si="29"/>
        <v/>
      </c>
      <c r="AF130" s="72" t="str">
        <f t="shared" si="30"/>
        <v/>
      </c>
      <c r="AG130" s="72" t="str">
        <f t="shared" si="31"/>
        <v/>
      </c>
      <c r="AH130" s="72" t="str">
        <f t="shared" si="32"/>
        <v/>
      </c>
      <c r="AI130" s="72" t="str">
        <f t="shared" si="33"/>
        <v/>
      </c>
      <c r="AJ130" s="72" t="str">
        <f t="shared" si="34"/>
        <v/>
      </c>
      <c r="AK130" s="72" t="str">
        <f t="shared" si="35"/>
        <v/>
      </c>
      <c r="AL130" s="72" t="str">
        <f t="shared" si="36"/>
        <v/>
      </c>
      <c r="AM130" s="72" t="str">
        <f t="shared" si="37"/>
        <v/>
      </c>
      <c r="AN130" s="65"/>
      <c r="AO130" s="65"/>
      <c r="AP130" s="40">
        <f t="shared" si="45"/>
        <v>0</v>
      </c>
      <c r="AQ130" s="37">
        <v>0</v>
      </c>
      <c r="AR130" s="28">
        <f t="shared" si="42"/>
        <v>0</v>
      </c>
      <c r="AS130" s="43" t="e">
        <f>#REF!*AT130</f>
        <v>#REF!</v>
      </c>
    </row>
    <row r="131" spans="1:45" x14ac:dyDescent="0.25">
      <c r="A131" s="7">
        <v>120</v>
      </c>
      <c r="B131" s="16" t="s">
        <v>173</v>
      </c>
      <c r="C131" s="21">
        <f t="shared" si="43"/>
        <v>0</v>
      </c>
      <c r="D131" s="23">
        <f>+Sheet1!D131/1000000</f>
        <v>0</v>
      </c>
      <c r="E131" s="23">
        <f>+Sheet1!E131/1000000</f>
        <v>0</v>
      </c>
      <c r="F131" s="23">
        <f>+Sheet1!F131/1000000</f>
        <v>0</v>
      </c>
      <c r="G131" s="23">
        <f>+Sheet1!G131/1000000</f>
        <v>0</v>
      </c>
      <c r="H131" s="23">
        <f>+Sheet1!H131/1000000</f>
        <v>0</v>
      </c>
      <c r="I131" s="22"/>
      <c r="J131" s="23">
        <f>+Sheet1!J131/1000000</f>
        <v>0</v>
      </c>
      <c r="K131" s="23">
        <f>+Sheet1!K131/1000000</f>
        <v>0</v>
      </c>
      <c r="L131" s="23">
        <f>+Sheet1!L131/1000000</f>
        <v>0</v>
      </c>
      <c r="M131" s="23">
        <f>+Sheet1!M131/1000000</f>
        <v>0</v>
      </c>
      <c r="N131" s="22">
        <f t="shared" si="40"/>
        <v>4903.3139549999996</v>
      </c>
      <c r="O131" s="22">
        <f>+Sheet1!O131/1000000</f>
        <v>3012.9059229999998</v>
      </c>
      <c r="P131" s="22">
        <f>+Sheet1!P131/1000000</f>
        <v>0</v>
      </c>
      <c r="Q131" s="22">
        <f>+Sheet1!Q131/1000000</f>
        <v>0</v>
      </c>
      <c r="R131" s="22">
        <f>+Sheet1!R131/1000000</f>
        <v>0</v>
      </c>
      <c r="S131" s="22">
        <f>+Sheet1!S131/1000000</f>
        <v>0</v>
      </c>
      <c r="T131" s="22">
        <f t="shared" si="41"/>
        <v>0</v>
      </c>
      <c r="U131" s="22">
        <f>+Sheet1!U131/1000000</f>
        <v>0</v>
      </c>
      <c r="V131" s="22">
        <f>+Sheet1!V131/1000000</f>
        <v>0</v>
      </c>
      <c r="W131" s="22">
        <f>+Sheet1!W131/1000000</f>
        <v>1890.408032</v>
      </c>
      <c r="X131" s="22">
        <f>+Sheet1!X131/1000000</f>
        <v>1890.408032</v>
      </c>
      <c r="Y131" s="22">
        <f>+Sheet1!Y131/1000000</f>
        <v>0</v>
      </c>
      <c r="Z131" s="22">
        <f>+Sheet1!Z131/1000000</f>
        <v>0</v>
      </c>
      <c r="AA131" s="22">
        <f>+Sheet1!AA131/1000000</f>
        <v>0</v>
      </c>
      <c r="AB131" s="22">
        <f>+Sheet1!AB131/1000000</f>
        <v>0</v>
      </c>
      <c r="AC131" s="72" t="str">
        <f t="shared" si="27"/>
        <v/>
      </c>
      <c r="AD131" s="72" t="str">
        <f t="shared" si="28"/>
        <v/>
      </c>
      <c r="AE131" s="72" t="str">
        <f t="shared" si="29"/>
        <v/>
      </c>
      <c r="AF131" s="72" t="str">
        <f t="shared" si="30"/>
        <v/>
      </c>
      <c r="AG131" s="72" t="str">
        <f t="shared" si="31"/>
        <v/>
      </c>
      <c r="AH131" s="72" t="str">
        <f t="shared" si="32"/>
        <v/>
      </c>
      <c r="AI131" s="72" t="str">
        <f t="shared" si="33"/>
        <v/>
      </c>
      <c r="AJ131" s="72" t="str">
        <f t="shared" si="34"/>
        <v/>
      </c>
      <c r="AK131" s="72" t="str">
        <f t="shared" si="35"/>
        <v/>
      </c>
      <c r="AL131" s="72" t="str">
        <f t="shared" si="36"/>
        <v/>
      </c>
      <c r="AM131" s="72" t="str">
        <f t="shared" si="37"/>
        <v/>
      </c>
      <c r="AN131" s="65"/>
      <c r="AO131" s="65"/>
      <c r="AP131" s="40">
        <f t="shared" si="45"/>
        <v>0</v>
      </c>
      <c r="AQ131" s="37">
        <v>0</v>
      </c>
      <c r="AR131" s="28">
        <f t="shared" si="42"/>
        <v>0</v>
      </c>
      <c r="AS131" s="43">
        <f t="shared" ref="AS131:AS156" si="46">AQ113*AT131</f>
        <v>0</v>
      </c>
    </row>
    <row r="132" spans="1:45" ht="20.95" x14ac:dyDescent="0.25">
      <c r="A132" s="7">
        <v>121</v>
      </c>
      <c r="B132" s="16" t="s">
        <v>174</v>
      </c>
      <c r="C132" s="21">
        <f t="shared" si="43"/>
        <v>6699.3940000000002</v>
      </c>
      <c r="D132" s="23">
        <f>+Sheet1!D132/1000000</f>
        <v>6699.3940000000002</v>
      </c>
      <c r="E132" s="23">
        <f>+Sheet1!E132/1000000</f>
        <v>0</v>
      </c>
      <c r="F132" s="23">
        <f>+Sheet1!F132/1000000</f>
        <v>0</v>
      </c>
      <c r="G132" s="23">
        <f>+Sheet1!G132/1000000</f>
        <v>0</v>
      </c>
      <c r="H132" s="23">
        <f>+Sheet1!H132/1000000</f>
        <v>0</v>
      </c>
      <c r="I132" s="22"/>
      <c r="J132" s="23">
        <f>+Sheet1!J132/1000000</f>
        <v>0</v>
      </c>
      <c r="K132" s="23">
        <f>+Sheet1!K132/1000000</f>
        <v>0</v>
      </c>
      <c r="L132" s="23">
        <f>+Sheet1!L132/1000000</f>
        <v>0</v>
      </c>
      <c r="M132" s="23">
        <f>+Sheet1!M132/1000000</f>
        <v>0</v>
      </c>
      <c r="N132" s="22">
        <f t="shared" si="40"/>
        <v>6079.9259999999995</v>
      </c>
      <c r="O132" s="22">
        <f>+Sheet1!O132/1000000</f>
        <v>5942.6469999999999</v>
      </c>
      <c r="P132" s="22">
        <f>+Sheet1!P132/1000000</f>
        <v>0</v>
      </c>
      <c r="Q132" s="22">
        <f>+Sheet1!Q132/1000000</f>
        <v>0</v>
      </c>
      <c r="R132" s="22">
        <f>+Sheet1!R132/1000000</f>
        <v>0</v>
      </c>
      <c r="S132" s="22">
        <f>+Sheet1!S132/1000000</f>
        <v>0</v>
      </c>
      <c r="T132" s="22">
        <f t="shared" si="41"/>
        <v>0</v>
      </c>
      <c r="U132" s="22">
        <f>+Sheet1!U132/1000000</f>
        <v>0</v>
      </c>
      <c r="V132" s="22">
        <f>+Sheet1!V132/1000000</f>
        <v>0</v>
      </c>
      <c r="W132" s="22">
        <f>+Sheet1!W132/1000000</f>
        <v>137.279</v>
      </c>
      <c r="X132" s="22">
        <f>+Sheet1!X132/1000000</f>
        <v>137.279</v>
      </c>
      <c r="Y132" s="22">
        <f>+Sheet1!Y132/1000000</f>
        <v>0</v>
      </c>
      <c r="Z132" s="22">
        <f>+Sheet1!Z132/1000000</f>
        <v>0</v>
      </c>
      <c r="AA132" s="22">
        <f>+Sheet1!AA132/1000000</f>
        <v>0</v>
      </c>
      <c r="AB132" s="22">
        <f>+Sheet1!AB132/1000000</f>
        <v>0</v>
      </c>
      <c r="AC132" s="72">
        <f t="shared" si="27"/>
        <v>0.90753372618478612</v>
      </c>
      <c r="AD132" s="72">
        <f t="shared" si="28"/>
        <v>0.88704246981144863</v>
      </c>
      <c r="AE132" s="72" t="str">
        <f t="shared" si="29"/>
        <v/>
      </c>
      <c r="AF132" s="72" t="str">
        <f t="shared" si="30"/>
        <v/>
      </c>
      <c r="AG132" s="72" t="str">
        <f t="shared" si="31"/>
        <v/>
      </c>
      <c r="AH132" s="72" t="str">
        <f t="shared" si="32"/>
        <v/>
      </c>
      <c r="AI132" s="72" t="str">
        <f t="shared" si="33"/>
        <v/>
      </c>
      <c r="AJ132" s="72" t="str">
        <f t="shared" si="34"/>
        <v/>
      </c>
      <c r="AK132" s="72" t="str">
        <f t="shared" si="35"/>
        <v/>
      </c>
      <c r="AL132" s="72" t="str">
        <f t="shared" si="36"/>
        <v/>
      </c>
      <c r="AM132" s="72" t="str">
        <f t="shared" si="37"/>
        <v/>
      </c>
      <c r="AN132" s="65"/>
      <c r="AO132" s="65"/>
      <c r="AP132" s="40">
        <f t="shared" si="45"/>
        <v>0</v>
      </c>
      <c r="AQ132" s="37">
        <v>0</v>
      </c>
      <c r="AR132" s="28">
        <f t="shared" si="42"/>
        <v>0</v>
      </c>
      <c r="AS132" s="43">
        <f t="shared" si="46"/>
        <v>0</v>
      </c>
    </row>
    <row r="133" spans="1:45" x14ac:dyDescent="0.25">
      <c r="A133" s="7">
        <v>122</v>
      </c>
      <c r="B133" s="16" t="s">
        <v>175</v>
      </c>
      <c r="C133" s="21">
        <f t="shared" si="43"/>
        <v>111.218</v>
      </c>
      <c r="D133" s="23">
        <f>+Sheet1!D133/1000000</f>
        <v>111.218</v>
      </c>
      <c r="E133" s="23">
        <f>+Sheet1!E133/1000000</f>
        <v>0</v>
      </c>
      <c r="F133" s="23">
        <f>+Sheet1!F133/1000000</f>
        <v>0</v>
      </c>
      <c r="G133" s="23">
        <f>+Sheet1!G133/1000000</f>
        <v>0</v>
      </c>
      <c r="H133" s="23">
        <f>+Sheet1!H133/1000000</f>
        <v>0</v>
      </c>
      <c r="I133" s="22"/>
      <c r="J133" s="23">
        <f>+Sheet1!J133/1000000</f>
        <v>0</v>
      </c>
      <c r="K133" s="23">
        <f>+Sheet1!K133/1000000</f>
        <v>0</v>
      </c>
      <c r="L133" s="23">
        <f>+Sheet1!L133/1000000</f>
        <v>0</v>
      </c>
      <c r="M133" s="23">
        <f>+Sheet1!M133/1000000</f>
        <v>0</v>
      </c>
      <c r="N133" s="22">
        <f t="shared" si="40"/>
        <v>111.218</v>
      </c>
      <c r="O133" s="22">
        <f>+Sheet1!O133/1000000</f>
        <v>111.218</v>
      </c>
      <c r="P133" s="22">
        <f>+Sheet1!P133/1000000</f>
        <v>0</v>
      </c>
      <c r="Q133" s="22">
        <f>+Sheet1!Q133/1000000</f>
        <v>0</v>
      </c>
      <c r="R133" s="22">
        <f>+Sheet1!R133/1000000</f>
        <v>0</v>
      </c>
      <c r="S133" s="22">
        <f>+Sheet1!S133/1000000</f>
        <v>0</v>
      </c>
      <c r="T133" s="22">
        <f t="shared" si="41"/>
        <v>0</v>
      </c>
      <c r="U133" s="22">
        <f>+Sheet1!U133/1000000</f>
        <v>0</v>
      </c>
      <c r="V133" s="22">
        <f>+Sheet1!V133/1000000</f>
        <v>0</v>
      </c>
      <c r="W133" s="22">
        <f>+Sheet1!W133/1000000</f>
        <v>0</v>
      </c>
      <c r="X133" s="22">
        <f>+Sheet1!X133/1000000</f>
        <v>0</v>
      </c>
      <c r="Y133" s="22">
        <f>+Sheet1!Y133/1000000</f>
        <v>0</v>
      </c>
      <c r="Z133" s="22">
        <f>+Sheet1!Z133/1000000</f>
        <v>0</v>
      </c>
      <c r="AA133" s="22">
        <f>+Sheet1!AA133/1000000</f>
        <v>0</v>
      </c>
      <c r="AB133" s="22">
        <f>+Sheet1!AB133/1000000</f>
        <v>0</v>
      </c>
      <c r="AC133" s="72">
        <f t="shared" si="27"/>
        <v>1</v>
      </c>
      <c r="AD133" s="72">
        <f t="shared" si="28"/>
        <v>1</v>
      </c>
      <c r="AE133" s="72" t="str">
        <f t="shared" si="29"/>
        <v/>
      </c>
      <c r="AF133" s="72" t="str">
        <f t="shared" si="30"/>
        <v/>
      </c>
      <c r="AG133" s="72" t="str">
        <f t="shared" si="31"/>
        <v/>
      </c>
      <c r="AH133" s="72" t="str">
        <f t="shared" si="32"/>
        <v/>
      </c>
      <c r="AI133" s="72" t="str">
        <f t="shared" si="33"/>
        <v/>
      </c>
      <c r="AJ133" s="72" t="str">
        <f t="shared" si="34"/>
        <v/>
      </c>
      <c r="AK133" s="72" t="str">
        <f t="shared" si="35"/>
        <v/>
      </c>
      <c r="AL133" s="72" t="str">
        <f t="shared" si="36"/>
        <v/>
      </c>
      <c r="AM133" s="72" t="str">
        <f t="shared" si="37"/>
        <v/>
      </c>
      <c r="AN133" s="65"/>
      <c r="AO133" s="65"/>
      <c r="AP133" s="40">
        <f t="shared" si="45"/>
        <v>0</v>
      </c>
      <c r="AQ133" s="37">
        <v>0</v>
      </c>
      <c r="AR133" s="28">
        <f t="shared" si="42"/>
        <v>0</v>
      </c>
      <c r="AS133" s="43">
        <f t="shared" si="46"/>
        <v>0</v>
      </c>
    </row>
    <row r="134" spans="1:45" ht="20.95" x14ac:dyDescent="0.25">
      <c r="A134" s="7">
        <v>123</v>
      </c>
      <c r="B134" s="16" t="s">
        <v>176</v>
      </c>
      <c r="C134" s="21">
        <f t="shared" si="43"/>
        <v>20184</v>
      </c>
      <c r="D134" s="23">
        <f>+Sheet1!D134/1000000</f>
        <v>20184</v>
      </c>
      <c r="E134" s="23">
        <f>+Sheet1!E134/1000000</f>
        <v>0</v>
      </c>
      <c r="F134" s="23">
        <f>+Sheet1!F134/1000000</f>
        <v>0</v>
      </c>
      <c r="G134" s="23">
        <f>+Sheet1!G134/1000000</f>
        <v>0</v>
      </c>
      <c r="H134" s="23">
        <f>+Sheet1!H134/1000000</f>
        <v>0</v>
      </c>
      <c r="I134" s="22"/>
      <c r="J134" s="23">
        <f>+Sheet1!J134/1000000</f>
        <v>0</v>
      </c>
      <c r="K134" s="23">
        <f>+Sheet1!K134/1000000</f>
        <v>0</v>
      </c>
      <c r="L134" s="23">
        <f>+Sheet1!L134/1000000</f>
        <v>0</v>
      </c>
      <c r="M134" s="23">
        <f>+Sheet1!M134/1000000</f>
        <v>0</v>
      </c>
      <c r="N134" s="22">
        <f t="shared" si="40"/>
        <v>20184</v>
      </c>
      <c r="O134" s="22">
        <f>+Sheet1!O134/1000000</f>
        <v>20184</v>
      </c>
      <c r="P134" s="22">
        <f>+Sheet1!P134/1000000</f>
        <v>0</v>
      </c>
      <c r="Q134" s="22">
        <f>+Sheet1!Q134/1000000</f>
        <v>0</v>
      </c>
      <c r="R134" s="22">
        <f>+Sheet1!R134/1000000</f>
        <v>0</v>
      </c>
      <c r="S134" s="22">
        <f>+Sheet1!S134/1000000</f>
        <v>0</v>
      </c>
      <c r="T134" s="22">
        <f t="shared" si="41"/>
        <v>0</v>
      </c>
      <c r="U134" s="22">
        <f>+Sheet1!U134/1000000</f>
        <v>0</v>
      </c>
      <c r="V134" s="22">
        <f>+Sheet1!V134/1000000</f>
        <v>0</v>
      </c>
      <c r="W134" s="22">
        <f>+Sheet1!W134/1000000</f>
        <v>0</v>
      </c>
      <c r="X134" s="22">
        <f>+Sheet1!X134/1000000</f>
        <v>0</v>
      </c>
      <c r="Y134" s="22">
        <f>+Sheet1!Y134/1000000</f>
        <v>0</v>
      </c>
      <c r="Z134" s="22">
        <f>+Sheet1!Z134/1000000</f>
        <v>0</v>
      </c>
      <c r="AA134" s="22">
        <f>+Sheet1!AA134/1000000</f>
        <v>0</v>
      </c>
      <c r="AB134" s="22">
        <f>+Sheet1!AB134/1000000</f>
        <v>0</v>
      </c>
      <c r="AC134" s="72">
        <f t="shared" si="27"/>
        <v>1</v>
      </c>
      <c r="AD134" s="72">
        <f t="shared" si="28"/>
        <v>1</v>
      </c>
      <c r="AE134" s="72" t="str">
        <f t="shared" si="29"/>
        <v/>
      </c>
      <c r="AF134" s="72" t="str">
        <f t="shared" si="30"/>
        <v/>
      </c>
      <c r="AG134" s="72" t="str">
        <f t="shared" si="31"/>
        <v/>
      </c>
      <c r="AH134" s="72" t="str">
        <f t="shared" si="32"/>
        <v/>
      </c>
      <c r="AI134" s="72" t="str">
        <f t="shared" si="33"/>
        <v/>
      </c>
      <c r="AJ134" s="72" t="str">
        <f t="shared" si="34"/>
        <v/>
      </c>
      <c r="AK134" s="72" t="str">
        <f t="shared" si="35"/>
        <v/>
      </c>
      <c r="AL134" s="72" t="str">
        <f t="shared" si="36"/>
        <v/>
      </c>
      <c r="AM134" s="72" t="str">
        <f t="shared" si="37"/>
        <v/>
      </c>
      <c r="AN134" s="65"/>
      <c r="AO134" s="65"/>
      <c r="AP134" s="40">
        <f t="shared" si="45"/>
        <v>0</v>
      </c>
      <c r="AQ134" s="37">
        <v>0</v>
      </c>
      <c r="AR134" s="28">
        <f t="shared" si="42"/>
        <v>0</v>
      </c>
      <c r="AS134" s="43">
        <f t="shared" si="46"/>
        <v>0</v>
      </c>
    </row>
    <row r="135" spans="1:45" ht="20.95" x14ac:dyDescent="0.25">
      <c r="A135" s="7">
        <v>124</v>
      </c>
      <c r="B135" s="16" t="s">
        <v>177</v>
      </c>
      <c r="C135" s="21">
        <f t="shared" si="43"/>
        <v>254.983</v>
      </c>
      <c r="D135" s="23">
        <f>+Sheet1!D135/1000000</f>
        <v>254.983</v>
      </c>
      <c r="E135" s="23">
        <f>+Sheet1!E135/1000000</f>
        <v>0</v>
      </c>
      <c r="F135" s="23">
        <f>+Sheet1!F135/1000000</f>
        <v>0</v>
      </c>
      <c r="G135" s="23">
        <f>+Sheet1!G135/1000000</f>
        <v>0</v>
      </c>
      <c r="H135" s="23">
        <f>+Sheet1!H135/1000000</f>
        <v>0</v>
      </c>
      <c r="I135" s="22"/>
      <c r="J135" s="23">
        <f>+Sheet1!J135/1000000</f>
        <v>0</v>
      </c>
      <c r="K135" s="23">
        <f>+Sheet1!K135/1000000</f>
        <v>0</v>
      </c>
      <c r="L135" s="23">
        <f>+Sheet1!L135/1000000</f>
        <v>0</v>
      </c>
      <c r="M135" s="23">
        <f>+Sheet1!M135/1000000</f>
        <v>0</v>
      </c>
      <c r="N135" s="22">
        <f t="shared" si="40"/>
        <v>254.982653</v>
      </c>
      <c r="O135" s="22">
        <f>+Sheet1!O135/1000000</f>
        <v>254.982653</v>
      </c>
      <c r="P135" s="22">
        <f>+Sheet1!P135/1000000</f>
        <v>0</v>
      </c>
      <c r="Q135" s="22">
        <f>+Sheet1!Q135/1000000</f>
        <v>0</v>
      </c>
      <c r="R135" s="22">
        <f>+Sheet1!R135/1000000</f>
        <v>0</v>
      </c>
      <c r="S135" s="22">
        <f>+Sheet1!S135/1000000</f>
        <v>0</v>
      </c>
      <c r="T135" s="22">
        <f t="shared" si="41"/>
        <v>0</v>
      </c>
      <c r="U135" s="22">
        <f>+Sheet1!U135/1000000</f>
        <v>0</v>
      </c>
      <c r="V135" s="22">
        <f>+Sheet1!V135/1000000</f>
        <v>0</v>
      </c>
      <c r="W135" s="22">
        <f>+Sheet1!W135/1000000</f>
        <v>0</v>
      </c>
      <c r="X135" s="22">
        <f>+Sheet1!X135/1000000</f>
        <v>0</v>
      </c>
      <c r="Y135" s="22">
        <f>+Sheet1!Y135/1000000</f>
        <v>0</v>
      </c>
      <c r="Z135" s="22">
        <f>+Sheet1!Z135/1000000</f>
        <v>0</v>
      </c>
      <c r="AA135" s="22">
        <f>+Sheet1!AA135/1000000</f>
        <v>0</v>
      </c>
      <c r="AB135" s="22">
        <f>+Sheet1!AB135/1000000</f>
        <v>0</v>
      </c>
      <c r="AC135" s="72">
        <f t="shared" si="27"/>
        <v>0.99999863912496123</v>
      </c>
      <c r="AD135" s="72">
        <f t="shared" si="28"/>
        <v>0.99999863912496123</v>
      </c>
      <c r="AE135" s="72" t="str">
        <f t="shared" si="29"/>
        <v/>
      </c>
      <c r="AF135" s="72" t="str">
        <f t="shared" si="30"/>
        <v/>
      </c>
      <c r="AG135" s="72" t="str">
        <f t="shared" si="31"/>
        <v/>
      </c>
      <c r="AH135" s="72" t="str">
        <f t="shared" si="32"/>
        <v/>
      </c>
      <c r="AI135" s="72" t="str">
        <f t="shared" si="33"/>
        <v/>
      </c>
      <c r="AJ135" s="72" t="str">
        <f t="shared" si="34"/>
        <v/>
      </c>
      <c r="AK135" s="72" t="str">
        <f t="shared" si="35"/>
        <v/>
      </c>
      <c r="AL135" s="72" t="str">
        <f t="shared" si="36"/>
        <v/>
      </c>
      <c r="AM135" s="72" t="str">
        <f t="shared" si="37"/>
        <v/>
      </c>
      <c r="AN135" s="65"/>
      <c r="AO135" s="65"/>
      <c r="AP135" s="40">
        <f t="shared" si="45"/>
        <v>0</v>
      </c>
      <c r="AQ135" s="37">
        <v>0</v>
      </c>
      <c r="AR135" s="28">
        <f t="shared" si="42"/>
        <v>0</v>
      </c>
      <c r="AS135" s="43">
        <f t="shared" si="46"/>
        <v>0</v>
      </c>
    </row>
    <row r="136" spans="1:45" ht="20.95" x14ac:dyDescent="0.25">
      <c r="A136" s="7">
        <v>125</v>
      </c>
      <c r="B136" s="16" t="s">
        <v>210</v>
      </c>
      <c r="C136" s="21">
        <f t="shared" si="43"/>
        <v>57339</v>
      </c>
      <c r="D136" s="23">
        <f>+Sheet1!D136/1000000</f>
        <v>57339</v>
      </c>
      <c r="E136" s="23">
        <f>+Sheet1!E136/1000000</f>
        <v>0</v>
      </c>
      <c r="F136" s="23">
        <f>+Sheet1!F136/1000000</f>
        <v>0</v>
      </c>
      <c r="G136" s="23">
        <f>+Sheet1!G136/1000000</f>
        <v>0</v>
      </c>
      <c r="H136" s="23">
        <f>+Sheet1!H136/1000000</f>
        <v>0</v>
      </c>
      <c r="I136" s="22"/>
      <c r="J136" s="23">
        <f>+Sheet1!J136/1000000</f>
        <v>0</v>
      </c>
      <c r="K136" s="23">
        <f>+Sheet1!K136/1000000</f>
        <v>0</v>
      </c>
      <c r="L136" s="23">
        <f>+Sheet1!L136/1000000</f>
        <v>0</v>
      </c>
      <c r="M136" s="23">
        <f>+Sheet1!M136/1000000</f>
        <v>0</v>
      </c>
      <c r="N136" s="22">
        <f t="shared" si="40"/>
        <v>72091.512235999995</v>
      </c>
      <c r="O136" s="22">
        <f>+Sheet1!O136/1000000</f>
        <v>70339.648035999999</v>
      </c>
      <c r="P136" s="22">
        <f>+Sheet1!P136/1000000</f>
        <v>0</v>
      </c>
      <c r="Q136" s="22">
        <f>+Sheet1!Q136/1000000</f>
        <v>0</v>
      </c>
      <c r="R136" s="22">
        <f>+Sheet1!R136/1000000</f>
        <v>0</v>
      </c>
      <c r="S136" s="22">
        <f>+Sheet1!S136/1000000</f>
        <v>0</v>
      </c>
      <c r="T136" s="22">
        <f t="shared" si="41"/>
        <v>0</v>
      </c>
      <c r="U136" s="22">
        <f>+Sheet1!U136/1000000</f>
        <v>0</v>
      </c>
      <c r="V136" s="22">
        <f>+Sheet1!V136/1000000</f>
        <v>0</v>
      </c>
      <c r="W136" s="22">
        <f>+Sheet1!W136/1000000</f>
        <v>1751.8642</v>
      </c>
      <c r="X136" s="22">
        <f>+Sheet1!X136/1000000</f>
        <v>1751.8642</v>
      </c>
      <c r="Y136" s="22">
        <f>+Sheet1!Y136/1000000</f>
        <v>0</v>
      </c>
      <c r="Z136" s="22">
        <f>+Sheet1!Z136/1000000</f>
        <v>0</v>
      </c>
      <c r="AA136" s="22">
        <f>+Sheet1!AA136/1000000</f>
        <v>0</v>
      </c>
      <c r="AB136" s="22">
        <f>+Sheet1!AB136/1000000</f>
        <v>0</v>
      </c>
      <c r="AC136" s="72">
        <f t="shared" si="27"/>
        <v>1.2572858305167511</v>
      </c>
      <c r="AD136" s="72">
        <f t="shared" si="28"/>
        <v>1.2267330793351821</v>
      </c>
      <c r="AE136" s="72" t="str">
        <f t="shared" si="29"/>
        <v/>
      </c>
      <c r="AF136" s="72" t="str">
        <f t="shared" si="30"/>
        <v/>
      </c>
      <c r="AG136" s="72" t="str">
        <f t="shared" si="31"/>
        <v/>
      </c>
      <c r="AH136" s="72" t="str">
        <f t="shared" si="32"/>
        <v/>
      </c>
      <c r="AI136" s="72" t="str">
        <f t="shared" si="33"/>
        <v/>
      </c>
      <c r="AJ136" s="72" t="str">
        <f t="shared" si="34"/>
        <v/>
      </c>
      <c r="AK136" s="72" t="str">
        <f t="shared" si="35"/>
        <v/>
      </c>
      <c r="AL136" s="72" t="str">
        <f t="shared" si="36"/>
        <v/>
      </c>
      <c r="AM136" s="72" t="str">
        <f t="shared" si="37"/>
        <v/>
      </c>
      <c r="AN136" s="65"/>
      <c r="AO136" s="65"/>
      <c r="AP136" s="40">
        <f t="shared" si="45"/>
        <v>0</v>
      </c>
      <c r="AQ136" s="37">
        <v>0</v>
      </c>
      <c r="AR136" s="28">
        <f t="shared" si="42"/>
        <v>0</v>
      </c>
      <c r="AS136" s="43">
        <f t="shared" si="46"/>
        <v>0</v>
      </c>
    </row>
    <row r="137" spans="1:45" x14ac:dyDescent="0.25">
      <c r="A137" s="7">
        <v>126</v>
      </c>
      <c r="B137" s="16" t="s">
        <v>211</v>
      </c>
      <c r="C137" s="21">
        <f t="shared" si="43"/>
        <v>0</v>
      </c>
      <c r="D137" s="23">
        <f>+Sheet1!D137/1000000</f>
        <v>0</v>
      </c>
      <c r="E137" s="23">
        <f>+Sheet1!E137/1000000</f>
        <v>0</v>
      </c>
      <c r="F137" s="23">
        <f>+Sheet1!F137/1000000</f>
        <v>0</v>
      </c>
      <c r="G137" s="23">
        <f>+Sheet1!G137/1000000</f>
        <v>0</v>
      </c>
      <c r="H137" s="23">
        <f>+Sheet1!H137/1000000</f>
        <v>0</v>
      </c>
      <c r="I137" s="22"/>
      <c r="J137" s="23">
        <f>+Sheet1!J137/1000000</f>
        <v>0</v>
      </c>
      <c r="K137" s="23">
        <f>+Sheet1!K137/1000000</f>
        <v>0</v>
      </c>
      <c r="L137" s="23">
        <f>+Sheet1!L137/1000000</f>
        <v>0</v>
      </c>
      <c r="M137" s="23">
        <f>+Sheet1!M137/1000000</f>
        <v>0</v>
      </c>
      <c r="N137" s="22">
        <f t="shared" si="40"/>
        <v>135.15700000000001</v>
      </c>
      <c r="O137" s="22">
        <f>+Sheet1!O137/1000000</f>
        <v>0</v>
      </c>
      <c r="P137" s="22">
        <f>+Sheet1!P137/1000000</f>
        <v>0</v>
      </c>
      <c r="Q137" s="22">
        <f>+Sheet1!Q137/1000000</f>
        <v>0</v>
      </c>
      <c r="R137" s="22">
        <f>+Sheet1!R137/1000000</f>
        <v>0</v>
      </c>
      <c r="S137" s="22">
        <f>+Sheet1!S137/1000000</f>
        <v>0</v>
      </c>
      <c r="T137" s="22">
        <f t="shared" si="41"/>
        <v>0</v>
      </c>
      <c r="U137" s="22">
        <f>+Sheet1!U137/1000000</f>
        <v>0</v>
      </c>
      <c r="V137" s="22">
        <f>+Sheet1!V137/1000000</f>
        <v>0</v>
      </c>
      <c r="W137" s="22">
        <f>+Sheet1!W137/1000000</f>
        <v>135.15700000000001</v>
      </c>
      <c r="X137" s="22">
        <f>+Sheet1!X137/1000000</f>
        <v>135.15700000000001</v>
      </c>
      <c r="Y137" s="22">
        <f>+Sheet1!Y137/1000000</f>
        <v>0</v>
      </c>
      <c r="Z137" s="22">
        <f>+Sheet1!Z137/1000000</f>
        <v>0</v>
      </c>
      <c r="AA137" s="22">
        <f>+Sheet1!AA137/1000000</f>
        <v>0</v>
      </c>
      <c r="AB137" s="22">
        <f>+Sheet1!AB137/1000000</f>
        <v>0</v>
      </c>
      <c r="AC137" s="72" t="str">
        <f t="shared" si="27"/>
        <v/>
      </c>
      <c r="AD137" s="72" t="str">
        <f t="shared" si="28"/>
        <v/>
      </c>
      <c r="AE137" s="72" t="str">
        <f t="shared" si="29"/>
        <v/>
      </c>
      <c r="AF137" s="72" t="str">
        <f t="shared" si="30"/>
        <v/>
      </c>
      <c r="AG137" s="72" t="str">
        <f t="shared" si="31"/>
        <v/>
      </c>
      <c r="AH137" s="72" t="str">
        <f t="shared" si="32"/>
        <v/>
      </c>
      <c r="AI137" s="72" t="str">
        <f t="shared" si="33"/>
        <v/>
      </c>
      <c r="AJ137" s="72" t="str">
        <f t="shared" si="34"/>
        <v/>
      </c>
      <c r="AK137" s="72" t="str">
        <f t="shared" si="35"/>
        <v/>
      </c>
      <c r="AL137" s="72" t="str">
        <f t="shared" si="36"/>
        <v/>
      </c>
      <c r="AM137" s="72" t="str">
        <f t="shared" si="37"/>
        <v/>
      </c>
      <c r="AN137" s="65"/>
      <c r="AO137" s="65"/>
      <c r="AP137" s="40">
        <f t="shared" si="45"/>
        <v>0</v>
      </c>
      <c r="AQ137" s="37">
        <v>0</v>
      </c>
      <c r="AR137" s="28">
        <f t="shared" si="42"/>
        <v>0</v>
      </c>
      <c r="AS137" s="43">
        <f t="shared" si="46"/>
        <v>0</v>
      </c>
    </row>
    <row r="138" spans="1:45" ht="20.95" x14ac:dyDescent="0.25">
      <c r="A138" s="7">
        <v>127</v>
      </c>
      <c r="B138" s="16" t="s">
        <v>212</v>
      </c>
      <c r="C138" s="21">
        <f t="shared" si="43"/>
        <v>428491.94011299999</v>
      </c>
      <c r="D138" s="23">
        <f>+Sheet1!D138/1000000</f>
        <v>428491.94011299999</v>
      </c>
      <c r="E138" s="23">
        <f>+Sheet1!E138/1000000</f>
        <v>0</v>
      </c>
      <c r="F138" s="23">
        <f>+Sheet1!F138/1000000</f>
        <v>0</v>
      </c>
      <c r="G138" s="23">
        <f>+Sheet1!G138/1000000</f>
        <v>0</v>
      </c>
      <c r="H138" s="23">
        <f>+Sheet1!H138/1000000</f>
        <v>0</v>
      </c>
      <c r="I138" s="22"/>
      <c r="J138" s="23">
        <f>+Sheet1!J138/1000000</f>
        <v>0</v>
      </c>
      <c r="K138" s="23">
        <f>+Sheet1!K138/1000000</f>
        <v>0</v>
      </c>
      <c r="L138" s="23">
        <f>+Sheet1!L138/1000000</f>
        <v>0</v>
      </c>
      <c r="M138" s="23">
        <f>+Sheet1!M138/1000000</f>
        <v>0</v>
      </c>
      <c r="N138" s="22">
        <f t="shared" si="40"/>
        <v>201468.470542</v>
      </c>
      <c r="O138" s="22">
        <f>+Sheet1!O138/1000000</f>
        <v>195307.287534</v>
      </c>
      <c r="P138" s="22">
        <f>+Sheet1!P138/1000000</f>
        <v>0</v>
      </c>
      <c r="Q138" s="22">
        <f>+Sheet1!Q138/1000000</f>
        <v>0</v>
      </c>
      <c r="R138" s="22">
        <f>+Sheet1!R138/1000000</f>
        <v>0</v>
      </c>
      <c r="S138" s="22">
        <f>+Sheet1!S138/1000000</f>
        <v>0</v>
      </c>
      <c r="T138" s="22">
        <f t="shared" si="41"/>
        <v>0</v>
      </c>
      <c r="U138" s="22">
        <f>+Sheet1!U138/1000000</f>
        <v>0</v>
      </c>
      <c r="V138" s="22">
        <f>+Sheet1!V138/1000000</f>
        <v>0</v>
      </c>
      <c r="W138" s="22">
        <f>+Sheet1!W138/1000000</f>
        <v>6161.183008</v>
      </c>
      <c r="X138" s="22">
        <f>+Sheet1!X138/1000000</f>
        <v>6161.183008</v>
      </c>
      <c r="Y138" s="22">
        <f>+Sheet1!Y138/1000000</f>
        <v>0</v>
      </c>
      <c r="Z138" s="22">
        <f>+Sheet1!Z138/1000000</f>
        <v>0</v>
      </c>
      <c r="AA138" s="22">
        <f>+Sheet1!AA138/1000000</f>
        <v>0</v>
      </c>
      <c r="AB138" s="22">
        <f>+Sheet1!AB138/1000000</f>
        <v>0</v>
      </c>
      <c r="AC138" s="72">
        <f t="shared" ref="AC138:AC201" si="47">IFERROR(N138/C138,"")</f>
        <v>0.47018030371556024</v>
      </c>
      <c r="AD138" s="72">
        <f t="shared" ref="AD138:AD201" si="48">IFERROR(O138/D138,"")</f>
        <v>0.45580154315736821</v>
      </c>
      <c r="AE138" s="72" t="str">
        <f t="shared" ref="AE138:AE201" si="49">IFERROR(P138/E138,"")</f>
        <v/>
      </c>
      <c r="AF138" s="72" t="str">
        <f t="shared" ref="AF138:AF201" si="50">IFERROR(Q138/F138,"")</f>
        <v/>
      </c>
      <c r="AG138" s="72" t="str">
        <f t="shared" ref="AG138:AG201" si="51">IFERROR(R138/G138,"")</f>
        <v/>
      </c>
      <c r="AH138" s="72" t="str">
        <f t="shared" ref="AH138:AH201" si="52">IFERROR(S138/H138,"")</f>
        <v/>
      </c>
      <c r="AI138" s="72" t="str">
        <f t="shared" ref="AI138:AI201" si="53">IFERROR(T138/I138,"")</f>
        <v/>
      </c>
      <c r="AJ138" s="72" t="str">
        <f t="shared" ref="AJ138:AJ201" si="54">IFERROR(U138/J138,"")</f>
        <v/>
      </c>
      <c r="AK138" s="72" t="str">
        <f t="shared" ref="AK138:AK201" si="55">IFERROR(V138/K138,"")</f>
        <v/>
      </c>
      <c r="AL138" s="72" t="str">
        <f t="shared" ref="AL138:AL201" si="56">IFERROR(Z138/L138,"")</f>
        <v/>
      </c>
      <c r="AM138" s="72" t="str">
        <f t="shared" ref="AM138:AM201" si="57">IFERROR(AA138/M138,"")</f>
        <v/>
      </c>
      <c r="AN138" s="65"/>
      <c r="AO138" s="65"/>
      <c r="AP138" s="40">
        <f t="shared" si="45"/>
        <v>0</v>
      </c>
      <c r="AQ138" s="37">
        <v>0</v>
      </c>
      <c r="AR138" s="28">
        <f t="shared" si="42"/>
        <v>0</v>
      </c>
      <c r="AS138" s="43">
        <f t="shared" si="46"/>
        <v>0</v>
      </c>
    </row>
    <row r="139" spans="1:45" x14ac:dyDescent="0.25">
      <c r="A139" s="7">
        <v>128</v>
      </c>
      <c r="B139" s="16" t="s">
        <v>213</v>
      </c>
      <c r="C139" s="21">
        <f t="shared" si="43"/>
        <v>183967</v>
      </c>
      <c r="D139" s="23">
        <f>+Sheet1!D139/1000000</f>
        <v>183967</v>
      </c>
      <c r="E139" s="23">
        <f>+Sheet1!E139/1000000</f>
        <v>0</v>
      </c>
      <c r="F139" s="23">
        <f>+Sheet1!F139/1000000</f>
        <v>0</v>
      </c>
      <c r="G139" s="23">
        <f>+Sheet1!G139/1000000</f>
        <v>0</v>
      </c>
      <c r="H139" s="23">
        <f>+Sheet1!H139/1000000</f>
        <v>0</v>
      </c>
      <c r="I139" s="22"/>
      <c r="J139" s="23">
        <f>+Sheet1!J139/1000000</f>
        <v>0</v>
      </c>
      <c r="K139" s="23">
        <f>+Sheet1!K139/1000000</f>
        <v>0</v>
      </c>
      <c r="L139" s="23">
        <f>+Sheet1!L139/1000000</f>
        <v>0</v>
      </c>
      <c r="M139" s="23">
        <f>+Sheet1!M139/1000000</f>
        <v>0</v>
      </c>
      <c r="N139" s="22">
        <f t="shared" si="40"/>
        <v>174845.21802</v>
      </c>
      <c r="O139" s="22">
        <f>+Sheet1!O139/1000000</f>
        <v>168110.61601999999</v>
      </c>
      <c r="P139" s="22">
        <f>+Sheet1!P139/1000000</f>
        <v>0</v>
      </c>
      <c r="Q139" s="22">
        <f>+Sheet1!Q139/1000000</f>
        <v>0</v>
      </c>
      <c r="R139" s="22">
        <f>+Sheet1!R139/1000000</f>
        <v>0</v>
      </c>
      <c r="S139" s="22">
        <f>+Sheet1!S139/1000000</f>
        <v>0</v>
      </c>
      <c r="T139" s="22">
        <f t="shared" si="41"/>
        <v>0</v>
      </c>
      <c r="U139" s="22">
        <f>+Sheet1!U139/1000000</f>
        <v>0</v>
      </c>
      <c r="V139" s="22">
        <f>+Sheet1!V139/1000000</f>
        <v>0</v>
      </c>
      <c r="W139" s="22">
        <f>+Sheet1!W139/1000000</f>
        <v>6734.6019999999999</v>
      </c>
      <c r="X139" s="22">
        <f>+Sheet1!X139/1000000</f>
        <v>6734.6019999999999</v>
      </c>
      <c r="Y139" s="22">
        <f>+Sheet1!Y139/1000000</f>
        <v>0</v>
      </c>
      <c r="Z139" s="22">
        <f>+Sheet1!Z139/1000000</f>
        <v>0</v>
      </c>
      <c r="AA139" s="22">
        <f>+Sheet1!AA139/1000000</f>
        <v>0</v>
      </c>
      <c r="AB139" s="22">
        <f>+Sheet1!AB139/1000000</f>
        <v>0</v>
      </c>
      <c r="AC139" s="72">
        <f t="shared" si="47"/>
        <v>0.95041620518897407</v>
      </c>
      <c r="AD139" s="72">
        <f t="shared" si="48"/>
        <v>0.9138085418580506</v>
      </c>
      <c r="AE139" s="72" t="str">
        <f t="shared" si="49"/>
        <v/>
      </c>
      <c r="AF139" s="72" t="str">
        <f t="shared" si="50"/>
        <v/>
      </c>
      <c r="AG139" s="72" t="str">
        <f t="shared" si="51"/>
        <v/>
      </c>
      <c r="AH139" s="72" t="str">
        <f t="shared" si="52"/>
        <v/>
      </c>
      <c r="AI139" s="72" t="str">
        <f t="shared" si="53"/>
        <v/>
      </c>
      <c r="AJ139" s="72" t="str">
        <f t="shared" si="54"/>
        <v/>
      </c>
      <c r="AK139" s="72" t="str">
        <f t="shared" si="55"/>
        <v/>
      </c>
      <c r="AL139" s="72" t="str">
        <f t="shared" si="56"/>
        <v/>
      </c>
      <c r="AM139" s="72" t="str">
        <f t="shared" si="57"/>
        <v/>
      </c>
      <c r="AN139" s="65"/>
      <c r="AO139" s="65"/>
      <c r="AR139" s="28">
        <f t="shared" ref="AR139:AR141" si="58">AQ139-E139</f>
        <v>0</v>
      </c>
      <c r="AS139" s="43">
        <f t="shared" si="46"/>
        <v>0</v>
      </c>
    </row>
    <row r="140" spans="1:45" ht="20.95" x14ac:dyDescent="0.25">
      <c r="A140" s="7">
        <v>129</v>
      </c>
      <c r="B140" s="16" t="s">
        <v>217</v>
      </c>
      <c r="C140" s="21">
        <f t="shared" ref="C140:C146" si="59">+SUM(D140:I140)</f>
        <v>2.1034999999999999</v>
      </c>
      <c r="D140" s="23">
        <f>+Sheet1!D140/1000000</f>
        <v>2.1034999999999999</v>
      </c>
      <c r="E140" s="23">
        <f>+Sheet1!E140/1000000</f>
        <v>0</v>
      </c>
      <c r="F140" s="23">
        <f>+Sheet1!F140/1000000</f>
        <v>0</v>
      </c>
      <c r="G140" s="23">
        <f>+Sheet1!G140/1000000</f>
        <v>0</v>
      </c>
      <c r="H140" s="23">
        <f>+Sheet1!H140/1000000</f>
        <v>0</v>
      </c>
      <c r="I140" s="22"/>
      <c r="J140" s="23">
        <f>+Sheet1!J140/1000000</f>
        <v>0</v>
      </c>
      <c r="K140" s="23">
        <f>+Sheet1!K140/1000000</f>
        <v>0</v>
      </c>
      <c r="L140" s="23">
        <f>+Sheet1!L140/1000000</f>
        <v>0</v>
      </c>
      <c r="M140" s="23">
        <f>+Sheet1!M140/1000000</f>
        <v>0</v>
      </c>
      <c r="N140" s="22">
        <f t="shared" si="40"/>
        <v>0</v>
      </c>
      <c r="O140" s="22">
        <f>+Sheet1!O140/1000000</f>
        <v>0</v>
      </c>
      <c r="P140" s="22">
        <f>+Sheet1!P140/1000000</f>
        <v>0</v>
      </c>
      <c r="Q140" s="22">
        <f>+Sheet1!Q140/1000000</f>
        <v>0</v>
      </c>
      <c r="R140" s="22">
        <f>+Sheet1!R140/1000000</f>
        <v>0</v>
      </c>
      <c r="S140" s="22">
        <f>+Sheet1!S140/1000000</f>
        <v>0</v>
      </c>
      <c r="T140" s="22">
        <f t="shared" si="41"/>
        <v>0</v>
      </c>
      <c r="U140" s="22">
        <f>+Sheet1!U140/1000000</f>
        <v>0</v>
      </c>
      <c r="V140" s="22">
        <f>+Sheet1!V140/1000000</f>
        <v>0</v>
      </c>
      <c r="W140" s="22">
        <f>+Sheet1!W140/1000000</f>
        <v>0</v>
      </c>
      <c r="X140" s="22">
        <f>+Sheet1!X140/1000000</f>
        <v>0</v>
      </c>
      <c r="Y140" s="22">
        <f>+Sheet1!Y140/1000000</f>
        <v>0</v>
      </c>
      <c r="Z140" s="22">
        <f>+Sheet1!Z140/1000000</f>
        <v>0</v>
      </c>
      <c r="AA140" s="22">
        <f>+Sheet1!AA140/1000000</f>
        <v>0</v>
      </c>
      <c r="AB140" s="22">
        <f>+Sheet1!AB140/1000000</f>
        <v>0</v>
      </c>
      <c r="AC140" s="72">
        <f t="shared" si="47"/>
        <v>0</v>
      </c>
      <c r="AD140" s="72">
        <f t="shared" si="48"/>
        <v>0</v>
      </c>
      <c r="AE140" s="72" t="str">
        <f t="shared" si="49"/>
        <v/>
      </c>
      <c r="AF140" s="72" t="str">
        <f t="shared" si="50"/>
        <v/>
      </c>
      <c r="AG140" s="72" t="str">
        <f t="shared" si="51"/>
        <v/>
      </c>
      <c r="AH140" s="72" t="str">
        <f t="shared" si="52"/>
        <v/>
      </c>
      <c r="AI140" s="72" t="str">
        <f t="shared" si="53"/>
        <v/>
      </c>
      <c r="AJ140" s="72" t="str">
        <f t="shared" si="54"/>
        <v/>
      </c>
      <c r="AK140" s="72" t="str">
        <f t="shared" si="55"/>
        <v/>
      </c>
      <c r="AL140" s="72" t="str">
        <f t="shared" si="56"/>
        <v/>
      </c>
      <c r="AM140" s="72" t="str">
        <f t="shared" si="57"/>
        <v/>
      </c>
      <c r="AN140" s="65"/>
      <c r="AO140" s="65"/>
      <c r="AR140" s="28">
        <f t="shared" si="58"/>
        <v>0</v>
      </c>
      <c r="AS140" s="43">
        <f t="shared" si="46"/>
        <v>0</v>
      </c>
    </row>
    <row r="141" spans="1:45" ht="20.95" x14ac:dyDescent="0.25">
      <c r="A141" s="7">
        <v>130</v>
      </c>
      <c r="B141" s="16" t="s">
        <v>218</v>
      </c>
      <c r="C141" s="21">
        <f t="shared" si="59"/>
        <v>32829</v>
      </c>
      <c r="D141" s="23">
        <f>+Sheet1!D141/1000000</f>
        <v>32829</v>
      </c>
      <c r="E141" s="23">
        <f>+Sheet1!E141/1000000</f>
        <v>0</v>
      </c>
      <c r="F141" s="23">
        <f>+Sheet1!F141/1000000</f>
        <v>0</v>
      </c>
      <c r="G141" s="23">
        <f>+Sheet1!G141/1000000</f>
        <v>0</v>
      </c>
      <c r="H141" s="23">
        <f>+Sheet1!H141/1000000</f>
        <v>0</v>
      </c>
      <c r="I141" s="22"/>
      <c r="J141" s="23">
        <f>+Sheet1!J141/1000000</f>
        <v>0</v>
      </c>
      <c r="K141" s="23">
        <f>+Sheet1!K141/1000000</f>
        <v>0</v>
      </c>
      <c r="L141" s="23">
        <f>+Sheet1!L141/1000000</f>
        <v>0</v>
      </c>
      <c r="M141" s="23">
        <f>+Sheet1!M141/1000000</f>
        <v>0</v>
      </c>
      <c r="N141" s="22">
        <f t="shared" ref="N141:N204" si="60">+SUM(O141:T141,W141,Z141:AB141)</f>
        <v>0</v>
      </c>
      <c r="O141" s="22">
        <f>+Sheet1!O141/1000000</f>
        <v>0</v>
      </c>
      <c r="P141" s="22">
        <f>+Sheet1!P141/1000000</f>
        <v>0</v>
      </c>
      <c r="Q141" s="22">
        <f>+Sheet1!Q141/1000000</f>
        <v>0</v>
      </c>
      <c r="R141" s="22">
        <f>+Sheet1!R141/1000000</f>
        <v>0</v>
      </c>
      <c r="S141" s="22">
        <f>+Sheet1!S141/1000000</f>
        <v>0</v>
      </c>
      <c r="T141" s="22">
        <f t="shared" ref="T141:T146" si="61">+SUM(U141:V141)</f>
        <v>0</v>
      </c>
      <c r="U141" s="22">
        <f>+Sheet1!U141/1000000</f>
        <v>0</v>
      </c>
      <c r="V141" s="22">
        <f>+Sheet1!V141/1000000</f>
        <v>0</v>
      </c>
      <c r="W141" s="22">
        <f>+Sheet1!W141/1000000</f>
        <v>0</v>
      </c>
      <c r="X141" s="22">
        <f>+Sheet1!X141/1000000</f>
        <v>0</v>
      </c>
      <c r="Y141" s="22">
        <f>+Sheet1!Y141/1000000</f>
        <v>0</v>
      </c>
      <c r="Z141" s="22">
        <f>+Sheet1!Z141/1000000</f>
        <v>0</v>
      </c>
      <c r="AA141" s="22">
        <f>+Sheet1!AA141/1000000</f>
        <v>0</v>
      </c>
      <c r="AB141" s="22">
        <f>+Sheet1!AB141/1000000</f>
        <v>0</v>
      </c>
      <c r="AC141" s="72">
        <f t="shared" si="47"/>
        <v>0</v>
      </c>
      <c r="AD141" s="72">
        <f t="shared" si="48"/>
        <v>0</v>
      </c>
      <c r="AE141" s="72" t="str">
        <f t="shared" si="49"/>
        <v/>
      </c>
      <c r="AF141" s="72" t="str">
        <f t="shared" si="50"/>
        <v/>
      </c>
      <c r="AG141" s="72" t="str">
        <f t="shared" si="51"/>
        <v/>
      </c>
      <c r="AH141" s="72" t="str">
        <f t="shared" si="52"/>
        <v/>
      </c>
      <c r="AI141" s="72" t="str">
        <f t="shared" si="53"/>
        <v/>
      </c>
      <c r="AJ141" s="72" t="str">
        <f t="shared" si="54"/>
        <v/>
      </c>
      <c r="AK141" s="72" t="str">
        <f t="shared" si="55"/>
        <v/>
      </c>
      <c r="AL141" s="72" t="str">
        <f t="shared" si="56"/>
        <v/>
      </c>
      <c r="AM141" s="72" t="str">
        <f t="shared" si="57"/>
        <v/>
      </c>
      <c r="AN141" s="65"/>
      <c r="AO141" s="65"/>
      <c r="AR141" s="28">
        <f t="shared" si="58"/>
        <v>0</v>
      </c>
      <c r="AS141" s="43">
        <f t="shared" si="46"/>
        <v>0</v>
      </c>
    </row>
    <row r="142" spans="1:45" ht="26.2" x14ac:dyDescent="0.25">
      <c r="A142" s="7">
        <v>131</v>
      </c>
      <c r="B142" s="16" t="s">
        <v>225</v>
      </c>
      <c r="C142" s="21">
        <f t="shared" si="59"/>
        <v>3911</v>
      </c>
      <c r="D142" s="23">
        <f>+Sheet1!D142/1000000</f>
        <v>0</v>
      </c>
      <c r="E142" s="23">
        <f>+Sheet1!E142/1000000</f>
        <v>3911</v>
      </c>
      <c r="F142" s="23">
        <f>+Sheet1!F142/1000000</f>
        <v>0</v>
      </c>
      <c r="G142" s="23">
        <f>+Sheet1!G142/1000000</f>
        <v>0</v>
      </c>
      <c r="H142" s="23">
        <f>+Sheet1!H142/1000000</f>
        <v>0</v>
      </c>
      <c r="I142" s="22"/>
      <c r="J142" s="23">
        <f>+Sheet1!J142/1000000</f>
        <v>0</v>
      </c>
      <c r="K142" s="23">
        <f>+Sheet1!K142/1000000</f>
        <v>0</v>
      </c>
      <c r="L142" s="23">
        <f>+Sheet1!L142/1000000</f>
        <v>0</v>
      </c>
      <c r="M142" s="23">
        <f>+Sheet1!M142/1000000</f>
        <v>0</v>
      </c>
      <c r="N142" s="22">
        <f t="shared" si="60"/>
        <v>0</v>
      </c>
      <c r="O142" s="22">
        <f>+Sheet1!O142/1000000</f>
        <v>0</v>
      </c>
      <c r="P142" s="22">
        <f>+Sheet1!P142/1000000</f>
        <v>0</v>
      </c>
      <c r="Q142" s="22">
        <f>+Sheet1!Q142/1000000</f>
        <v>0</v>
      </c>
      <c r="R142" s="22">
        <f>+Sheet1!R142/1000000</f>
        <v>0</v>
      </c>
      <c r="S142" s="22">
        <f>+Sheet1!S142/1000000</f>
        <v>0</v>
      </c>
      <c r="T142" s="22">
        <f t="shared" si="61"/>
        <v>0</v>
      </c>
      <c r="U142" s="22">
        <f>+Sheet1!U142/1000000</f>
        <v>0</v>
      </c>
      <c r="V142" s="22">
        <f>+Sheet1!V142/1000000</f>
        <v>0</v>
      </c>
      <c r="W142" s="22">
        <f>+Sheet1!W142/1000000</f>
        <v>0</v>
      </c>
      <c r="X142" s="22">
        <f>+Sheet1!X142/1000000</f>
        <v>0</v>
      </c>
      <c r="Y142" s="22">
        <f>+Sheet1!Y142/1000000</f>
        <v>0</v>
      </c>
      <c r="Z142" s="22">
        <f>+Sheet1!Z142/1000000</f>
        <v>0</v>
      </c>
      <c r="AA142" s="22">
        <f>+Sheet1!AA142/1000000</f>
        <v>0</v>
      </c>
      <c r="AB142" s="22">
        <f>+Sheet1!AB142/1000000</f>
        <v>0</v>
      </c>
      <c r="AC142" s="72">
        <f t="shared" si="47"/>
        <v>0</v>
      </c>
      <c r="AD142" s="72" t="str">
        <f t="shared" si="48"/>
        <v/>
      </c>
      <c r="AE142" s="72">
        <f t="shared" si="49"/>
        <v>0</v>
      </c>
      <c r="AF142" s="72" t="str">
        <f t="shared" si="50"/>
        <v/>
      </c>
      <c r="AG142" s="72" t="str">
        <f t="shared" si="51"/>
        <v/>
      </c>
      <c r="AH142" s="72" t="str">
        <f t="shared" si="52"/>
        <v/>
      </c>
      <c r="AI142" s="72" t="str">
        <f t="shared" si="53"/>
        <v/>
      </c>
      <c r="AJ142" s="72" t="str">
        <f t="shared" si="54"/>
        <v/>
      </c>
      <c r="AK142" s="72" t="str">
        <f t="shared" si="55"/>
        <v/>
      </c>
      <c r="AL142" s="72" t="str">
        <f t="shared" si="56"/>
        <v/>
      </c>
      <c r="AM142" s="72" t="str">
        <f t="shared" si="57"/>
        <v/>
      </c>
      <c r="AN142" s="64"/>
      <c r="AO142" s="64"/>
      <c r="AP142" s="45" t="s">
        <v>225</v>
      </c>
      <c r="AQ142" s="47">
        <v>3911000000</v>
      </c>
      <c r="AR142" s="28" t="e">
        <f>#REF!-E142</f>
        <v>#REF!</v>
      </c>
      <c r="AS142" s="43">
        <f t="shared" si="46"/>
        <v>0</v>
      </c>
    </row>
    <row r="143" spans="1:45" x14ac:dyDescent="0.25">
      <c r="A143" s="7">
        <v>132</v>
      </c>
      <c r="B143" s="16" t="s">
        <v>226</v>
      </c>
      <c r="C143" s="21">
        <f t="shared" si="59"/>
        <v>16549</v>
      </c>
      <c r="D143" s="23">
        <f>+Sheet1!D143/1000000</f>
        <v>0</v>
      </c>
      <c r="E143" s="23">
        <f>+Sheet1!E143/1000000</f>
        <v>16549</v>
      </c>
      <c r="F143" s="23">
        <f>+Sheet1!F143/1000000</f>
        <v>0</v>
      </c>
      <c r="G143" s="23">
        <f>+Sheet1!G143/1000000</f>
        <v>0</v>
      </c>
      <c r="H143" s="23">
        <f>+Sheet1!H143/1000000</f>
        <v>0</v>
      </c>
      <c r="I143" s="22"/>
      <c r="J143" s="23">
        <f>+Sheet1!J143/1000000</f>
        <v>0</v>
      </c>
      <c r="K143" s="23">
        <f>+Sheet1!K143/1000000</f>
        <v>0</v>
      </c>
      <c r="L143" s="23">
        <f>+Sheet1!L143/1000000</f>
        <v>0</v>
      </c>
      <c r="M143" s="23">
        <f>+Sheet1!M143/1000000</f>
        <v>0</v>
      </c>
      <c r="N143" s="22">
        <f t="shared" si="60"/>
        <v>0</v>
      </c>
      <c r="O143" s="22">
        <f>+Sheet1!O143/1000000</f>
        <v>0</v>
      </c>
      <c r="P143" s="22">
        <f>+Sheet1!P143/1000000</f>
        <v>0</v>
      </c>
      <c r="Q143" s="22">
        <f>+Sheet1!Q143/1000000</f>
        <v>0</v>
      </c>
      <c r="R143" s="22">
        <f>+Sheet1!R143/1000000</f>
        <v>0</v>
      </c>
      <c r="S143" s="22">
        <f>+Sheet1!S143/1000000</f>
        <v>0</v>
      </c>
      <c r="T143" s="22">
        <f t="shared" si="61"/>
        <v>0</v>
      </c>
      <c r="U143" s="22">
        <f>+Sheet1!U143/1000000</f>
        <v>0</v>
      </c>
      <c r="V143" s="22">
        <f>+Sheet1!V143/1000000</f>
        <v>0</v>
      </c>
      <c r="W143" s="22">
        <f>+Sheet1!W143/1000000</f>
        <v>0</v>
      </c>
      <c r="X143" s="22">
        <f>+Sheet1!X143/1000000</f>
        <v>0</v>
      </c>
      <c r="Y143" s="22">
        <f>+Sheet1!Y143/1000000</f>
        <v>0</v>
      </c>
      <c r="Z143" s="22">
        <f>+Sheet1!Z143/1000000</f>
        <v>0</v>
      </c>
      <c r="AA143" s="22">
        <f>+Sheet1!AA143/1000000</f>
        <v>0</v>
      </c>
      <c r="AB143" s="22">
        <f>+Sheet1!AB143/1000000</f>
        <v>0</v>
      </c>
      <c r="AC143" s="72">
        <f t="shared" si="47"/>
        <v>0</v>
      </c>
      <c r="AD143" s="72" t="str">
        <f t="shared" si="48"/>
        <v/>
      </c>
      <c r="AE143" s="72">
        <f t="shared" si="49"/>
        <v>0</v>
      </c>
      <c r="AF143" s="72" t="str">
        <f t="shared" si="50"/>
        <v/>
      </c>
      <c r="AG143" s="72" t="str">
        <f t="shared" si="51"/>
        <v/>
      </c>
      <c r="AH143" s="72" t="str">
        <f t="shared" si="52"/>
        <v/>
      </c>
      <c r="AI143" s="72" t="str">
        <f t="shared" si="53"/>
        <v/>
      </c>
      <c r="AJ143" s="72" t="str">
        <f t="shared" si="54"/>
        <v/>
      </c>
      <c r="AK143" s="72" t="str">
        <f t="shared" si="55"/>
        <v/>
      </c>
      <c r="AL143" s="72" t="str">
        <f t="shared" si="56"/>
        <v/>
      </c>
      <c r="AM143" s="72" t="str">
        <f t="shared" si="57"/>
        <v/>
      </c>
      <c r="AN143" s="64"/>
      <c r="AO143" s="64"/>
      <c r="AP143" s="45" t="s">
        <v>226</v>
      </c>
      <c r="AQ143" s="47">
        <v>16549000000</v>
      </c>
      <c r="AR143" s="28" t="e">
        <f>#REF!-E143</f>
        <v>#REF!</v>
      </c>
      <c r="AS143" s="43">
        <f t="shared" si="46"/>
        <v>0</v>
      </c>
    </row>
    <row r="144" spans="1:45" ht="26.2" x14ac:dyDescent="0.25">
      <c r="A144" s="7">
        <v>133</v>
      </c>
      <c r="B144" s="16" t="s">
        <v>227</v>
      </c>
      <c r="C144" s="21">
        <f t="shared" si="59"/>
        <v>9446</v>
      </c>
      <c r="D144" s="23">
        <f>+Sheet1!D144/1000000</f>
        <v>0</v>
      </c>
      <c r="E144" s="23">
        <f>+Sheet1!E144/1000000</f>
        <v>9446</v>
      </c>
      <c r="F144" s="23">
        <f>+Sheet1!F144/1000000</f>
        <v>0</v>
      </c>
      <c r="G144" s="23">
        <f>+Sheet1!G144/1000000</f>
        <v>0</v>
      </c>
      <c r="H144" s="23">
        <f>+Sheet1!H144/1000000</f>
        <v>0</v>
      </c>
      <c r="I144" s="22"/>
      <c r="J144" s="23">
        <f>+Sheet1!J144/1000000</f>
        <v>0</v>
      </c>
      <c r="K144" s="23">
        <f>+Sheet1!K144/1000000</f>
        <v>0</v>
      </c>
      <c r="L144" s="23">
        <f>+Sheet1!L144/1000000</f>
        <v>0</v>
      </c>
      <c r="M144" s="23">
        <f>+Sheet1!M144/1000000</f>
        <v>0</v>
      </c>
      <c r="N144" s="22">
        <f t="shared" si="60"/>
        <v>0</v>
      </c>
      <c r="O144" s="22">
        <f>+Sheet1!O144/1000000</f>
        <v>0</v>
      </c>
      <c r="P144" s="22">
        <f>+Sheet1!P144/1000000</f>
        <v>0</v>
      </c>
      <c r="Q144" s="22">
        <f>+Sheet1!Q144/1000000</f>
        <v>0</v>
      </c>
      <c r="R144" s="22">
        <f>+Sheet1!R144/1000000</f>
        <v>0</v>
      </c>
      <c r="S144" s="22">
        <f>+Sheet1!S144/1000000</f>
        <v>0</v>
      </c>
      <c r="T144" s="22">
        <f t="shared" si="61"/>
        <v>0</v>
      </c>
      <c r="U144" s="22">
        <f>+Sheet1!U144/1000000</f>
        <v>0</v>
      </c>
      <c r="V144" s="22">
        <f>+Sheet1!V144/1000000</f>
        <v>0</v>
      </c>
      <c r="W144" s="22">
        <f>+Sheet1!W144/1000000</f>
        <v>0</v>
      </c>
      <c r="X144" s="22">
        <f>+Sheet1!X144/1000000</f>
        <v>0</v>
      </c>
      <c r="Y144" s="22">
        <f>+Sheet1!Y144/1000000</f>
        <v>0</v>
      </c>
      <c r="Z144" s="22">
        <f>+Sheet1!Z144/1000000</f>
        <v>0</v>
      </c>
      <c r="AA144" s="22">
        <f>+Sheet1!AA144/1000000</f>
        <v>0</v>
      </c>
      <c r="AB144" s="22">
        <f>+Sheet1!AB144/1000000</f>
        <v>0</v>
      </c>
      <c r="AC144" s="72">
        <f t="shared" si="47"/>
        <v>0</v>
      </c>
      <c r="AD144" s="72" t="str">
        <f t="shared" si="48"/>
        <v/>
      </c>
      <c r="AE144" s="72">
        <f t="shared" si="49"/>
        <v>0</v>
      </c>
      <c r="AF144" s="72" t="str">
        <f t="shared" si="50"/>
        <v/>
      </c>
      <c r="AG144" s="72" t="str">
        <f t="shared" si="51"/>
        <v/>
      </c>
      <c r="AH144" s="72" t="str">
        <f t="shared" si="52"/>
        <v/>
      </c>
      <c r="AI144" s="72" t="str">
        <f t="shared" si="53"/>
        <v/>
      </c>
      <c r="AJ144" s="72" t="str">
        <f t="shared" si="54"/>
        <v/>
      </c>
      <c r="AK144" s="72" t="str">
        <f t="shared" si="55"/>
        <v/>
      </c>
      <c r="AL144" s="72" t="str">
        <f t="shared" si="56"/>
        <v/>
      </c>
      <c r="AM144" s="72" t="str">
        <f t="shared" si="57"/>
        <v/>
      </c>
      <c r="AN144" s="64"/>
      <c r="AO144" s="64"/>
      <c r="AP144" s="45" t="s">
        <v>227</v>
      </c>
      <c r="AQ144" s="47">
        <v>9446000000</v>
      </c>
      <c r="AR144" s="28" t="e">
        <f>#REF!-E144</f>
        <v>#REF!</v>
      </c>
      <c r="AS144" s="43">
        <f t="shared" si="46"/>
        <v>0</v>
      </c>
    </row>
    <row r="145" spans="1:45" ht="20.95" x14ac:dyDescent="0.25">
      <c r="A145" s="7">
        <v>131</v>
      </c>
      <c r="B145" s="16" t="s">
        <v>219</v>
      </c>
      <c r="C145" s="21">
        <f t="shared" si="59"/>
        <v>308000</v>
      </c>
      <c r="D145" s="23">
        <f>+Sheet1!D145/1000000</f>
        <v>308000</v>
      </c>
      <c r="E145" s="23">
        <f>+Sheet1!E145/1000000</f>
        <v>0</v>
      </c>
      <c r="F145" s="23">
        <f>+Sheet1!F145/1000000</f>
        <v>0</v>
      </c>
      <c r="G145" s="23">
        <f>+Sheet1!G145/1000000</f>
        <v>0</v>
      </c>
      <c r="H145" s="23">
        <f>+Sheet1!H145/1000000</f>
        <v>0</v>
      </c>
      <c r="I145" s="22"/>
      <c r="J145" s="23">
        <f>+Sheet1!J145/1000000</f>
        <v>0</v>
      </c>
      <c r="K145" s="23">
        <f>+Sheet1!K145/1000000</f>
        <v>0</v>
      </c>
      <c r="L145" s="23">
        <f>+Sheet1!L145/1000000</f>
        <v>0</v>
      </c>
      <c r="M145" s="23">
        <f>+Sheet1!M145/1000000</f>
        <v>0</v>
      </c>
      <c r="N145" s="22">
        <f t="shared" si="60"/>
        <v>0</v>
      </c>
      <c r="O145" s="22">
        <f>+Sheet1!O145/1000000</f>
        <v>0</v>
      </c>
      <c r="P145" s="22">
        <f>+Sheet1!P145/1000000</f>
        <v>0</v>
      </c>
      <c r="Q145" s="22">
        <f>+Sheet1!Q145/1000000</f>
        <v>0</v>
      </c>
      <c r="R145" s="22">
        <f>+Sheet1!R145/1000000</f>
        <v>0</v>
      </c>
      <c r="S145" s="22">
        <f>+Sheet1!S145/1000000</f>
        <v>0</v>
      </c>
      <c r="T145" s="22">
        <f t="shared" si="61"/>
        <v>0</v>
      </c>
      <c r="U145" s="22">
        <f>+Sheet1!U145/1000000</f>
        <v>0</v>
      </c>
      <c r="V145" s="22">
        <f>+Sheet1!V145/1000000</f>
        <v>0</v>
      </c>
      <c r="W145" s="22">
        <f>+Sheet1!W145/1000000</f>
        <v>0</v>
      </c>
      <c r="X145" s="22">
        <f>+Sheet1!X145/1000000</f>
        <v>0</v>
      </c>
      <c r="Y145" s="22">
        <f>+Sheet1!Y145/1000000</f>
        <v>0</v>
      </c>
      <c r="Z145" s="22">
        <f>+Sheet1!Z145/1000000</f>
        <v>0</v>
      </c>
      <c r="AA145" s="22">
        <f>+Sheet1!AA145/1000000</f>
        <v>0</v>
      </c>
      <c r="AB145" s="22">
        <f>+Sheet1!AB145/1000000</f>
        <v>0</v>
      </c>
      <c r="AC145" s="72">
        <f t="shared" si="47"/>
        <v>0</v>
      </c>
      <c r="AD145" s="72">
        <f t="shared" si="48"/>
        <v>0</v>
      </c>
      <c r="AE145" s="72" t="str">
        <f t="shared" si="49"/>
        <v/>
      </c>
      <c r="AF145" s="72" t="str">
        <f t="shared" si="50"/>
        <v/>
      </c>
      <c r="AG145" s="72" t="str">
        <f t="shared" si="51"/>
        <v/>
      </c>
      <c r="AH145" s="72" t="str">
        <f t="shared" si="52"/>
        <v/>
      </c>
      <c r="AI145" s="72" t="str">
        <f t="shared" si="53"/>
        <v/>
      </c>
      <c r="AJ145" s="72" t="str">
        <f t="shared" si="54"/>
        <v/>
      </c>
      <c r="AK145" s="72" t="str">
        <f t="shared" si="55"/>
        <v/>
      </c>
      <c r="AL145" s="72" t="str">
        <f t="shared" si="56"/>
        <v/>
      </c>
      <c r="AM145" s="72" t="str">
        <f t="shared" si="57"/>
        <v/>
      </c>
      <c r="AN145" s="65"/>
      <c r="AO145" s="65"/>
      <c r="AR145" s="28">
        <f t="shared" ref="AR145:AR176" si="62">AQ145-E145</f>
        <v>0</v>
      </c>
      <c r="AS145" s="43">
        <f t="shared" si="46"/>
        <v>0</v>
      </c>
    </row>
    <row r="146" spans="1:45" x14ac:dyDescent="0.25">
      <c r="A146" s="7">
        <v>132</v>
      </c>
      <c r="B146" s="16" t="s">
        <v>228</v>
      </c>
      <c r="C146" s="21">
        <f t="shared" si="59"/>
        <v>53877.765617999998</v>
      </c>
      <c r="D146" s="23">
        <f>+Sheet1!D146/1000000</f>
        <v>0</v>
      </c>
      <c r="E146" s="23">
        <f>+Sheet1!E146/1000000</f>
        <v>53877.765617999998</v>
      </c>
      <c r="F146" s="23">
        <f>+Sheet1!F146/1000000</f>
        <v>0</v>
      </c>
      <c r="G146" s="23">
        <f>+Sheet1!G146/1000000</f>
        <v>0</v>
      </c>
      <c r="H146" s="23">
        <f>+Sheet1!H146/1000000</f>
        <v>0</v>
      </c>
      <c r="I146" s="22"/>
      <c r="J146" s="23">
        <f>+Sheet1!J146/1000000</f>
        <v>0</v>
      </c>
      <c r="K146" s="23">
        <f>+Sheet1!K146/1000000</f>
        <v>0</v>
      </c>
      <c r="L146" s="23">
        <f>+Sheet1!L146/1000000</f>
        <v>0</v>
      </c>
      <c r="M146" s="23">
        <f>+Sheet1!M146/1000000</f>
        <v>0</v>
      </c>
      <c r="N146" s="22">
        <f t="shared" si="60"/>
        <v>0</v>
      </c>
      <c r="O146" s="22">
        <f>+Sheet1!O146/1000000</f>
        <v>0</v>
      </c>
      <c r="P146" s="22">
        <f>+Sheet1!P146/1000000</f>
        <v>0</v>
      </c>
      <c r="Q146" s="22">
        <f>+Sheet1!Q146/1000000</f>
        <v>0</v>
      </c>
      <c r="R146" s="22">
        <f>+Sheet1!R146/1000000</f>
        <v>0</v>
      </c>
      <c r="S146" s="22">
        <f>+Sheet1!S146/1000000</f>
        <v>0</v>
      </c>
      <c r="T146" s="22">
        <f t="shared" si="61"/>
        <v>0</v>
      </c>
      <c r="U146" s="22">
        <f>+Sheet1!U146/1000000</f>
        <v>0</v>
      </c>
      <c r="V146" s="22">
        <f>+Sheet1!V146/1000000</f>
        <v>0</v>
      </c>
      <c r="W146" s="22">
        <f>+Sheet1!W146/1000000</f>
        <v>0</v>
      </c>
      <c r="X146" s="22">
        <f>+Sheet1!X146/1000000</f>
        <v>0</v>
      </c>
      <c r="Y146" s="22">
        <f>+Sheet1!Y146/1000000</f>
        <v>0</v>
      </c>
      <c r="Z146" s="22">
        <f>+Sheet1!Z146/1000000</f>
        <v>0</v>
      </c>
      <c r="AA146" s="22">
        <f>+Sheet1!AA146/1000000</f>
        <v>0</v>
      </c>
      <c r="AB146" s="22">
        <f>+Sheet1!AB146/1000000</f>
        <v>0</v>
      </c>
      <c r="AC146" s="72">
        <f t="shared" si="47"/>
        <v>0</v>
      </c>
      <c r="AD146" s="72" t="str">
        <f t="shared" si="48"/>
        <v/>
      </c>
      <c r="AE146" s="72">
        <f t="shared" si="49"/>
        <v>0</v>
      </c>
      <c r="AF146" s="72" t="str">
        <f t="shared" si="50"/>
        <v/>
      </c>
      <c r="AG146" s="72" t="str">
        <f t="shared" si="51"/>
        <v/>
      </c>
      <c r="AH146" s="72" t="str">
        <f t="shared" si="52"/>
        <v/>
      </c>
      <c r="AI146" s="72" t="str">
        <f t="shared" si="53"/>
        <v/>
      </c>
      <c r="AJ146" s="72" t="str">
        <f t="shared" si="54"/>
        <v/>
      </c>
      <c r="AK146" s="72" t="str">
        <f t="shared" si="55"/>
        <v/>
      </c>
      <c r="AL146" s="72" t="str">
        <f t="shared" si="56"/>
        <v/>
      </c>
      <c r="AM146" s="72" t="str">
        <f t="shared" si="57"/>
        <v/>
      </c>
      <c r="AN146" s="65"/>
      <c r="AO146" s="65"/>
      <c r="AQ146" s="28">
        <v>53877765618</v>
      </c>
      <c r="AR146" s="28">
        <f t="shared" si="62"/>
        <v>53877711740.234383</v>
      </c>
      <c r="AS146" s="43">
        <f t="shared" si="46"/>
        <v>0</v>
      </c>
    </row>
    <row r="147" spans="1:45" x14ac:dyDescent="0.25">
      <c r="A147" s="9" t="s">
        <v>222</v>
      </c>
      <c r="B147" s="6" t="s">
        <v>178</v>
      </c>
      <c r="C147" s="21">
        <f>+SUBTOTAL(9,C148:C158)</f>
        <v>928798.103</v>
      </c>
      <c r="D147" s="33">
        <f t="shared" ref="D147:AA147" si="63">+SUBTOTAL(9,D148:D158)</f>
        <v>928798.103</v>
      </c>
      <c r="E147" s="21">
        <f t="shared" si="63"/>
        <v>0</v>
      </c>
      <c r="F147" s="21">
        <f t="shared" si="63"/>
        <v>0</v>
      </c>
      <c r="G147" s="21">
        <f t="shared" si="63"/>
        <v>0</v>
      </c>
      <c r="H147" s="21">
        <f t="shared" si="63"/>
        <v>0</v>
      </c>
      <c r="I147" s="21">
        <f t="shared" si="63"/>
        <v>0</v>
      </c>
      <c r="J147" s="21">
        <f t="shared" si="63"/>
        <v>0</v>
      </c>
      <c r="K147" s="21">
        <f t="shared" si="63"/>
        <v>0</v>
      </c>
      <c r="L147" s="21">
        <f t="shared" si="63"/>
        <v>4465055</v>
      </c>
      <c r="M147" s="21">
        <f t="shared" si="63"/>
        <v>2134387.94</v>
      </c>
      <c r="N147" s="21">
        <f t="shared" si="63"/>
        <v>7361030.2434050012</v>
      </c>
      <c r="O147" s="21">
        <f t="shared" si="63"/>
        <v>706440.69753900007</v>
      </c>
      <c r="P147" s="21">
        <f t="shared" si="63"/>
        <v>0</v>
      </c>
      <c r="Q147" s="21">
        <f t="shared" si="63"/>
        <v>0</v>
      </c>
      <c r="R147" s="21"/>
      <c r="S147" s="21">
        <f t="shared" si="63"/>
        <v>0</v>
      </c>
      <c r="T147" s="21">
        <f t="shared" si="63"/>
        <v>0</v>
      </c>
      <c r="U147" s="21">
        <f t="shared" si="63"/>
        <v>0</v>
      </c>
      <c r="V147" s="21">
        <f t="shared" si="63"/>
        <v>0</v>
      </c>
      <c r="W147" s="21">
        <f t="shared" si="63"/>
        <v>231942.116866</v>
      </c>
      <c r="X147" s="21">
        <f t="shared" si="63"/>
        <v>231942.116866</v>
      </c>
      <c r="Y147" s="21">
        <f t="shared" si="63"/>
        <v>0</v>
      </c>
      <c r="Z147" s="21">
        <f t="shared" si="63"/>
        <v>1957592.429</v>
      </c>
      <c r="AA147" s="21">
        <f t="shared" si="63"/>
        <v>4465055</v>
      </c>
      <c r="AB147" s="21"/>
      <c r="AC147" s="66">
        <f t="shared" si="47"/>
        <v>7.9253286797518374</v>
      </c>
      <c r="AD147" s="66">
        <f t="shared" si="48"/>
        <v>0.76059661971445702</v>
      </c>
      <c r="AE147" s="66" t="str">
        <f t="shared" si="49"/>
        <v/>
      </c>
      <c r="AF147" s="66" t="str">
        <f t="shared" si="50"/>
        <v/>
      </c>
      <c r="AG147" s="66" t="str">
        <f t="shared" si="51"/>
        <v/>
      </c>
      <c r="AH147" s="66" t="str">
        <f t="shared" si="52"/>
        <v/>
      </c>
      <c r="AI147" s="66" t="str">
        <f t="shared" si="53"/>
        <v/>
      </c>
      <c r="AJ147" s="66" t="str">
        <f t="shared" si="54"/>
        <v/>
      </c>
      <c r="AK147" s="66" t="str">
        <f t="shared" si="55"/>
        <v/>
      </c>
      <c r="AL147" s="66">
        <f t="shared" si="56"/>
        <v>0.4384251546733467</v>
      </c>
      <c r="AM147" s="66">
        <f t="shared" si="57"/>
        <v>2.09196037717492</v>
      </c>
      <c r="AN147" s="65"/>
      <c r="AO147" s="65"/>
      <c r="AP147" s="40">
        <f t="shared" ref="AP147:AP190" si="64">C157-SUM(D157:H157)</f>
        <v>0</v>
      </c>
      <c r="AQ147" s="37">
        <v>0</v>
      </c>
      <c r="AR147" s="43">
        <f t="shared" si="62"/>
        <v>0</v>
      </c>
      <c r="AS147" s="43">
        <f t="shared" si="46"/>
        <v>0</v>
      </c>
    </row>
    <row r="148" spans="1:45" x14ac:dyDescent="0.25">
      <c r="A148" s="7">
        <v>1</v>
      </c>
      <c r="B148" s="16" t="s">
        <v>231</v>
      </c>
      <c r="C148" s="21">
        <f t="shared" ref="C148:C158" si="65">+SUM(D148:I148)</f>
        <v>102796.81299999999</v>
      </c>
      <c r="D148" s="23">
        <f>+Sheet1!D148/1000000</f>
        <v>102796.81299999999</v>
      </c>
      <c r="E148" s="23">
        <f>+Sheet1!E148/1000000</f>
        <v>0</v>
      </c>
      <c r="F148" s="23">
        <f>+Sheet1!F148/1000000</f>
        <v>0</v>
      </c>
      <c r="G148" s="23">
        <f>+Sheet1!G148/1000000</f>
        <v>0</v>
      </c>
      <c r="H148" s="23">
        <f>+Sheet1!H148/1000000</f>
        <v>0</v>
      </c>
      <c r="I148" s="22"/>
      <c r="J148" s="23">
        <f>+Sheet1!J148/1000000</f>
        <v>0</v>
      </c>
      <c r="K148" s="23">
        <f>+Sheet1!K148/1000000</f>
        <v>0</v>
      </c>
      <c r="L148" s="23">
        <f>+Sheet1!L148/1000000</f>
        <v>0</v>
      </c>
      <c r="M148" s="23">
        <f>+Sheet1!M148/1000000</f>
        <v>241151.5</v>
      </c>
      <c r="N148" s="22">
        <f t="shared" si="60"/>
        <v>238330.72304800001</v>
      </c>
      <c r="O148" s="22">
        <f>+Sheet1!O148/1000000</f>
        <v>8368.9930000000004</v>
      </c>
      <c r="P148" s="22">
        <f>+Sheet1!P148/1000000</f>
        <v>0</v>
      </c>
      <c r="Q148" s="22">
        <f>+Sheet1!Q148/1000000</f>
        <v>0</v>
      </c>
      <c r="R148" s="22">
        <f>+Sheet1!R148/1000000</f>
        <v>0</v>
      </c>
      <c r="S148" s="22">
        <f>+Sheet1!S148/1000000</f>
        <v>0</v>
      </c>
      <c r="T148" s="22">
        <f t="shared" ref="T148" si="66">+SUM(U148:V148)</f>
        <v>0</v>
      </c>
      <c r="U148" s="22">
        <f>+Sheet1!U148/1000000</f>
        <v>0</v>
      </c>
      <c r="V148" s="22">
        <f>+Sheet1!V148/1000000</f>
        <v>0</v>
      </c>
      <c r="W148" s="22">
        <f>+Sheet1!W148/1000000</f>
        <v>41810.230047999998</v>
      </c>
      <c r="X148" s="22">
        <f>+Sheet1!X148/1000000</f>
        <v>41810.230047999998</v>
      </c>
      <c r="Y148" s="22">
        <f>+Sheet1!Y148/1000000</f>
        <v>0</v>
      </c>
      <c r="Z148" s="22">
        <f>+Sheet1!Z148/1000000</f>
        <v>188151.5</v>
      </c>
      <c r="AA148" s="22">
        <f>+Sheet1!AA148/1000000</f>
        <v>0</v>
      </c>
      <c r="AB148" s="22">
        <f>+Sheet1!AB148/1000000</f>
        <v>0</v>
      </c>
      <c r="AC148" s="72">
        <f t="shared" si="47"/>
        <v>2.3184641244471269</v>
      </c>
      <c r="AD148" s="72">
        <f t="shared" si="48"/>
        <v>8.1412961703394446E-2</v>
      </c>
      <c r="AE148" s="72" t="str">
        <f t="shared" si="49"/>
        <v/>
      </c>
      <c r="AF148" s="72" t="str">
        <f t="shared" si="50"/>
        <v/>
      </c>
      <c r="AG148" s="72" t="str">
        <f t="shared" si="51"/>
        <v/>
      </c>
      <c r="AH148" s="72" t="str">
        <f t="shared" si="52"/>
        <v/>
      </c>
      <c r="AI148" s="72" t="str">
        <f t="shared" si="53"/>
        <v/>
      </c>
      <c r="AJ148" s="72" t="str">
        <f t="shared" si="54"/>
        <v/>
      </c>
      <c r="AK148" s="72" t="str">
        <f t="shared" si="55"/>
        <v/>
      </c>
      <c r="AL148" s="72" t="str">
        <f t="shared" si="56"/>
        <v/>
      </c>
      <c r="AM148" s="72">
        <f t="shared" si="57"/>
        <v>0</v>
      </c>
      <c r="AN148" s="65"/>
      <c r="AO148" s="65"/>
      <c r="AP148" s="40">
        <f t="shared" si="64"/>
        <v>0</v>
      </c>
      <c r="AQ148" s="37">
        <v>0</v>
      </c>
      <c r="AR148" s="43">
        <f t="shared" si="62"/>
        <v>0</v>
      </c>
      <c r="AS148" s="43">
        <f t="shared" si="46"/>
        <v>0</v>
      </c>
    </row>
    <row r="149" spans="1:45" x14ac:dyDescent="0.25">
      <c r="A149" s="7">
        <v>2</v>
      </c>
      <c r="B149" s="16" t="s">
        <v>232</v>
      </c>
      <c r="C149" s="21">
        <f t="shared" si="65"/>
        <v>89603.733999999997</v>
      </c>
      <c r="D149" s="23">
        <f>+Sheet1!D149/1000000</f>
        <v>89603.733999999997</v>
      </c>
      <c r="E149" s="23">
        <f>+Sheet1!E149/1000000</f>
        <v>0</v>
      </c>
      <c r="F149" s="23">
        <f>+Sheet1!F149/1000000</f>
        <v>0</v>
      </c>
      <c r="G149" s="23">
        <f>+Sheet1!G149/1000000</f>
        <v>0</v>
      </c>
      <c r="H149" s="23">
        <f>+Sheet1!H149/1000000</f>
        <v>0</v>
      </c>
      <c r="I149" s="22"/>
      <c r="J149" s="23">
        <f>+Sheet1!J149/1000000</f>
        <v>0</v>
      </c>
      <c r="K149" s="23">
        <f>+Sheet1!K149/1000000</f>
        <v>0</v>
      </c>
      <c r="L149" s="23">
        <f>+Sheet1!L149/1000000</f>
        <v>331011</v>
      </c>
      <c r="M149" s="23">
        <f>+Sheet1!M149/1000000</f>
        <v>222566.9</v>
      </c>
      <c r="N149" s="22">
        <f t="shared" si="60"/>
        <v>727158.80660999997</v>
      </c>
      <c r="O149" s="22">
        <f>+Sheet1!O149/1000000</f>
        <v>159459.85360999999</v>
      </c>
      <c r="P149" s="22">
        <f>+Sheet1!P149/1000000</f>
        <v>0</v>
      </c>
      <c r="Q149" s="22">
        <f>+Sheet1!Q149/1000000</f>
        <v>0</v>
      </c>
      <c r="R149" s="22">
        <f>+Sheet1!R149/1000000</f>
        <v>0</v>
      </c>
      <c r="S149" s="22">
        <f>+Sheet1!S149/1000000</f>
        <v>0</v>
      </c>
      <c r="T149" s="22">
        <f t="shared" ref="T149:T158" si="67">+SUM(U149:V149)</f>
        <v>0</v>
      </c>
      <c r="U149" s="22">
        <f>+Sheet1!U149/1000000</f>
        <v>0</v>
      </c>
      <c r="V149" s="22">
        <f>+Sheet1!V149/1000000</f>
        <v>0</v>
      </c>
      <c r="W149" s="22">
        <f>+Sheet1!W149/1000000</f>
        <v>16552.671999999999</v>
      </c>
      <c r="X149" s="22">
        <f>+Sheet1!X149/1000000</f>
        <v>16552.671999999999</v>
      </c>
      <c r="Y149" s="22">
        <f>+Sheet1!Y149/1000000</f>
        <v>0</v>
      </c>
      <c r="Z149" s="22">
        <f>+Sheet1!Z149/1000000</f>
        <v>220135.28100000002</v>
      </c>
      <c r="AA149" s="22">
        <f>+Sheet1!AA149/1000000</f>
        <v>331011</v>
      </c>
      <c r="AB149" s="22">
        <f>+Sheet1!AB149/1000000</f>
        <v>0</v>
      </c>
      <c r="AC149" s="72">
        <f t="shared" si="47"/>
        <v>8.1152734841385072</v>
      </c>
      <c r="AD149" s="72">
        <f t="shared" si="48"/>
        <v>1.779611702454275</v>
      </c>
      <c r="AE149" s="72" t="str">
        <f t="shared" si="49"/>
        <v/>
      </c>
      <c r="AF149" s="72" t="str">
        <f t="shared" si="50"/>
        <v/>
      </c>
      <c r="AG149" s="72" t="str">
        <f t="shared" si="51"/>
        <v/>
      </c>
      <c r="AH149" s="72" t="str">
        <f t="shared" si="52"/>
        <v/>
      </c>
      <c r="AI149" s="72" t="str">
        <f t="shared" si="53"/>
        <v/>
      </c>
      <c r="AJ149" s="72" t="str">
        <f t="shared" si="54"/>
        <v/>
      </c>
      <c r="AK149" s="72" t="str">
        <f t="shared" si="55"/>
        <v/>
      </c>
      <c r="AL149" s="72">
        <f t="shared" si="56"/>
        <v>0.66503917090368603</v>
      </c>
      <c r="AM149" s="72">
        <f t="shared" si="57"/>
        <v>1.4872427121912557</v>
      </c>
      <c r="AN149" s="65"/>
      <c r="AO149" s="65"/>
      <c r="AP149" s="40">
        <f t="shared" si="64"/>
        <v>0</v>
      </c>
      <c r="AQ149" s="39">
        <v>0</v>
      </c>
      <c r="AR149" s="43">
        <f t="shared" si="62"/>
        <v>0</v>
      </c>
      <c r="AS149" s="43">
        <f t="shared" si="46"/>
        <v>0</v>
      </c>
    </row>
    <row r="150" spans="1:45" x14ac:dyDescent="0.25">
      <c r="A150" s="7">
        <v>3</v>
      </c>
      <c r="B150" s="16" t="s">
        <v>233</v>
      </c>
      <c r="C150" s="21">
        <f t="shared" si="65"/>
        <v>93714</v>
      </c>
      <c r="D150" s="23">
        <f>+Sheet1!D150/1000000</f>
        <v>93714</v>
      </c>
      <c r="E150" s="23">
        <f>+Sheet1!E150/1000000</f>
        <v>0</v>
      </c>
      <c r="F150" s="23">
        <f>+Sheet1!F150/1000000</f>
        <v>0</v>
      </c>
      <c r="G150" s="23">
        <f>+Sheet1!G150/1000000</f>
        <v>0</v>
      </c>
      <c r="H150" s="23">
        <f>+Sheet1!H150/1000000</f>
        <v>0</v>
      </c>
      <c r="I150" s="22"/>
      <c r="J150" s="23">
        <f>+Sheet1!J150/1000000</f>
        <v>0</v>
      </c>
      <c r="K150" s="23">
        <f>+Sheet1!K150/1000000</f>
        <v>0</v>
      </c>
      <c r="L150" s="23">
        <f>+Sheet1!L150/1000000</f>
        <v>252843</v>
      </c>
      <c r="M150" s="23">
        <f>+Sheet1!M150/1000000</f>
        <v>179147.8</v>
      </c>
      <c r="N150" s="22">
        <f t="shared" si="60"/>
        <v>493968.26378699997</v>
      </c>
      <c r="O150" s="22">
        <f>+Sheet1!O150/1000000</f>
        <v>46426.045629</v>
      </c>
      <c r="P150" s="22">
        <f>+Sheet1!P150/1000000</f>
        <v>0</v>
      </c>
      <c r="Q150" s="22">
        <f>+Sheet1!Q150/1000000</f>
        <v>0</v>
      </c>
      <c r="R150" s="22">
        <f>+Sheet1!R150/1000000</f>
        <v>0</v>
      </c>
      <c r="S150" s="22">
        <f>+Sheet1!S150/1000000</f>
        <v>0</v>
      </c>
      <c r="T150" s="22">
        <f t="shared" si="67"/>
        <v>0</v>
      </c>
      <c r="U150" s="22">
        <f>+Sheet1!U150/1000000</f>
        <v>0</v>
      </c>
      <c r="V150" s="22">
        <f>+Sheet1!V150/1000000</f>
        <v>0</v>
      </c>
      <c r="W150" s="22">
        <f>+Sheet1!W150/1000000</f>
        <v>18475.457158000001</v>
      </c>
      <c r="X150" s="22">
        <f>+Sheet1!X150/1000000</f>
        <v>18475.457158000001</v>
      </c>
      <c r="Y150" s="22">
        <f>+Sheet1!Y150/1000000</f>
        <v>0</v>
      </c>
      <c r="Z150" s="22">
        <f>+Sheet1!Z150/1000000</f>
        <v>176223.761</v>
      </c>
      <c r="AA150" s="22">
        <f>+Sheet1!AA150/1000000</f>
        <v>252843</v>
      </c>
      <c r="AB150" s="22">
        <f>+Sheet1!AB150/1000000</f>
        <v>0</v>
      </c>
      <c r="AC150" s="72">
        <f t="shared" si="47"/>
        <v>5.2710188849798323</v>
      </c>
      <c r="AD150" s="72">
        <f t="shared" si="48"/>
        <v>0.49540138750880336</v>
      </c>
      <c r="AE150" s="72" t="str">
        <f t="shared" si="49"/>
        <v/>
      </c>
      <c r="AF150" s="72" t="str">
        <f t="shared" si="50"/>
        <v/>
      </c>
      <c r="AG150" s="72" t="str">
        <f t="shared" si="51"/>
        <v/>
      </c>
      <c r="AH150" s="72" t="str">
        <f t="shared" si="52"/>
        <v/>
      </c>
      <c r="AI150" s="72" t="str">
        <f t="shared" si="53"/>
        <v/>
      </c>
      <c r="AJ150" s="72" t="str">
        <f t="shared" si="54"/>
        <v/>
      </c>
      <c r="AK150" s="72" t="str">
        <f t="shared" si="55"/>
        <v/>
      </c>
      <c r="AL150" s="72">
        <f t="shared" si="56"/>
        <v>0.69696911126667538</v>
      </c>
      <c r="AM150" s="72">
        <f t="shared" si="57"/>
        <v>1.4113653642411463</v>
      </c>
      <c r="AN150" s="65"/>
      <c r="AO150" s="65"/>
      <c r="AP150" s="40">
        <f t="shared" si="64"/>
        <v>0</v>
      </c>
      <c r="AQ150" s="37">
        <v>0</v>
      </c>
      <c r="AR150" s="43">
        <f t="shared" si="62"/>
        <v>0</v>
      </c>
      <c r="AS150" s="43">
        <f t="shared" si="46"/>
        <v>0</v>
      </c>
    </row>
    <row r="151" spans="1:45" x14ac:dyDescent="0.25">
      <c r="A151" s="7">
        <v>4</v>
      </c>
      <c r="B151" s="16" t="s">
        <v>216</v>
      </c>
      <c r="C151" s="21">
        <f t="shared" si="65"/>
        <v>180466</v>
      </c>
      <c r="D151" s="23">
        <f>+Sheet1!D151/1000000</f>
        <v>180466</v>
      </c>
      <c r="E151" s="23">
        <f>+Sheet1!E151/1000000</f>
        <v>0</v>
      </c>
      <c r="F151" s="23">
        <f>+Sheet1!F151/1000000</f>
        <v>0</v>
      </c>
      <c r="G151" s="23">
        <f>+Sheet1!G151/1000000</f>
        <v>0</v>
      </c>
      <c r="H151" s="23">
        <f>+Sheet1!H151/1000000</f>
        <v>0</v>
      </c>
      <c r="I151" s="22"/>
      <c r="J151" s="23">
        <f>+Sheet1!J151/1000000</f>
        <v>0</v>
      </c>
      <c r="K151" s="23">
        <f>+Sheet1!K151/1000000</f>
        <v>0</v>
      </c>
      <c r="L151" s="23">
        <f>+Sheet1!L151/1000000</f>
        <v>445533</v>
      </c>
      <c r="M151" s="23">
        <f>+Sheet1!M151/1000000</f>
        <v>150077.4</v>
      </c>
      <c r="N151" s="22">
        <f t="shared" si="60"/>
        <v>583637.76800000004</v>
      </c>
      <c r="O151" s="22">
        <f>+Sheet1!O151/1000000</f>
        <v>2974.6579999999999</v>
      </c>
      <c r="P151" s="22">
        <f>+Sheet1!P151/1000000</f>
        <v>0</v>
      </c>
      <c r="Q151" s="22">
        <f>+Sheet1!Q151/1000000</f>
        <v>0</v>
      </c>
      <c r="R151" s="22">
        <f>+Sheet1!R151/1000000</f>
        <v>0</v>
      </c>
      <c r="S151" s="22">
        <f>+Sheet1!S151/1000000</f>
        <v>0</v>
      </c>
      <c r="T151" s="22">
        <f t="shared" si="67"/>
        <v>0</v>
      </c>
      <c r="U151" s="22">
        <f>+Sheet1!U151/1000000</f>
        <v>0</v>
      </c>
      <c r="V151" s="22">
        <f>+Sheet1!V151/1000000</f>
        <v>0</v>
      </c>
      <c r="W151" s="22">
        <f>+Sheet1!W151/1000000</f>
        <v>3273.2629999999999</v>
      </c>
      <c r="X151" s="22">
        <f>+Sheet1!X151/1000000</f>
        <v>3273.2629999999999</v>
      </c>
      <c r="Y151" s="22">
        <f>+Sheet1!Y151/1000000</f>
        <v>0</v>
      </c>
      <c r="Z151" s="22">
        <f>+Sheet1!Z151/1000000</f>
        <v>131856.84700000001</v>
      </c>
      <c r="AA151" s="22">
        <f>+Sheet1!AA151/1000000</f>
        <v>445533</v>
      </c>
      <c r="AB151" s="22">
        <f>+Sheet1!AB151/1000000</f>
        <v>0</v>
      </c>
      <c r="AC151" s="72">
        <f t="shared" si="47"/>
        <v>3.2340594239358107</v>
      </c>
      <c r="AD151" s="72">
        <f t="shared" si="48"/>
        <v>1.6483204592554829E-2</v>
      </c>
      <c r="AE151" s="72" t="str">
        <f t="shared" si="49"/>
        <v/>
      </c>
      <c r="AF151" s="72" t="str">
        <f t="shared" si="50"/>
        <v/>
      </c>
      <c r="AG151" s="72" t="str">
        <f t="shared" si="51"/>
        <v/>
      </c>
      <c r="AH151" s="72" t="str">
        <f t="shared" si="52"/>
        <v/>
      </c>
      <c r="AI151" s="72" t="str">
        <f t="shared" si="53"/>
        <v/>
      </c>
      <c r="AJ151" s="72" t="str">
        <f t="shared" si="54"/>
        <v/>
      </c>
      <c r="AK151" s="72" t="str">
        <f t="shared" si="55"/>
        <v/>
      </c>
      <c r="AL151" s="72">
        <f t="shared" si="56"/>
        <v>0.29595304276002005</v>
      </c>
      <c r="AM151" s="72">
        <f t="shared" si="57"/>
        <v>2.9686881569110342</v>
      </c>
      <c r="AN151" s="65"/>
      <c r="AO151" s="65"/>
      <c r="AP151" s="40">
        <f t="shared" si="64"/>
        <v>0</v>
      </c>
      <c r="AQ151" s="37">
        <v>0</v>
      </c>
      <c r="AR151" s="43">
        <f t="shared" si="62"/>
        <v>0</v>
      </c>
      <c r="AS151" s="43">
        <f t="shared" si="46"/>
        <v>0</v>
      </c>
    </row>
    <row r="152" spans="1:45" x14ac:dyDescent="0.25">
      <c r="A152" s="7">
        <v>5</v>
      </c>
      <c r="B152" s="16" t="s">
        <v>234</v>
      </c>
      <c r="C152" s="21">
        <f t="shared" si="65"/>
        <v>107711.209</v>
      </c>
      <c r="D152" s="23">
        <f>+Sheet1!D152/1000000</f>
        <v>107711.209</v>
      </c>
      <c r="E152" s="23">
        <f>+Sheet1!E152/1000000</f>
        <v>0</v>
      </c>
      <c r="F152" s="23">
        <f>+Sheet1!F152/1000000</f>
        <v>0</v>
      </c>
      <c r="G152" s="23">
        <f>+Sheet1!G152/1000000</f>
        <v>0</v>
      </c>
      <c r="H152" s="23">
        <f>+Sheet1!H152/1000000</f>
        <v>0</v>
      </c>
      <c r="I152" s="22"/>
      <c r="J152" s="23">
        <f>+Sheet1!J152/1000000</f>
        <v>0</v>
      </c>
      <c r="K152" s="23">
        <f>+Sheet1!K152/1000000</f>
        <v>0</v>
      </c>
      <c r="L152" s="23">
        <f>+Sheet1!L152/1000000</f>
        <v>649400</v>
      </c>
      <c r="M152" s="23">
        <f>+Sheet1!M152/1000000</f>
        <v>292553.94</v>
      </c>
      <c r="N152" s="22">
        <f t="shared" si="60"/>
        <v>1060153.643467</v>
      </c>
      <c r="O152" s="22">
        <f>+Sheet1!O152/1000000</f>
        <v>73107.539999999994</v>
      </c>
      <c r="P152" s="22">
        <f>+Sheet1!P152/1000000</f>
        <v>0</v>
      </c>
      <c r="Q152" s="22">
        <f>+Sheet1!Q152/1000000</f>
        <v>0</v>
      </c>
      <c r="R152" s="22">
        <f>+Sheet1!R152/1000000</f>
        <v>0</v>
      </c>
      <c r="S152" s="22">
        <f>+Sheet1!S152/1000000</f>
        <v>0</v>
      </c>
      <c r="T152" s="22">
        <f t="shared" si="67"/>
        <v>0</v>
      </c>
      <c r="U152" s="22">
        <f>+Sheet1!U152/1000000</f>
        <v>0</v>
      </c>
      <c r="V152" s="22">
        <f>+Sheet1!V152/1000000</f>
        <v>0</v>
      </c>
      <c r="W152" s="22">
        <f>+Sheet1!W152/1000000</f>
        <v>53658.709159999999</v>
      </c>
      <c r="X152" s="22">
        <f>+Sheet1!X152/1000000</f>
        <v>53658.709159999999</v>
      </c>
      <c r="Y152" s="22">
        <f>+Sheet1!Y152/1000000</f>
        <v>0</v>
      </c>
      <c r="Z152" s="22">
        <f>+Sheet1!Z152/1000000</f>
        <v>283987.39430699998</v>
      </c>
      <c r="AA152" s="22">
        <f>+Sheet1!AA152/1000000</f>
        <v>649400</v>
      </c>
      <c r="AB152" s="22">
        <f>+Sheet1!AB152/1000000</f>
        <v>0</v>
      </c>
      <c r="AC152" s="72">
        <f t="shared" si="47"/>
        <v>9.8425563440384369</v>
      </c>
      <c r="AD152" s="72">
        <f t="shared" si="48"/>
        <v>0.67873660205596609</v>
      </c>
      <c r="AE152" s="72" t="str">
        <f t="shared" si="49"/>
        <v/>
      </c>
      <c r="AF152" s="72" t="str">
        <f t="shared" si="50"/>
        <v/>
      </c>
      <c r="AG152" s="72" t="str">
        <f t="shared" si="51"/>
        <v/>
      </c>
      <c r="AH152" s="72" t="str">
        <f t="shared" si="52"/>
        <v/>
      </c>
      <c r="AI152" s="72" t="str">
        <f t="shared" si="53"/>
        <v/>
      </c>
      <c r="AJ152" s="72" t="str">
        <f t="shared" si="54"/>
        <v/>
      </c>
      <c r="AK152" s="72" t="str">
        <f t="shared" si="55"/>
        <v/>
      </c>
      <c r="AL152" s="72">
        <f t="shared" si="56"/>
        <v>0.43730735187403752</v>
      </c>
      <c r="AM152" s="72">
        <f t="shared" si="57"/>
        <v>2.2197615933663379</v>
      </c>
      <c r="AN152" s="65"/>
      <c r="AO152" s="65"/>
      <c r="AP152" s="40">
        <f t="shared" si="64"/>
        <v>0</v>
      </c>
      <c r="AQ152" s="37">
        <v>0</v>
      </c>
      <c r="AR152" s="43">
        <f t="shared" si="62"/>
        <v>0</v>
      </c>
      <c r="AS152" s="43">
        <f t="shared" si="46"/>
        <v>0</v>
      </c>
    </row>
    <row r="153" spans="1:45" ht="15.75" customHeight="1" x14ac:dyDescent="0.25">
      <c r="A153" s="7">
        <v>6</v>
      </c>
      <c r="B153" s="16" t="s">
        <v>235</v>
      </c>
      <c r="C153" s="21">
        <f t="shared" si="65"/>
        <v>3210.3789999999999</v>
      </c>
      <c r="D153" s="23">
        <f>+Sheet1!D153/1000000</f>
        <v>3210.3789999999999</v>
      </c>
      <c r="E153" s="23">
        <f>+Sheet1!E153/1000000</f>
        <v>0</v>
      </c>
      <c r="F153" s="23">
        <f>+Sheet1!F153/1000000</f>
        <v>0</v>
      </c>
      <c r="G153" s="23">
        <f>+Sheet1!G153/1000000</f>
        <v>0</v>
      </c>
      <c r="H153" s="23">
        <f>+Sheet1!H153/1000000</f>
        <v>0</v>
      </c>
      <c r="I153" s="22"/>
      <c r="J153" s="23">
        <f>+Sheet1!J153/1000000</f>
        <v>0</v>
      </c>
      <c r="K153" s="23">
        <f>+Sheet1!K153/1000000</f>
        <v>0</v>
      </c>
      <c r="L153" s="23">
        <f>+Sheet1!L153/1000000</f>
        <v>596058</v>
      </c>
      <c r="M153" s="23">
        <f>+Sheet1!M153/1000000</f>
        <v>238255.66</v>
      </c>
      <c r="N153" s="22">
        <f t="shared" si="60"/>
        <v>881589.73283999995</v>
      </c>
      <c r="O153" s="22">
        <f>+Sheet1!O153/1000000</f>
        <v>53357.822840000001</v>
      </c>
      <c r="P153" s="22">
        <f>+Sheet1!P153/1000000</f>
        <v>0</v>
      </c>
      <c r="Q153" s="22">
        <f>+Sheet1!Q153/1000000</f>
        <v>0</v>
      </c>
      <c r="R153" s="22">
        <f>+Sheet1!R153/1000000</f>
        <v>0</v>
      </c>
      <c r="S153" s="22">
        <f>+Sheet1!S153/1000000</f>
        <v>0</v>
      </c>
      <c r="T153" s="22">
        <f t="shared" si="67"/>
        <v>0</v>
      </c>
      <c r="U153" s="22">
        <f>+Sheet1!U153/1000000</f>
        <v>0</v>
      </c>
      <c r="V153" s="22">
        <f>+Sheet1!V153/1000000</f>
        <v>0</v>
      </c>
      <c r="W153" s="22">
        <f>+Sheet1!W153/1000000</f>
        <v>0</v>
      </c>
      <c r="X153" s="22">
        <f>+Sheet1!X153/1000000</f>
        <v>0</v>
      </c>
      <c r="Y153" s="22">
        <f>+Sheet1!Y153/1000000</f>
        <v>0</v>
      </c>
      <c r="Z153" s="22">
        <f>+Sheet1!Z153/1000000</f>
        <v>232173.91</v>
      </c>
      <c r="AA153" s="22">
        <f>+Sheet1!AA153/1000000</f>
        <v>596058</v>
      </c>
      <c r="AB153" s="22">
        <f>+Sheet1!AB153/1000000</f>
        <v>0</v>
      </c>
      <c r="AC153" s="72">
        <f t="shared" si="47"/>
        <v>274.60612371311925</v>
      </c>
      <c r="AD153" s="72">
        <f t="shared" si="48"/>
        <v>16.620412368757709</v>
      </c>
      <c r="AE153" s="72" t="str">
        <f t="shared" si="49"/>
        <v/>
      </c>
      <c r="AF153" s="72" t="str">
        <f t="shared" si="50"/>
        <v/>
      </c>
      <c r="AG153" s="72" t="str">
        <f t="shared" si="51"/>
        <v/>
      </c>
      <c r="AH153" s="72" t="str">
        <f t="shared" si="52"/>
        <v/>
      </c>
      <c r="AI153" s="72" t="str">
        <f t="shared" si="53"/>
        <v/>
      </c>
      <c r="AJ153" s="72" t="str">
        <f t="shared" si="54"/>
        <v/>
      </c>
      <c r="AK153" s="72" t="str">
        <f t="shared" si="55"/>
        <v/>
      </c>
      <c r="AL153" s="72">
        <f t="shared" si="56"/>
        <v>0.38951563438457332</v>
      </c>
      <c r="AM153" s="72">
        <f t="shared" si="57"/>
        <v>2.501757985518581</v>
      </c>
      <c r="AN153" s="65"/>
      <c r="AO153" s="65"/>
      <c r="AP153" s="40">
        <f t="shared" si="64"/>
        <v>0</v>
      </c>
      <c r="AQ153" s="37">
        <v>0</v>
      </c>
      <c r="AR153" s="43">
        <f t="shared" si="62"/>
        <v>0</v>
      </c>
      <c r="AS153" s="43">
        <f t="shared" si="46"/>
        <v>0</v>
      </c>
    </row>
    <row r="154" spans="1:45" x14ac:dyDescent="0.25">
      <c r="A154" s="7">
        <v>7</v>
      </c>
      <c r="B154" s="16" t="s">
        <v>236</v>
      </c>
      <c r="C154" s="21">
        <f t="shared" si="65"/>
        <v>38704.595999999998</v>
      </c>
      <c r="D154" s="23">
        <f>+Sheet1!D154/1000000</f>
        <v>38704.595999999998</v>
      </c>
      <c r="E154" s="23">
        <f>+Sheet1!E154/1000000</f>
        <v>0</v>
      </c>
      <c r="F154" s="23">
        <f>+Sheet1!F154/1000000</f>
        <v>0</v>
      </c>
      <c r="G154" s="23">
        <f>+Sheet1!G154/1000000</f>
        <v>0</v>
      </c>
      <c r="H154" s="23">
        <f>+Sheet1!H154/1000000</f>
        <v>0</v>
      </c>
      <c r="I154" s="22"/>
      <c r="J154" s="23">
        <f>+Sheet1!J154/1000000</f>
        <v>0</v>
      </c>
      <c r="K154" s="23">
        <f>+Sheet1!K154/1000000</f>
        <v>0</v>
      </c>
      <c r="L154" s="23">
        <f>+Sheet1!L154/1000000</f>
        <v>478605</v>
      </c>
      <c r="M154" s="23">
        <f>+Sheet1!M154/1000000</f>
        <v>143999</v>
      </c>
      <c r="N154" s="22">
        <f t="shared" si="60"/>
        <v>611471.686858</v>
      </c>
      <c r="O154" s="22">
        <f>+Sheet1!O154/1000000</f>
        <v>19318.254000000001</v>
      </c>
      <c r="P154" s="22">
        <f>+Sheet1!P154/1000000</f>
        <v>0</v>
      </c>
      <c r="Q154" s="22">
        <f>+Sheet1!Q154/1000000</f>
        <v>0</v>
      </c>
      <c r="R154" s="22">
        <f>+Sheet1!R154/1000000</f>
        <v>0</v>
      </c>
      <c r="S154" s="22">
        <f>+Sheet1!S154/1000000</f>
        <v>0</v>
      </c>
      <c r="T154" s="22">
        <f t="shared" si="67"/>
        <v>0</v>
      </c>
      <c r="U154" s="22">
        <f>+Sheet1!U154/1000000</f>
        <v>0</v>
      </c>
      <c r="V154" s="22">
        <f>+Sheet1!V154/1000000</f>
        <v>0</v>
      </c>
      <c r="W154" s="22">
        <f>+Sheet1!W154/1000000</f>
        <v>4845.8553579999998</v>
      </c>
      <c r="X154" s="22">
        <f>+Sheet1!X154/1000000</f>
        <v>4845.8553579999998</v>
      </c>
      <c r="Y154" s="22">
        <f>+Sheet1!Y154/1000000</f>
        <v>0</v>
      </c>
      <c r="Z154" s="22">
        <f>+Sheet1!Z154/1000000</f>
        <v>108702.5775</v>
      </c>
      <c r="AA154" s="22">
        <f>+Sheet1!AA154/1000000</f>
        <v>478605</v>
      </c>
      <c r="AB154" s="22">
        <f>+Sheet1!AB154/1000000</f>
        <v>0</v>
      </c>
      <c r="AC154" s="72">
        <f t="shared" si="47"/>
        <v>15.798425769849143</v>
      </c>
      <c r="AD154" s="72">
        <f t="shared" si="48"/>
        <v>0.49912041453681633</v>
      </c>
      <c r="AE154" s="72" t="str">
        <f t="shared" si="49"/>
        <v/>
      </c>
      <c r="AF154" s="72" t="str">
        <f t="shared" si="50"/>
        <v/>
      </c>
      <c r="AG154" s="72" t="str">
        <f t="shared" si="51"/>
        <v/>
      </c>
      <c r="AH154" s="72" t="str">
        <f t="shared" si="52"/>
        <v/>
      </c>
      <c r="AI154" s="72" t="str">
        <f t="shared" si="53"/>
        <v/>
      </c>
      <c r="AJ154" s="72" t="str">
        <f t="shared" si="54"/>
        <v/>
      </c>
      <c r="AK154" s="72" t="str">
        <f t="shared" si="55"/>
        <v/>
      </c>
      <c r="AL154" s="72">
        <f t="shared" si="56"/>
        <v>0.22712378161531951</v>
      </c>
      <c r="AM154" s="72">
        <f t="shared" si="57"/>
        <v>3.3236689143674609</v>
      </c>
      <c r="AN154" s="65"/>
      <c r="AO154" s="65"/>
      <c r="AP154" s="40">
        <f t="shared" si="64"/>
        <v>0</v>
      </c>
      <c r="AQ154" s="37">
        <v>0</v>
      </c>
      <c r="AR154" s="43">
        <f t="shared" si="62"/>
        <v>0</v>
      </c>
      <c r="AS154" s="43">
        <f t="shared" si="46"/>
        <v>0</v>
      </c>
    </row>
    <row r="155" spans="1:45" x14ac:dyDescent="0.25">
      <c r="A155" s="7">
        <v>8</v>
      </c>
      <c r="B155" s="16" t="s">
        <v>237</v>
      </c>
      <c r="C155" s="21">
        <f t="shared" si="65"/>
        <v>240672</v>
      </c>
      <c r="D155" s="23">
        <f>+Sheet1!D155/1000000</f>
        <v>240672</v>
      </c>
      <c r="E155" s="23">
        <f>+Sheet1!E155/1000000</f>
        <v>0</v>
      </c>
      <c r="F155" s="23">
        <f>+Sheet1!F155/1000000</f>
        <v>0</v>
      </c>
      <c r="G155" s="23">
        <f>+Sheet1!G155/1000000</f>
        <v>0</v>
      </c>
      <c r="H155" s="23">
        <f>+Sheet1!H155/1000000</f>
        <v>0</v>
      </c>
      <c r="I155" s="22"/>
      <c r="J155" s="23">
        <f>+Sheet1!J155/1000000</f>
        <v>0</v>
      </c>
      <c r="K155" s="23">
        <f>+Sheet1!K155/1000000</f>
        <v>0</v>
      </c>
      <c r="L155" s="23">
        <f>+Sheet1!L155/1000000</f>
        <v>586438</v>
      </c>
      <c r="M155" s="23">
        <f>+Sheet1!M155/1000000</f>
        <v>148013.24</v>
      </c>
      <c r="N155" s="22">
        <f t="shared" si="60"/>
        <v>770333.55782900006</v>
      </c>
      <c r="O155" s="22">
        <f>+Sheet1!O155/1000000</f>
        <v>9755.2395290000004</v>
      </c>
      <c r="P155" s="22">
        <f>+Sheet1!P155/1000000</f>
        <v>0</v>
      </c>
      <c r="Q155" s="22">
        <f>+Sheet1!Q155/1000000</f>
        <v>0</v>
      </c>
      <c r="R155" s="22">
        <f>+Sheet1!R155/1000000</f>
        <v>0</v>
      </c>
      <c r="S155" s="22">
        <f>+Sheet1!S155/1000000</f>
        <v>0</v>
      </c>
      <c r="T155" s="22">
        <f t="shared" si="67"/>
        <v>0</v>
      </c>
      <c r="U155" s="22">
        <f>+Sheet1!U155/1000000</f>
        <v>0</v>
      </c>
      <c r="V155" s="22">
        <f>+Sheet1!V155/1000000</f>
        <v>0</v>
      </c>
      <c r="W155" s="22">
        <f>+Sheet1!W155/1000000</f>
        <v>49030.417300000001</v>
      </c>
      <c r="X155" s="22">
        <f>+Sheet1!X155/1000000</f>
        <v>49030.417300000001</v>
      </c>
      <c r="Y155" s="22">
        <f>+Sheet1!Y155/1000000</f>
        <v>0</v>
      </c>
      <c r="Z155" s="22">
        <f>+Sheet1!Z155/1000000</f>
        <v>125109.90099999998</v>
      </c>
      <c r="AA155" s="22">
        <f>+Sheet1!AA155/1000000</f>
        <v>586438</v>
      </c>
      <c r="AB155" s="22">
        <f>+Sheet1!AB155/1000000</f>
        <v>0</v>
      </c>
      <c r="AC155" s="72">
        <f t="shared" si="47"/>
        <v>3.200761026745945</v>
      </c>
      <c r="AD155" s="72">
        <f t="shared" si="48"/>
        <v>4.0533338024365109E-2</v>
      </c>
      <c r="AE155" s="72" t="str">
        <f t="shared" si="49"/>
        <v/>
      </c>
      <c r="AF155" s="72" t="str">
        <f t="shared" si="50"/>
        <v/>
      </c>
      <c r="AG155" s="72" t="str">
        <f t="shared" si="51"/>
        <v/>
      </c>
      <c r="AH155" s="72" t="str">
        <f t="shared" si="52"/>
        <v/>
      </c>
      <c r="AI155" s="72" t="str">
        <f t="shared" si="53"/>
        <v/>
      </c>
      <c r="AJ155" s="72" t="str">
        <f t="shared" si="54"/>
        <v/>
      </c>
      <c r="AK155" s="72" t="str">
        <f t="shared" si="55"/>
        <v/>
      </c>
      <c r="AL155" s="72">
        <f t="shared" si="56"/>
        <v>0.21333866666211942</v>
      </c>
      <c r="AM155" s="72">
        <f t="shared" si="57"/>
        <v>3.9620644747726623</v>
      </c>
      <c r="AN155" s="65"/>
      <c r="AO155" s="65"/>
      <c r="AP155" s="40">
        <f t="shared" si="64"/>
        <v>0</v>
      </c>
      <c r="AQ155" s="37">
        <v>0</v>
      </c>
      <c r="AR155" s="43">
        <f t="shared" si="62"/>
        <v>0</v>
      </c>
      <c r="AS155" s="43">
        <f t="shared" si="46"/>
        <v>0</v>
      </c>
    </row>
    <row r="156" spans="1:45" x14ac:dyDescent="0.25">
      <c r="A156" s="7">
        <v>9</v>
      </c>
      <c r="B156" s="16" t="s">
        <v>179</v>
      </c>
      <c r="C156" s="21">
        <f t="shared" si="65"/>
        <v>13710</v>
      </c>
      <c r="D156" s="23">
        <f>+Sheet1!D156/1000000</f>
        <v>13710</v>
      </c>
      <c r="E156" s="23">
        <f>+Sheet1!E156/1000000</f>
        <v>0</v>
      </c>
      <c r="F156" s="23">
        <f>+Sheet1!F156/1000000</f>
        <v>0</v>
      </c>
      <c r="G156" s="23">
        <f>+Sheet1!G156/1000000</f>
        <v>0</v>
      </c>
      <c r="H156" s="23">
        <f>+Sheet1!H156/1000000</f>
        <v>0</v>
      </c>
      <c r="I156" s="22"/>
      <c r="J156" s="23">
        <f>+Sheet1!J156/1000000</f>
        <v>0</v>
      </c>
      <c r="K156" s="23">
        <f>+Sheet1!K156/1000000</f>
        <v>0</v>
      </c>
      <c r="L156" s="23">
        <f>+Sheet1!L156/1000000</f>
        <v>568279</v>
      </c>
      <c r="M156" s="23">
        <f>+Sheet1!M156/1000000</f>
        <v>184681.5</v>
      </c>
      <c r="N156" s="22">
        <f t="shared" si="60"/>
        <v>817062.76939899998</v>
      </c>
      <c r="O156" s="22">
        <f>+Sheet1!O156/1000000</f>
        <v>63093.888206000003</v>
      </c>
      <c r="P156" s="22">
        <f>+Sheet1!P156/1000000</f>
        <v>0</v>
      </c>
      <c r="Q156" s="22">
        <f>+Sheet1!Q156/1000000</f>
        <v>0</v>
      </c>
      <c r="R156" s="22">
        <f>+Sheet1!R156/1000000</f>
        <v>0</v>
      </c>
      <c r="S156" s="22">
        <f>+Sheet1!S156/1000000</f>
        <v>0</v>
      </c>
      <c r="T156" s="22">
        <f t="shared" si="67"/>
        <v>0</v>
      </c>
      <c r="U156" s="22">
        <f>+Sheet1!U156/1000000</f>
        <v>0</v>
      </c>
      <c r="V156" s="22">
        <f>+Sheet1!V156/1000000</f>
        <v>0</v>
      </c>
      <c r="W156" s="22">
        <f>+Sheet1!W156/1000000</f>
        <v>0</v>
      </c>
      <c r="X156" s="22">
        <f>+Sheet1!X156/1000000</f>
        <v>0</v>
      </c>
      <c r="Y156" s="22">
        <f>+Sheet1!Y156/1000000</f>
        <v>0</v>
      </c>
      <c r="Z156" s="22">
        <f>+Sheet1!Z156/1000000</f>
        <v>185689.88119300001</v>
      </c>
      <c r="AA156" s="22">
        <f>+Sheet1!AA156/1000000</f>
        <v>568279</v>
      </c>
      <c r="AB156" s="22">
        <f>+Sheet1!AB156/1000000</f>
        <v>0</v>
      </c>
      <c r="AC156" s="72">
        <f t="shared" si="47"/>
        <v>59.596117388694381</v>
      </c>
      <c r="AD156" s="72">
        <f t="shared" si="48"/>
        <v>4.6020341506929254</v>
      </c>
      <c r="AE156" s="72" t="str">
        <f t="shared" si="49"/>
        <v/>
      </c>
      <c r="AF156" s="72" t="str">
        <f t="shared" si="50"/>
        <v/>
      </c>
      <c r="AG156" s="72" t="str">
        <f t="shared" si="51"/>
        <v/>
      </c>
      <c r="AH156" s="72" t="str">
        <f t="shared" si="52"/>
        <v/>
      </c>
      <c r="AI156" s="72" t="str">
        <f t="shared" si="53"/>
        <v/>
      </c>
      <c r="AJ156" s="72" t="str">
        <f t="shared" si="54"/>
        <v/>
      </c>
      <c r="AK156" s="72" t="str">
        <f t="shared" si="55"/>
        <v/>
      </c>
      <c r="AL156" s="72">
        <f t="shared" si="56"/>
        <v>0.3267583021596786</v>
      </c>
      <c r="AM156" s="72">
        <f t="shared" si="57"/>
        <v>3.0770759388460673</v>
      </c>
      <c r="AN156" s="65"/>
      <c r="AO156" s="65"/>
      <c r="AP156" s="40">
        <f t="shared" si="64"/>
        <v>0</v>
      </c>
      <c r="AQ156" s="37">
        <v>0</v>
      </c>
      <c r="AR156" s="43">
        <f t="shared" si="62"/>
        <v>0</v>
      </c>
      <c r="AS156" s="43">
        <f t="shared" si="46"/>
        <v>0</v>
      </c>
    </row>
    <row r="157" spans="1:45" x14ac:dyDescent="0.25">
      <c r="A157" s="7">
        <v>10</v>
      </c>
      <c r="B157" s="16" t="s">
        <v>238</v>
      </c>
      <c r="C157" s="21">
        <f t="shared" si="65"/>
        <v>9152</v>
      </c>
      <c r="D157" s="23">
        <f>+Sheet1!D157/1000000</f>
        <v>9152</v>
      </c>
      <c r="E157" s="23">
        <f>+Sheet1!E157/1000000</f>
        <v>0</v>
      </c>
      <c r="F157" s="23">
        <f>+Sheet1!F157/1000000</f>
        <v>0</v>
      </c>
      <c r="G157" s="23">
        <f>+Sheet1!G157/1000000</f>
        <v>0</v>
      </c>
      <c r="H157" s="23">
        <f>+Sheet1!H157/1000000</f>
        <v>0</v>
      </c>
      <c r="I157" s="22"/>
      <c r="J157" s="23">
        <f>+Sheet1!J157/1000000</f>
        <v>0</v>
      </c>
      <c r="K157" s="23">
        <f>+Sheet1!K157/1000000</f>
        <v>0</v>
      </c>
      <c r="L157" s="23">
        <f>+Sheet1!L157/1000000</f>
        <v>264628</v>
      </c>
      <c r="M157" s="23">
        <f>+Sheet1!M157/1000000</f>
        <v>179411</v>
      </c>
      <c r="N157" s="22">
        <f t="shared" si="60"/>
        <v>570322.923174</v>
      </c>
      <c r="O157" s="22">
        <f>+Sheet1!O157/1000000</f>
        <v>116533.805225</v>
      </c>
      <c r="P157" s="22">
        <f>+Sheet1!P157/1000000</f>
        <v>0</v>
      </c>
      <c r="Q157" s="22">
        <f>+Sheet1!Q157/1000000</f>
        <v>0</v>
      </c>
      <c r="R157" s="22">
        <f>+Sheet1!R157/1000000</f>
        <v>0</v>
      </c>
      <c r="S157" s="22">
        <f>+Sheet1!S157/1000000</f>
        <v>0</v>
      </c>
      <c r="T157" s="22">
        <f t="shared" si="67"/>
        <v>0</v>
      </c>
      <c r="U157" s="22">
        <f>+Sheet1!U157/1000000</f>
        <v>0</v>
      </c>
      <c r="V157" s="22">
        <f>+Sheet1!V157/1000000</f>
        <v>0</v>
      </c>
      <c r="W157" s="22">
        <f>+Sheet1!W157/1000000</f>
        <v>20272.817949</v>
      </c>
      <c r="X157" s="22">
        <f>+Sheet1!X157/1000000</f>
        <v>20272.817949</v>
      </c>
      <c r="Y157" s="22">
        <f>+Sheet1!Y157/1000000</f>
        <v>0</v>
      </c>
      <c r="Z157" s="22">
        <f>+Sheet1!Z157/1000000</f>
        <v>168888.3</v>
      </c>
      <c r="AA157" s="22">
        <f>+Sheet1!AA157/1000000</f>
        <v>264628</v>
      </c>
      <c r="AB157" s="22">
        <f>+Sheet1!AB157/1000000</f>
        <v>0</v>
      </c>
      <c r="AC157" s="72">
        <f t="shared" si="47"/>
        <v>62.316752969187064</v>
      </c>
      <c r="AD157" s="72">
        <f t="shared" si="48"/>
        <v>12.733151794689686</v>
      </c>
      <c r="AE157" s="72" t="str">
        <f t="shared" si="49"/>
        <v/>
      </c>
      <c r="AF157" s="72" t="str">
        <f t="shared" si="50"/>
        <v/>
      </c>
      <c r="AG157" s="72" t="str">
        <f t="shared" si="51"/>
        <v/>
      </c>
      <c r="AH157" s="72" t="str">
        <f t="shared" si="52"/>
        <v/>
      </c>
      <c r="AI157" s="72" t="str">
        <f t="shared" si="53"/>
        <v/>
      </c>
      <c r="AJ157" s="72" t="str">
        <f t="shared" si="54"/>
        <v/>
      </c>
      <c r="AK157" s="72" t="str">
        <f t="shared" si="55"/>
        <v/>
      </c>
      <c r="AL157" s="72">
        <f t="shared" si="56"/>
        <v>0.63821024230240186</v>
      </c>
      <c r="AM157" s="72">
        <f t="shared" si="57"/>
        <v>1.4749820245135472</v>
      </c>
      <c r="AN157" s="65"/>
      <c r="AO157" s="65"/>
      <c r="AP157" s="40">
        <f t="shared" si="64"/>
        <v>0</v>
      </c>
      <c r="AQ157" s="37">
        <v>0</v>
      </c>
      <c r="AR157" s="43">
        <f t="shared" si="62"/>
        <v>0</v>
      </c>
      <c r="AS157" s="43">
        <f t="shared" ref="AS157:AS200" si="68">AQ147*AT157</f>
        <v>0</v>
      </c>
    </row>
    <row r="158" spans="1:45" x14ac:dyDescent="0.25">
      <c r="A158" s="7">
        <v>11</v>
      </c>
      <c r="B158" s="16" t="s">
        <v>239</v>
      </c>
      <c r="C158" s="21">
        <f t="shared" si="65"/>
        <v>49057.372000000003</v>
      </c>
      <c r="D158" s="23">
        <f>+Sheet1!D158/1000000</f>
        <v>49057.372000000003</v>
      </c>
      <c r="E158" s="23">
        <f>+Sheet1!E158/1000000</f>
        <v>0</v>
      </c>
      <c r="F158" s="23">
        <f>+Sheet1!F158/1000000</f>
        <v>0</v>
      </c>
      <c r="G158" s="23">
        <f>+Sheet1!G158/1000000</f>
        <v>0</v>
      </c>
      <c r="H158" s="23">
        <f>+Sheet1!H158/1000000</f>
        <v>0</v>
      </c>
      <c r="I158" s="22"/>
      <c r="J158" s="23">
        <f>+Sheet1!J158/1000000</f>
        <v>0</v>
      </c>
      <c r="K158" s="23">
        <f>+Sheet1!K158/1000000</f>
        <v>0</v>
      </c>
      <c r="L158" s="23">
        <f>+Sheet1!L158/1000000</f>
        <v>292260</v>
      </c>
      <c r="M158" s="23">
        <f>+Sheet1!M158/1000000</f>
        <v>154530</v>
      </c>
      <c r="N158" s="22">
        <f t="shared" si="60"/>
        <v>607000.36839299998</v>
      </c>
      <c r="O158" s="22">
        <f>+Sheet1!O158/1000000</f>
        <v>154044.5975</v>
      </c>
      <c r="P158" s="22">
        <f>+Sheet1!P158/1000000</f>
        <v>0</v>
      </c>
      <c r="Q158" s="22">
        <f>+Sheet1!Q158/1000000</f>
        <v>0</v>
      </c>
      <c r="R158" s="22">
        <f>+Sheet1!R158/1000000</f>
        <v>0</v>
      </c>
      <c r="S158" s="22">
        <f>+Sheet1!S158/1000000</f>
        <v>0</v>
      </c>
      <c r="T158" s="22">
        <f t="shared" si="67"/>
        <v>0</v>
      </c>
      <c r="U158" s="22">
        <f>+Sheet1!U158/1000000</f>
        <v>0</v>
      </c>
      <c r="V158" s="22">
        <f>+Sheet1!V158/1000000</f>
        <v>0</v>
      </c>
      <c r="W158" s="22">
        <f>+Sheet1!W158/1000000</f>
        <v>24022.694893</v>
      </c>
      <c r="X158" s="22">
        <f>+Sheet1!X158/1000000</f>
        <v>24022.694893</v>
      </c>
      <c r="Y158" s="22">
        <f>+Sheet1!Y158/1000000</f>
        <v>0</v>
      </c>
      <c r="Z158" s="22">
        <f>+Sheet1!Z158/1000000</f>
        <v>136673.076</v>
      </c>
      <c r="AA158" s="22">
        <f>+Sheet1!AA158/1000000</f>
        <v>292260</v>
      </c>
      <c r="AB158" s="22">
        <f>+Sheet1!AB158/1000000</f>
        <v>0</v>
      </c>
      <c r="AC158" s="72">
        <f t="shared" si="47"/>
        <v>12.373275282520229</v>
      </c>
      <c r="AD158" s="72">
        <f t="shared" si="48"/>
        <v>3.1400906982950492</v>
      </c>
      <c r="AE158" s="72" t="str">
        <f t="shared" si="49"/>
        <v/>
      </c>
      <c r="AF158" s="72" t="str">
        <f t="shared" si="50"/>
        <v/>
      </c>
      <c r="AG158" s="72" t="str">
        <f t="shared" si="51"/>
        <v/>
      </c>
      <c r="AH158" s="72" t="str">
        <f t="shared" si="52"/>
        <v/>
      </c>
      <c r="AI158" s="72" t="str">
        <f t="shared" si="53"/>
        <v/>
      </c>
      <c r="AJ158" s="72" t="str">
        <f t="shared" si="54"/>
        <v/>
      </c>
      <c r="AK158" s="72" t="str">
        <f t="shared" si="55"/>
        <v/>
      </c>
      <c r="AL158" s="72">
        <f t="shared" si="56"/>
        <v>0.46764208581400124</v>
      </c>
      <c r="AM158" s="72">
        <f t="shared" si="57"/>
        <v>1.891283245971656</v>
      </c>
      <c r="AN158" s="65"/>
      <c r="AO158" s="65"/>
      <c r="AP158" s="40">
        <f t="shared" si="64"/>
        <v>0</v>
      </c>
      <c r="AQ158" s="37">
        <v>0</v>
      </c>
      <c r="AR158" s="43">
        <f t="shared" si="62"/>
        <v>0</v>
      </c>
      <c r="AS158" s="43">
        <f t="shared" si="68"/>
        <v>0</v>
      </c>
    </row>
    <row r="159" spans="1:45" s="18" customFormat="1" ht="15.05" customHeight="1" x14ac:dyDescent="0.25">
      <c r="A159" s="9" t="s">
        <v>223</v>
      </c>
      <c r="B159" s="6" t="s">
        <v>137</v>
      </c>
      <c r="C159" s="21">
        <f>+SUBTOTAL(9,C160:C173)</f>
        <v>129648.090784</v>
      </c>
      <c r="D159" s="33">
        <f t="shared" ref="D159:Z159" si="69">+SUBTOTAL(9,D160:D173)</f>
        <v>56973.800886999998</v>
      </c>
      <c r="E159" s="21">
        <f t="shared" si="69"/>
        <v>72674.289896999995</v>
      </c>
      <c r="F159" s="21">
        <f t="shared" si="69"/>
        <v>0</v>
      </c>
      <c r="G159" s="21"/>
      <c r="H159" s="21">
        <f t="shared" si="69"/>
        <v>0</v>
      </c>
      <c r="I159" s="21">
        <f t="shared" si="69"/>
        <v>0</v>
      </c>
      <c r="J159" s="21">
        <f t="shared" si="69"/>
        <v>0</v>
      </c>
      <c r="K159" s="21">
        <f t="shared" si="69"/>
        <v>0</v>
      </c>
      <c r="L159" s="21"/>
      <c r="M159" s="21"/>
      <c r="N159" s="21">
        <f t="shared" si="69"/>
        <v>127744.05824699999</v>
      </c>
      <c r="O159" s="21">
        <f t="shared" si="69"/>
        <v>47489.860100999998</v>
      </c>
      <c r="P159" s="21">
        <f t="shared" si="69"/>
        <v>50197.773266999997</v>
      </c>
      <c r="Q159" s="21">
        <f t="shared" si="69"/>
        <v>0</v>
      </c>
      <c r="R159" s="21"/>
      <c r="S159" s="21">
        <f t="shared" si="69"/>
        <v>0</v>
      </c>
      <c r="T159" s="21">
        <f t="shared" si="69"/>
        <v>0</v>
      </c>
      <c r="U159" s="21">
        <f t="shared" si="69"/>
        <v>0</v>
      </c>
      <c r="V159" s="21">
        <f t="shared" si="69"/>
        <v>0</v>
      </c>
      <c r="W159" s="21">
        <f t="shared" si="69"/>
        <v>30056.424878999998</v>
      </c>
      <c r="X159" s="21">
        <f t="shared" si="69"/>
        <v>26164.651875</v>
      </c>
      <c r="Y159" s="21">
        <f t="shared" si="69"/>
        <v>3891.7730040000001</v>
      </c>
      <c r="Z159" s="21">
        <f t="shared" si="69"/>
        <v>0</v>
      </c>
      <c r="AA159" s="21"/>
      <c r="AB159" s="21"/>
      <c r="AC159" s="66">
        <f t="shared" si="47"/>
        <v>0.98531384052409832</v>
      </c>
      <c r="AD159" s="66">
        <f t="shared" si="48"/>
        <v>0.83353856266654669</v>
      </c>
      <c r="AE159" s="66">
        <f t="shared" si="49"/>
        <v>0.69072258343555093</v>
      </c>
      <c r="AF159" s="66" t="str">
        <f t="shared" si="50"/>
        <v/>
      </c>
      <c r="AG159" s="66" t="str">
        <f t="shared" si="51"/>
        <v/>
      </c>
      <c r="AH159" s="66" t="str">
        <f t="shared" si="52"/>
        <v/>
      </c>
      <c r="AI159" s="66" t="str">
        <f t="shared" si="53"/>
        <v/>
      </c>
      <c r="AJ159" s="66" t="str">
        <f t="shared" si="54"/>
        <v/>
      </c>
      <c r="AK159" s="66" t="str">
        <f t="shared" si="55"/>
        <v/>
      </c>
      <c r="AL159" s="66" t="str">
        <f t="shared" si="56"/>
        <v/>
      </c>
      <c r="AM159" s="66" t="str">
        <f t="shared" si="57"/>
        <v/>
      </c>
      <c r="AN159" s="65"/>
      <c r="AO159" s="65"/>
      <c r="AP159" s="40">
        <f t="shared" si="64"/>
        <v>0</v>
      </c>
      <c r="AQ159" s="37">
        <v>0</v>
      </c>
      <c r="AR159" s="43">
        <f t="shared" si="62"/>
        <v>-72674.289896999995</v>
      </c>
      <c r="AS159" s="43">
        <f t="shared" si="68"/>
        <v>0</v>
      </c>
    </row>
    <row r="160" spans="1:45" x14ac:dyDescent="0.25">
      <c r="A160" s="7">
        <v>1</v>
      </c>
      <c r="B160" s="16" t="s">
        <v>138</v>
      </c>
      <c r="C160" s="21">
        <f t="shared" ref="C160:C173" si="70">+SUM(D160:I160)</f>
        <v>1739.5121569999999</v>
      </c>
      <c r="D160" s="23">
        <f>+Sheet1!D160/1000000</f>
        <v>0</v>
      </c>
      <c r="E160" s="23">
        <f>+Sheet1!E160/1000000</f>
        <v>1739.5121569999999</v>
      </c>
      <c r="F160" s="23">
        <f>+Sheet1!F160/1000000</f>
        <v>0</v>
      </c>
      <c r="G160" s="23">
        <f>+Sheet1!G160/1000000</f>
        <v>0</v>
      </c>
      <c r="H160" s="23">
        <f>+Sheet1!H160/1000000</f>
        <v>0</v>
      </c>
      <c r="I160" s="22"/>
      <c r="J160" s="23">
        <f>+Sheet1!J160/1000000</f>
        <v>0</v>
      </c>
      <c r="K160" s="23">
        <f>+Sheet1!K160/1000000</f>
        <v>0</v>
      </c>
      <c r="L160" s="23">
        <f>+Sheet1!L160/1000000</f>
        <v>0</v>
      </c>
      <c r="M160" s="22"/>
      <c r="N160" s="22">
        <f t="shared" si="60"/>
        <v>1739.5121569999999</v>
      </c>
      <c r="O160" s="22">
        <f>+Sheet1!O160/1000000</f>
        <v>0</v>
      </c>
      <c r="P160" s="22">
        <f>+Sheet1!P160/1000000</f>
        <v>1739.5121569999999</v>
      </c>
      <c r="Q160" s="22">
        <f>+Sheet1!Q160/1000000</f>
        <v>0</v>
      </c>
      <c r="R160" s="22">
        <f>+Sheet1!R160/1000000</f>
        <v>0</v>
      </c>
      <c r="S160" s="22">
        <f>+Sheet1!S160/1000000</f>
        <v>0</v>
      </c>
      <c r="T160" s="22">
        <f t="shared" ref="T160" si="71">+SUM(U160:V160)</f>
        <v>0</v>
      </c>
      <c r="U160" s="22">
        <f>+Sheet1!U160/1000000</f>
        <v>0</v>
      </c>
      <c r="V160" s="22">
        <f>+Sheet1!V160/1000000</f>
        <v>0</v>
      </c>
      <c r="W160" s="22">
        <f>+Sheet1!W160/1000000</f>
        <v>0</v>
      </c>
      <c r="X160" s="22">
        <f>+Sheet1!X160/1000000</f>
        <v>0</v>
      </c>
      <c r="Y160" s="22">
        <f>+Sheet1!Y160/1000000</f>
        <v>0</v>
      </c>
      <c r="Z160" s="22">
        <f>+Sheet1!Z160/1000000</f>
        <v>0</v>
      </c>
      <c r="AA160" s="22">
        <f>+Sheet1!AA160/1000000</f>
        <v>0</v>
      </c>
      <c r="AB160" s="22">
        <f>+Sheet1!AB160/1000000</f>
        <v>0</v>
      </c>
      <c r="AC160" s="72">
        <f t="shared" si="47"/>
        <v>1</v>
      </c>
      <c r="AD160" s="72" t="str">
        <f t="shared" si="48"/>
        <v/>
      </c>
      <c r="AE160" s="72">
        <f t="shared" si="49"/>
        <v>1</v>
      </c>
      <c r="AF160" s="72" t="str">
        <f t="shared" si="50"/>
        <v/>
      </c>
      <c r="AG160" s="72" t="str">
        <f t="shared" si="51"/>
        <v/>
      </c>
      <c r="AH160" s="72" t="str">
        <f t="shared" si="52"/>
        <v/>
      </c>
      <c r="AI160" s="72" t="str">
        <f t="shared" si="53"/>
        <v/>
      </c>
      <c r="AJ160" s="72" t="str">
        <f t="shared" si="54"/>
        <v/>
      </c>
      <c r="AK160" s="72" t="str">
        <f t="shared" si="55"/>
        <v/>
      </c>
      <c r="AL160" s="72" t="str">
        <f t="shared" si="56"/>
        <v/>
      </c>
      <c r="AM160" s="72" t="str">
        <f t="shared" si="57"/>
        <v/>
      </c>
      <c r="AN160" s="65"/>
      <c r="AO160" s="65"/>
      <c r="AP160" s="40">
        <f t="shared" si="64"/>
        <v>0</v>
      </c>
      <c r="AQ160" s="37">
        <v>0</v>
      </c>
      <c r="AR160" s="43">
        <f t="shared" si="62"/>
        <v>-1739.5121569999999</v>
      </c>
      <c r="AS160" s="43">
        <f t="shared" si="68"/>
        <v>0</v>
      </c>
    </row>
    <row r="161" spans="1:45" ht="20.95" x14ac:dyDescent="0.25">
      <c r="A161" s="7">
        <v>2</v>
      </c>
      <c r="B161" s="16" t="s">
        <v>139</v>
      </c>
      <c r="C161" s="21">
        <f t="shared" si="70"/>
        <v>18502.099999999999</v>
      </c>
      <c r="D161" s="23">
        <f>+Sheet1!D161/1000000</f>
        <v>0</v>
      </c>
      <c r="E161" s="23">
        <f>+Sheet1!E161/1000000</f>
        <v>18502.099999999999</v>
      </c>
      <c r="F161" s="23">
        <f>+Sheet1!F161/1000000</f>
        <v>0</v>
      </c>
      <c r="G161" s="23">
        <f>+Sheet1!G161/1000000</f>
        <v>0</v>
      </c>
      <c r="H161" s="23">
        <f>+Sheet1!H161/1000000</f>
        <v>0</v>
      </c>
      <c r="I161" s="22"/>
      <c r="J161" s="23">
        <f>+Sheet1!J161/1000000</f>
        <v>0</v>
      </c>
      <c r="K161" s="23">
        <f>+Sheet1!K161/1000000</f>
        <v>0</v>
      </c>
      <c r="L161" s="23">
        <f>+Sheet1!L161/1000000</f>
        <v>0</v>
      </c>
      <c r="M161" s="22"/>
      <c r="N161" s="22">
        <f t="shared" si="60"/>
        <v>13409.609508</v>
      </c>
      <c r="O161" s="22">
        <f>+Sheet1!O161/1000000</f>
        <v>0</v>
      </c>
      <c r="P161" s="22">
        <f>+Sheet1!P161/1000000</f>
        <v>13409.609508</v>
      </c>
      <c r="Q161" s="22">
        <f>+Sheet1!Q161/1000000</f>
        <v>0</v>
      </c>
      <c r="R161" s="22">
        <f>+Sheet1!R161/1000000</f>
        <v>0</v>
      </c>
      <c r="S161" s="22">
        <f>+Sheet1!S161/1000000</f>
        <v>0</v>
      </c>
      <c r="T161" s="22">
        <f t="shared" ref="T161:T173" si="72">+SUM(U161:V161)</f>
        <v>0</v>
      </c>
      <c r="U161" s="22">
        <f>+Sheet1!U161/1000000</f>
        <v>0</v>
      </c>
      <c r="V161" s="22">
        <f>+Sheet1!V161/1000000</f>
        <v>0</v>
      </c>
      <c r="W161" s="22">
        <f>+Sheet1!W161/1000000</f>
        <v>0</v>
      </c>
      <c r="X161" s="22">
        <f>+Sheet1!X161/1000000</f>
        <v>0</v>
      </c>
      <c r="Y161" s="22">
        <f>+Sheet1!Y161/1000000</f>
        <v>0</v>
      </c>
      <c r="Z161" s="22">
        <f>+Sheet1!Z161/1000000</f>
        <v>0</v>
      </c>
      <c r="AA161" s="22">
        <f>+Sheet1!AA161/1000000</f>
        <v>0</v>
      </c>
      <c r="AB161" s="22">
        <f>+Sheet1!AB161/1000000</f>
        <v>0</v>
      </c>
      <c r="AC161" s="72">
        <f t="shared" si="47"/>
        <v>0.72476148696634435</v>
      </c>
      <c r="AD161" s="72" t="str">
        <f t="shared" si="48"/>
        <v/>
      </c>
      <c r="AE161" s="72">
        <f t="shared" si="49"/>
        <v>0.72476148696634435</v>
      </c>
      <c r="AF161" s="72" t="str">
        <f t="shared" si="50"/>
        <v/>
      </c>
      <c r="AG161" s="72" t="str">
        <f t="shared" si="51"/>
        <v/>
      </c>
      <c r="AH161" s="72" t="str">
        <f t="shared" si="52"/>
        <v/>
      </c>
      <c r="AI161" s="72" t="str">
        <f t="shared" si="53"/>
        <v/>
      </c>
      <c r="AJ161" s="72" t="str">
        <f t="shared" si="54"/>
        <v/>
      </c>
      <c r="AK161" s="72" t="str">
        <f t="shared" si="55"/>
        <v/>
      </c>
      <c r="AL161" s="72" t="str">
        <f t="shared" si="56"/>
        <v/>
      </c>
      <c r="AM161" s="72" t="str">
        <f t="shared" si="57"/>
        <v/>
      </c>
      <c r="AN161" s="65"/>
      <c r="AO161" s="65"/>
      <c r="AP161" s="40">
        <f t="shared" si="64"/>
        <v>0</v>
      </c>
      <c r="AQ161" s="37">
        <v>0</v>
      </c>
      <c r="AR161" s="43">
        <f t="shared" si="62"/>
        <v>-18502.099999999999</v>
      </c>
      <c r="AS161" s="43">
        <f t="shared" si="68"/>
        <v>0</v>
      </c>
    </row>
    <row r="162" spans="1:45" x14ac:dyDescent="0.25">
      <c r="A162" s="7">
        <v>3</v>
      </c>
      <c r="B162" s="16" t="s">
        <v>140</v>
      </c>
      <c r="C162" s="21">
        <f t="shared" si="70"/>
        <v>656.21</v>
      </c>
      <c r="D162" s="23">
        <f>+Sheet1!D162/1000000</f>
        <v>0</v>
      </c>
      <c r="E162" s="23">
        <f>+Sheet1!E162/1000000</f>
        <v>656.21</v>
      </c>
      <c r="F162" s="23">
        <f>+Sheet1!F162/1000000</f>
        <v>0</v>
      </c>
      <c r="G162" s="23">
        <f>+Sheet1!G162/1000000</f>
        <v>0</v>
      </c>
      <c r="H162" s="23">
        <f>+Sheet1!H162/1000000</f>
        <v>0</v>
      </c>
      <c r="I162" s="22"/>
      <c r="J162" s="23">
        <f>+Sheet1!J162/1000000</f>
        <v>0</v>
      </c>
      <c r="K162" s="23">
        <f>+Sheet1!K162/1000000</f>
        <v>0</v>
      </c>
      <c r="L162" s="23">
        <f>+Sheet1!L162/1000000</f>
        <v>0</v>
      </c>
      <c r="M162" s="22"/>
      <c r="N162" s="22">
        <f t="shared" si="60"/>
        <v>656.21</v>
      </c>
      <c r="O162" s="22">
        <f>+Sheet1!O162/1000000</f>
        <v>0</v>
      </c>
      <c r="P162" s="22">
        <f>+Sheet1!P162/1000000</f>
        <v>656.21</v>
      </c>
      <c r="Q162" s="22">
        <f>+Sheet1!Q162/1000000</f>
        <v>0</v>
      </c>
      <c r="R162" s="22">
        <f>+Sheet1!R162/1000000</f>
        <v>0</v>
      </c>
      <c r="S162" s="22">
        <f>+Sheet1!S162/1000000</f>
        <v>0</v>
      </c>
      <c r="T162" s="22">
        <f t="shared" si="72"/>
        <v>0</v>
      </c>
      <c r="U162" s="22">
        <f>+Sheet1!U162/1000000</f>
        <v>0</v>
      </c>
      <c r="V162" s="22">
        <f>+Sheet1!V162/1000000</f>
        <v>0</v>
      </c>
      <c r="W162" s="22">
        <f>+Sheet1!W162/1000000</f>
        <v>0</v>
      </c>
      <c r="X162" s="22">
        <f>+Sheet1!X162/1000000</f>
        <v>0</v>
      </c>
      <c r="Y162" s="22">
        <f>+Sheet1!Y162/1000000</f>
        <v>0</v>
      </c>
      <c r="Z162" s="22">
        <f>+Sheet1!Z162/1000000</f>
        <v>0</v>
      </c>
      <c r="AA162" s="22">
        <f>+Sheet1!AA162/1000000</f>
        <v>0</v>
      </c>
      <c r="AB162" s="22">
        <f>+Sheet1!AB162/1000000</f>
        <v>0</v>
      </c>
      <c r="AC162" s="72">
        <f t="shared" si="47"/>
        <v>1</v>
      </c>
      <c r="AD162" s="72" t="str">
        <f t="shared" si="48"/>
        <v/>
      </c>
      <c r="AE162" s="72">
        <f t="shared" si="49"/>
        <v>1</v>
      </c>
      <c r="AF162" s="72" t="str">
        <f t="shared" si="50"/>
        <v/>
      </c>
      <c r="AG162" s="72" t="str">
        <f t="shared" si="51"/>
        <v/>
      </c>
      <c r="AH162" s="72" t="str">
        <f t="shared" si="52"/>
        <v/>
      </c>
      <c r="AI162" s="72" t="str">
        <f t="shared" si="53"/>
        <v/>
      </c>
      <c r="AJ162" s="72" t="str">
        <f t="shared" si="54"/>
        <v/>
      </c>
      <c r="AK162" s="72" t="str">
        <f t="shared" si="55"/>
        <v/>
      </c>
      <c r="AL162" s="72" t="str">
        <f t="shared" si="56"/>
        <v/>
      </c>
      <c r="AM162" s="72" t="str">
        <f t="shared" si="57"/>
        <v/>
      </c>
      <c r="AN162" s="65"/>
      <c r="AO162" s="65"/>
      <c r="AP162" s="40">
        <f t="shared" si="64"/>
        <v>0</v>
      </c>
      <c r="AQ162" s="37">
        <v>0</v>
      </c>
      <c r="AR162" s="43">
        <f t="shared" si="62"/>
        <v>-656.21</v>
      </c>
      <c r="AS162" s="43">
        <f t="shared" si="68"/>
        <v>0</v>
      </c>
    </row>
    <row r="163" spans="1:45" ht="20.95" x14ac:dyDescent="0.25">
      <c r="A163" s="7">
        <v>4</v>
      </c>
      <c r="B163" s="16" t="s">
        <v>141</v>
      </c>
      <c r="C163" s="21">
        <f t="shared" si="70"/>
        <v>722.29103999999995</v>
      </c>
      <c r="D163" s="23">
        <f>+Sheet1!D163/1000000</f>
        <v>0</v>
      </c>
      <c r="E163" s="23">
        <f>+Sheet1!E163/1000000</f>
        <v>722.29103999999995</v>
      </c>
      <c r="F163" s="23">
        <f>+Sheet1!F163/1000000</f>
        <v>0</v>
      </c>
      <c r="G163" s="23">
        <f>+Sheet1!G163/1000000</f>
        <v>0</v>
      </c>
      <c r="H163" s="23">
        <f>+Sheet1!H163/1000000</f>
        <v>0</v>
      </c>
      <c r="I163" s="22"/>
      <c r="J163" s="23">
        <f>+Sheet1!J163/1000000</f>
        <v>0</v>
      </c>
      <c r="K163" s="23">
        <f>+Sheet1!K163/1000000</f>
        <v>0</v>
      </c>
      <c r="L163" s="23">
        <f>+Sheet1!L163/1000000</f>
        <v>0</v>
      </c>
      <c r="M163" s="22"/>
      <c r="N163" s="22">
        <f t="shared" si="60"/>
        <v>722.29103999999995</v>
      </c>
      <c r="O163" s="22">
        <f>+Sheet1!O163/1000000</f>
        <v>0</v>
      </c>
      <c r="P163" s="22">
        <f>+Sheet1!P163/1000000</f>
        <v>722.29103999999995</v>
      </c>
      <c r="Q163" s="22">
        <f>+Sheet1!Q163/1000000</f>
        <v>0</v>
      </c>
      <c r="R163" s="22">
        <f>+Sheet1!R163/1000000</f>
        <v>0</v>
      </c>
      <c r="S163" s="22">
        <f>+Sheet1!S163/1000000</f>
        <v>0</v>
      </c>
      <c r="T163" s="22">
        <f t="shared" si="72"/>
        <v>0</v>
      </c>
      <c r="U163" s="22">
        <f>+Sheet1!U163/1000000</f>
        <v>0</v>
      </c>
      <c r="V163" s="22">
        <f>+Sheet1!V163/1000000</f>
        <v>0</v>
      </c>
      <c r="W163" s="22">
        <f>+Sheet1!W163/1000000</f>
        <v>0</v>
      </c>
      <c r="X163" s="22">
        <f>+Sheet1!X163/1000000</f>
        <v>0</v>
      </c>
      <c r="Y163" s="22">
        <f>+Sheet1!Y163/1000000</f>
        <v>0</v>
      </c>
      <c r="Z163" s="22">
        <f>+Sheet1!Z163/1000000</f>
        <v>0</v>
      </c>
      <c r="AA163" s="22">
        <f>+Sheet1!AA163/1000000</f>
        <v>0</v>
      </c>
      <c r="AB163" s="22">
        <f>+Sheet1!AB163/1000000</f>
        <v>0</v>
      </c>
      <c r="AC163" s="72">
        <f t="shared" si="47"/>
        <v>1</v>
      </c>
      <c r="AD163" s="72" t="str">
        <f t="shared" si="48"/>
        <v/>
      </c>
      <c r="AE163" s="72">
        <f t="shared" si="49"/>
        <v>1</v>
      </c>
      <c r="AF163" s="72" t="str">
        <f t="shared" si="50"/>
        <v/>
      </c>
      <c r="AG163" s="72" t="str">
        <f t="shared" si="51"/>
        <v/>
      </c>
      <c r="AH163" s="72" t="str">
        <f t="shared" si="52"/>
        <v/>
      </c>
      <c r="AI163" s="72" t="str">
        <f t="shared" si="53"/>
        <v/>
      </c>
      <c r="AJ163" s="72" t="str">
        <f t="shared" si="54"/>
        <v/>
      </c>
      <c r="AK163" s="72" t="str">
        <f t="shared" si="55"/>
        <v/>
      </c>
      <c r="AL163" s="72" t="str">
        <f t="shared" si="56"/>
        <v/>
      </c>
      <c r="AM163" s="72" t="str">
        <f t="shared" si="57"/>
        <v/>
      </c>
      <c r="AN163" s="65"/>
      <c r="AO163" s="65"/>
      <c r="AP163" s="40">
        <f t="shared" si="64"/>
        <v>0</v>
      </c>
      <c r="AQ163" s="37">
        <v>0</v>
      </c>
      <c r="AR163" s="43">
        <f t="shared" si="62"/>
        <v>-722.29103999999995</v>
      </c>
      <c r="AS163" s="43">
        <f t="shared" si="68"/>
        <v>0</v>
      </c>
    </row>
    <row r="164" spans="1:45" ht="20.95" x14ac:dyDescent="0.25">
      <c r="A164" s="7">
        <v>5</v>
      </c>
      <c r="B164" s="16" t="s">
        <v>142</v>
      </c>
      <c r="C164" s="21">
        <f t="shared" si="70"/>
        <v>200</v>
      </c>
      <c r="D164" s="23">
        <f>+Sheet1!D164/1000000</f>
        <v>0</v>
      </c>
      <c r="E164" s="23">
        <f>+Sheet1!E164/1000000</f>
        <v>200</v>
      </c>
      <c r="F164" s="23">
        <f>+Sheet1!F164/1000000</f>
        <v>0</v>
      </c>
      <c r="G164" s="23">
        <f>+Sheet1!G164/1000000</f>
        <v>0</v>
      </c>
      <c r="H164" s="23">
        <f>+Sheet1!H164/1000000</f>
        <v>0</v>
      </c>
      <c r="I164" s="22"/>
      <c r="J164" s="23">
        <f>+Sheet1!J164/1000000</f>
        <v>0</v>
      </c>
      <c r="K164" s="23">
        <f>+Sheet1!K164/1000000</f>
        <v>0</v>
      </c>
      <c r="L164" s="23">
        <f>+Sheet1!L164/1000000</f>
        <v>0</v>
      </c>
      <c r="M164" s="22"/>
      <c r="N164" s="22">
        <f t="shared" si="60"/>
        <v>200</v>
      </c>
      <c r="O164" s="22">
        <f>+Sheet1!O164/1000000</f>
        <v>0</v>
      </c>
      <c r="P164" s="22">
        <f>+Sheet1!P164/1000000</f>
        <v>200</v>
      </c>
      <c r="Q164" s="22">
        <f>+Sheet1!Q164/1000000</f>
        <v>0</v>
      </c>
      <c r="R164" s="22">
        <f>+Sheet1!R164/1000000</f>
        <v>0</v>
      </c>
      <c r="S164" s="22">
        <f>+Sheet1!S164/1000000</f>
        <v>0</v>
      </c>
      <c r="T164" s="22">
        <f t="shared" si="72"/>
        <v>0</v>
      </c>
      <c r="U164" s="22">
        <f>+Sheet1!U164/1000000</f>
        <v>0</v>
      </c>
      <c r="V164" s="22">
        <f>+Sheet1!V164/1000000</f>
        <v>0</v>
      </c>
      <c r="W164" s="22">
        <f>+Sheet1!W164/1000000</f>
        <v>0</v>
      </c>
      <c r="X164" s="22">
        <f>+Sheet1!X164/1000000</f>
        <v>0</v>
      </c>
      <c r="Y164" s="22">
        <f>+Sheet1!Y164/1000000</f>
        <v>0</v>
      </c>
      <c r="Z164" s="22">
        <f>+Sheet1!Z164/1000000</f>
        <v>0</v>
      </c>
      <c r="AA164" s="22">
        <f>+Sheet1!AA164/1000000</f>
        <v>0</v>
      </c>
      <c r="AB164" s="22">
        <f>+Sheet1!AB164/1000000</f>
        <v>0</v>
      </c>
      <c r="AC164" s="72">
        <f t="shared" si="47"/>
        <v>1</v>
      </c>
      <c r="AD164" s="72" t="str">
        <f t="shared" si="48"/>
        <v/>
      </c>
      <c r="AE164" s="72">
        <f t="shared" si="49"/>
        <v>1</v>
      </c>
      <c r="AF164" s="72" t="str">
        <f t="shared" si="50"/>
        <v/>
      </c>
      <c r="AG164" s="72" t="str">
        <f t="shared" si="51"/>
        <v/>
      </c>
      <c r="AH164" s="72" t="str">
        <f t="shared" si="52"/>
        <v/>
      </c>
      <c r="AI164" s="72" t="str">
        <f t="shared" si="53"/>
        <v/>
      </c>
      <c r="AJ164" s="72" t="str">
        <f t="shared" si="54"/>
        <v/>
      </c>
      <c r="AK164" s="72" t="str">
        <f t="shared" si="55"/>
        <v/>
      </c>
      <c r="AL164" s="72" t="str">
        <f t="shared" si="56"/>
        <v/>
      </c>
      <c r="AM164" s="72" t="str">
        <f t="shared" si="57"/>
        <v/>
      </c>
      <c r="AN164" s="65"/>
      <c r="AO164" s="65"/>
      <c r="AP164" s="40">
        <f t="shared" si="64"/>
        <v>0</v>
      </c>
      <c r="AQ164" s="39">
        <v>0</v>
      </c>
      <c r="AR164" s="43">
        <f t="shared" si="62"/>
        <v>-200</v>
      </c>
      <c r="AS164" s="43">
        <f t="shared" si="68"/>
        <v>0</v>
      </c>
    </row>
    <row r="165" spans="1:45" x14ac:dyDescent="0.25">
      <c r="A165" s="7">
        <v>6</v>
      </c>
      <c r="B165" s="16" t="s">
        <v>143</v>
      </c>
      <c r="C165" s="21">
        <f t="shared" si="70"/>
        <v>2100</v>
      </c>
      <c r="D165" s="23">
        <f>+Sheet1!D165/1000000</f>
        <v>0</v>
      </c>
      <c r="E165" s="23">
        <f>+Sheet1!E165/1000000</f>
        <v>2100</v>
      </c>
      <c r="F165" s="23">
        <f>+Sheet1!F165/1000000</f>
        <v>0</v>
      </c>
      <c r="G165" s="23">
        <f>+Sheet1!G165/1000000</f>
        <v>0</v>
      </c>
      <c r="H165" s="23">
        <f>+Sheet1!H165/1000000</f>
        <v>0</v>
      </c>
      <c r="I165" s="22"/>
      <c r="J165" s="23">
        <f>+Sheet1!J165/1000000</f>
        <v>0</v>
      </c>
      <c r="K165" s="23">
        <f>+Sheet1!K165/1000000</f>
        <v>0</v>
      </c>
      <c r="L165" s="23">
        <f>+Sheet1!L165/1000000</f>
        <v>0</v>
      </c>
      <c r="M165" s="22"/>
      <c r="N165" s="22">
        <f t="shared" si="60"/>
        <v>2100</v>
      </c>
      <c r="O165" s="22">
        <f>+Sheet1!O165/1000000</f>
        <v>0</v>
      </c>
      <c r="P165" s="22">
        <f>+Sheet1!P165/1000000</f>
        <v>2100</v>
      </c>
      <c r="Q165" s="22">
        <f>+Sheet1!Q165/1000000</f>
        <v>0</v>
      </c>
      <c r="R165" s="22">
        <f>+Sheet1!R165/1000000</f>
        <v>0</v>
      </c>
      <c r="S165" s="22">
        <f>+Sheet1!S165/1000000</f>
        <v>0</v>
      </c>
      <c r="T165" s="22">
        <f t="shared" si="72"/>
        <v>0</v>
      </c>
      <c r="U165" s="22">
        <f>+Sheet1!U165/1000000</f>
        <v>0</v>
      </c>
      <c r="V165" s="22">
        <f>+Sheet1!V165/1000000</f>
        <v>0</v>
      </c>
      <c r="W165" s="22">
        <f>+Sheet1!W165/1000000</f>
        <v>0</v>
      </c>
      <c r="X165" s="22">
        <f>+Sheet1!X165/1000000</f>
        <v>0</v>
      </c>
      <c r="Y165" s="22">
        <f>+Sheet1!Y165/1000000</f>
        <v>0</v>
      </c>
      <c r="Z165" s="22">
        <f>+Sheet1!Z165/1000000</f>
        <v>0</v>
      </c>
      <c r="AA165" s="22">
        <f>+Sheet1!AA165/1000000</f>
        <v>0</v>
      </c>
      <c r="AB165" s="22">
        <f>+Sheet1!AB165/1000000</f>
        <v>0</v>
      </c>
      <c r="AC165" s="72">
        <f t="shared" si="47"/>
        <v>1</v>
      </c>
      <c r="AD165" s="72" t="str">
        <f t="shared" si="48"/>
        <v/>
      </c>
      <c r="AE165" s="72">
        <f t="shared" si="49"/>
        <v>1</v>
      </c>
      <c r="AF165" s="72" t="str">
        <f t="shared" si="50"/>
        <v/>
      </c>
      <c r="AG165" s="72" t="str">
        <f t="shared" si="51"/>
        <v/>
      </c>
      <c r="AH165" s="72" t="str">
        <f t="shared" si="52"/>
        <v/>
      </c>
      <c r="AI165" s="72" t="str">
        <f t="shared" si="53"/>
        <v/>
      </c>
      <c r="AJ165" s="72" t="str">
        <f t="shared" si="54"/>
        <v/>
      </c>
      <c r="AK165" s="72" t="str">
        <f t="shared" si="55"/>
        <v/>
      </c>
      <c r="AL165" s="72" t="str">
        <f t="shared" si="56"/>
        <v/>
      </c>
      <c r="AM165" s="72" t="str">
        <f t="shared" si="57"/>
        <v/>
      </c>
      <c r="AN165" s="65"/>
      <c r="AO165" s="65"/>
      <c r="AP165" s="40">
        <f t="shared" si="64"/>
        <v>0</v>
      </c>
      <c r="AQ165" s="37">
        <v>0</v>
      </c>
      <c r="AR165" s="43">
        <f t="shared" si="62"/>
        <v>-2100</v>
      </c>
      <c r="AS165" s="43">
        <f t="shared" si="68"/>
        <v>0</v>
      </c>
    </row>
    <row r="166" spans="1:45" x14ac:dyDescent="0.25">
      <c r="A166" s="7">
        <v>7</v>
      </c>
      <c r="B166" s="16" t="s">
        <v>144</v>
      </c>
      <c r="C166" s="21">
        <f t="shared" si="70"/>
        <v>12000</v>
      </c>
      <c r="D166" s="23">
        <f>+Sheet1!D166/1000000</f>
        <v>0</v>
      </c>
      <c r="E166" s="23">
        <f>+Sheet1!E166/1000000</f>
        <v>12000</v>
      </c>
      <c r="F166" s="23">
        <f>+Sheet1!F166/1000000</f>
        <v>0</v>
      </c>
      <c r="G166" s="23">
        <f>+Sheet1!G166/1000000</f>
        <v>0</v>
      </c>
      <c r="H166" s="23">
        <f>+Sheet1!H166/1000000</f>
        <v>0</v>
      </c>
      <c r="I166" s="22"/>
      <c r="J166" s="23">
        <f>+Sheet1!J166/1000000</f>
        <v>0</v>
      </c>
      <c r="K166" s="23">
        <f>+Sheet1!K166/1000000</f>
        <v>0</v>
      </c>
      <c r="L166" s="23">
        <f>+Sheet1!L166/1000000</f>
        <v>0</v>
      </c>
      <c r="M166" s="22"/>
      <c r="N166" s="22">
        <f t="shared" si="60"/>
        <v>8657.0788159999993</v>
      </c>
      <c r="O166" s="22">
        <f>+Sheet1!O166/1000000</f>
        <v>0</v>
      </c>
      <c r="P166" s="22">
        <f>+Sheet1!P166/1000000</f>
        <v>8657.0788159999993</v>
      </c>
      <c r="Q166" s="22">
        <f>+Sheet1!Q166/1000000</f>
        <v>0</v>
      </c>
      <c r="R166" s="22">
        <f>+Sheet1!R166/1000000</f>
        <v>0</v>
      </c>
      <c r="S166" s="22">
        <f>+Sheet1!S166/1000000</f>
        <v>0</v>
      </c>
      <c r="T166" s="22">
        <f t="shared" si="72"/>
        <v>0</v>
      </c>
      <c r="U166" s="22">
        <f>+Sheet1!U166/1000000</f>
        <v>0</v>
      </c>
      <c r="V166" s="22">
        <f>+Sheet1!V166/1000000</f>
        <v>0</v>
      </c>
      <c r="W166" s="22">
        <f>+Sheet1!W166/1000000</f>
        <v>0</v>
      </c>
      <c r="X166" s="22">
        <f>+Sheet1!X166/1000000</f>
        <v>0</v>
      </c>
      <c r="Y166" s="22">
        <f>+Sheet1!Y166/1000000</f>
        <v>0</v>
      </c>
      <c r="Z166" s="22">
        <f>+Sheet1!Z166/1000000</f>
        <v>0</v>
      </c>
      <c r="AA166" s="22">
        <f>+Sheet1!AA166/1000000</f>
        <v>0</v>
      </c>
      <c r="AB166" s="22">
        <f>+Sheet1!AB166/1000000</f>
        <v>0</v>
      </c>
      <c r="AC166" s="72">
        <f t="shared" si="47"/>
        <v>0.72142323466666658</v>
      </c>
      <c r="AD166" s="72" t="str">
        <f t="shared" si="48"/>
        <v/>
      </c>
      <c r="AE166" s="72">
        <f t="shared" si="49"/>
        <v>0.72142323466666658</v>
      </c>
      <c r="AF166" s="72" t="str">
        <f t="shared" si="50"/>
        <v/>
      </c>
      <c r="AG166" s="72" t="str">
        <f t="shared" si="51"/>
        <v/>
      </c>
      <c r="AH166" s="72" t="str">
        <f t="shared" si="52"/>
        <v/>
      </c>
      <c r="AI166" s="72" t="str">
        <f t="shared" si="53"/>
        <v/>
      </c>
      <c r="AJ166" s="72" t="str">
        <f t="shared" si="54"/>
        <v/>
      </c>
      <c r="AK166" s="72" t="str">
        <f t="shared" si="55"/>
        <v/>
      </c>
      <c r="AL166" s="72" t="str">
        <f t="shared" si="56"/>
        <v/>
      </c>
      <c r="AM166" s="72" t="str">
        <f t="shared" si="57"/>
        <v/>
      </c>
      <c r="AN166" s="65"/>
      <c r="AO166" s="65"/>
      <c r="AP166" s="40">
        <f t="shared" si="64"/>
        <v>0</v>
      </c>
      <c r="AQ166" s="37">
        <v>0</v>
      </c>
      <c r="AR166" s="43">
        <f t="shared" si="62"/>
        <v>-12000</v>
      </c>
      <c r="AS166" s="43">
        <f t="shared" si="68"/>
        <v>0</v>
      </c>
    </row>
    <row r="167" spans="1:45" ht="20.95" x14ac:dyDescent="0.25">
      <c r="A167" s="7">
        <v>8</v>
      </c>
      <c r="B167" s="16" t="s">
        <v>145</v>
      </c>
      <c r="C167" s="21">
        <f t="shared" si="70"/>
        <v>3000</v>
      </c>
      <c r="D167" s="23">
        <f>+Sheet1!D167/1000000</f>
        <v>0</v>
      </c>
      <c r="E167" s="23">
        <f>+Sheet1!E167/1000000</f>
        <v>3000</v>
      </c>
      <c r="F167" s="23">
        <f>+Sheet1!F167/1000000</f>
        <v>0</v>
      </c>
      <c r="G167" s="23">
        <f>+Sheet1!G167/1000000</f>
        <v>0</v>
      </c>
      <c r="H167" s="23">
        <f>+Sheet1!H167/1000000</f>
        <v>0</v>
      </c>
      <c r="I167" s="22"/>
      <c r="J167" s="23">
        <f>+Sheet1!J167/1000000</f>
        <v>0</v>
      </c>
      <c r="K167" s="23">
        <f>+Sheet1!K167/1000000</f>
        <v>0</v>
      </c>
      <c r="L167" s="23">
        <f>+Sheet1!L167/1000000</f>
        <v>0</v>
      </c>
      <c r="M167" s="22"/>
      <c r="N167" s="22">
        <f t="shared" si="60"/>
        <v>3000</v>
      </c>
      <c r="O167" s="22">
        <f>+Sheet1!O167/1000000</f>
        <v>0</v>
      </c>
      <c r="P167" s="22">
        <f>+Sheet1!P167/1000000</f>
        <v>3000</v>
      </c>
      <c r="Q167" s="22">
        <f>+Sheet1!Q167/1000000</f>
        <v>0</v>
      </c>
      <c r="R167" s="22">
        <f>+Sheet1!R167/1000000</f>
        <v>0</v>
      </c>
      <c r="S167" s="22">
        <f>+Sheet1!S167/1000000</f>
        <v>0</v>
      </c>
      <c r="T167" s="22">
        <f t="shared" si="72"/>
        <v>0</v>
      </c>
      <c r="U167" s="22">
        <f>+Sheet1!U167/1000000</f>
        <v>0</v>
      </c>
      <c r="V167" s="22">
        <f>+Sheet1!V167/1000000</f>
        <v>0</v>
      </c>
      <c r="W167" s="22">
        <f>+Sheet1!W167/1000000</f>
        <v>0</v>
      </c>
      <c r="X167" s="22">
        <f>+Sheet1!X167/1000000</f>
        <v>0</v>
      </c>
      <c r="Y167" s="22">
        <f>+Sheet1!Y167/1000000</f>
        <v>0</v>
      </c>
      <c r="Z167" s="22">
        <f>+Sheet1!Z167/1000000</f>
        <v>0</v>
      </c>
      <c r="AA167" s="22">
        <f>+Sheet1!AA167/1000000</f>
        <v>0</v>
      </c>
      <c r="AB167" s="22">
        <f>+Sheet1!AB167/1000000</f>
        <v>0</v>
      </c>
      <c r="AC167" s="72">
        <f t="shared" si="47"/>
        <v>1</v>
      </c>
      <c r="AD167" s="72" t="str">
        <f t="shared" si="48"/>
        <v/>
      </c>
      <c r="AE167" s="72">
        <f t="shared" si="49"/>
        <v>1</v>
      </c>
      <c r="AF167" s="72" t="str">
        <f t="shared" si="50"/>
        <v/>
      </c>
      <c r="AG167" s="72" t="str">
        <f t="shared" si="51"/>
        <v/>
      </c>
      <c r="AH167" s="72" t="str">
        <f t="shared" si="52"/>
        <v/>
      </c>
      <c r="AI167" s="72" t="str">
        <f t="shared" si="53"/>
        <v/>
      </c>
      <c r="AJ167" s="72" t="str">
        <f t="shared" si="54"/>
        <v/>
      </c>
      <c r="AK167" s="72" t="str">
        <f t="shared" si="55"/>
        <v/>
      </c>
      <c r="AL167" s="72" t="str">
        <f t="shared" si="56"/>
        <v/>
      </c>
      <c r="AM167" s="72" t="str">
        <f t="shared" si="57"/>
        <v/>
      </c>
      <c r="AN167" s="65"/>
      <c r="AO167" s="65"/>
      <c r="AP167" s="40">
        <f t="shared" si="64"/>
        <v>0</v>
      </c>
      <c r="AQ167" s="37">
        <v>0</v>
      </c>
      <c r="AR167" s="43">
        <f t="shared" si="62"/>
        <v>-3000</v>
      </c>
      <c r="AS167" s="43">
        <f t="shared" si="68"/>
        <v>0</v>
      </c>
    </row>
    <row r="168" spans="1:45" ht="20.95" x14ac:dyDescent="0.25">
      <c r="A168" s="7">
        <v>9</v>
      </c>
      <c r="B168" s="16" t="s">
        <v>146</v>
      </c>
      <c r="C168" s="21">
        <f t="shared" si="70"/>
        <v>2242</v>
      </c>
      <c r="D168" s="23">
        <f>+Sheet1!D168/1000000</f>
        <v>0</v>
      </c>
      <c r="E168" s="23">
        <f>+Sheet1!E168/1000000</f>
        <v>2242</v>
      </c>
      <c r="F168" s="23">
        <f>+Sheet1!F168/1000000</f>
        <v>0</v>
      </c>
      <c r="G168" s="23">
        <f>+Sheet1!G168/1000000</f>
        <v>0</v>
      </c>
      <c r="H168" s="23">
        <f>+Sheet1!H168/1000000</f>
        <v>0</v>
      </c>
      <c r="I168" s="22"/>
      <c r="J168" s="23">
        <f>+Sheet1!J168/1000000</f>
        <v>0</v>
      </c>
      <c r="K168" s="23">
        <f>+Sheet1!K168/1000000</f>
        <v>0</v>
      </c>
      <c r="L168" s="23">
        <f>+Sheet1!L168/1000000</f>
        <v>0</v>
      </c>
      <c r="M168" s="22"/>
      <c r="N168" s="22">
        <f t="shared" si="60"/>
        <v>2242</v>
      </c>
      <c r="O168" s="22">
        <f>+Sheet1!O168/1000000</f>
        <v>0</v>
      </c>
      <c r="P168" s="22">
        <f>+Sheet1!P168/1000000</f>
        <v>2242</v>
      </c>
      <c r="Q168" s="22">
        <f>+Sheet1!Q168/1000000</f>
        <v>0</v>
      </c>
      <c r="R168" s="22">
        <f>+Sheet1!R168/1000000</f>
        <v>0</v>
      </c>
      <c r="S168" s="22">
        <f>+Sheet1!S168/1000000</f>
        <v>0</v>
      </c>
      <c r="T168" s="22">
        <f t="shared" si="72"/>
        <v>0</v>
      </c>
      <c r="U168" s="22">
        <f>+Sheet1!U168/1000000</f>
        <v>0</v>
      </c>
      <c r="V168" s="22">
        <f>+Sheet1!V168/1000000</f>
        <v>0</v>
      </c>
      <c r="W168" s="22">
        <f>+Sheet1!W168/1000000</f>
        <v>0</v>
      </c>
      <c r="X168" s="22">
        <f>+Sheet1!X168/1000000</f>
        <v>0</v>
      </c>
      <c r="Y168" s="22">
        <f>+Sheet1!Y168/1000000</f>
        <v>0</v>
      </c>
      <c r="Z168" s="22">
        <f>+Sheet1!Z168/1000000</f>
        <v>0</v>
      </c>
      <c r="AA168" s="22">
        <f>+Sheet1!AA168/1000000</f>
        <v>0</v>
      </c>
      <c r="AB168" s="22">
        <f>+Sheet1!AB168/1000000</f>
        <v>0</v>
      </c>
      <c r="AC168" s="72">
        <f t="shared" si="47"/>
        <v>1</v>
      </c>
      <c r="AD168" s="72" t="str">
        <f t="shared" si="48"/>
        <v/>
      </c>
      <c r="AE168" s="72">
        <f t="shared" si="49"/>
        <v>1</v>
      </c>
      <c r="AF168" s="72" t="str">
        <f t="shared" si="50"/>
        <v/>
      </c>
      <c r="AG168" s="72" t="str">
        <f t="shared" si="51"/>
        <v/>
      </c>
      <c r="AH168" s="72" t="str">
        <f t="shared" si="52"/>
        <v/>
      </c>
      <c r="AI168" s="72" t="str">
        <f t="shared" si="53"/>
        <v/>
      </c>
      <c r="AJ168" s="72" t="str">
        <f t="shared" si="54"/>
        <v/>
      </c>
      <c r="AK168" s="72" t="str">
        <f t="shared" si="55"/>
        <v/>
      </c>
      <c r="AL168" s="72" t="str">
        <f t="shared" si="56"/>
        <v/>
      </c>
      <c r="AM168" s="72" t="str">
        <f t="shared" si="57"/>
        <v/>
      </c>
      <c r="AN168" s="65"/>
      <c r="AO168" s="65"/>
      <c r="AP168" s="40">
        <f t="shared" si="64"/>
        <v>0</v>
      </c>
      <c r="AQ168" s="37">
        <v>0</v>
      </c>
      <c r="AR168" s="43">
        <f t="shared" si="62"/>
        <v>-2242</v>
      </c>
      <c r="AS168" s="43">
        <f t="shared" si="68"/>
        <v>0</v>
      </c>
    </row>
    <row r="169" spans="1:45" ht="20.95" x14ac:dyDescent="0.25">
      <c r="A169" s="7">
        <v>10</v>
      </c>
      <c r="B169" s="16" t="s">
        <v>147</v>
      </c>
      <c r="C169" s="21">
        <f t="shared" si="70"/>
        <v>76855.176699999996</v>
      </c>
      <c r="D169" s="23">
        <f>+Sheet1!D169/1000000</f>
        <v>55356</v>
      </c>
      <c r="E169" s="23">
        <f>+Sheet1!E169/1000000</f>
        <v>21499.1767</v>
      </c>
      <c r="F169" s="23">
        <f>+Sheet1!F169/1000000</f>
        <v>0</v>
      </c>
      <c r="G169" s="23">
        <f>+Sheet1!G169/1000000</f>
        <v>0</v>
      </c>
      <c r="H169" s="23">
        <f>+Sheet1!H169/1000000</f>
        <v>0</v>
      </c>
      <c r="I169" s="22"/>
      <c r="J169" s="23">
        <f>+Sheet1!J169/1000000</f>
        <v>0</v>
      </c>
      <c r="K169" s="23">
        <f>+Sheet1!K169/1000000</f>
        <v>0</v>
      </c>
      <c r="L169" s="23">
        <f>+Sheet1!L169/1000000</f>
        <v>0</v>
      </c>
      <c r="M169" s="22"/>
      <c r="N169" s="22">
        <f t="shared" si="60"/>
        <v>84731.952676000001</v>
      </c>
      <c r="O169" s="22">
        <f>+Sheet1!O169/1000000</f>
        <v>45872.124101000001</v>
      </c>
      <c r="P169" s="22">
        <f>+Sheet1!P169/1000000</f>
        <v>8803.4036959999994</v>
      </c>
      <c r="Q169" s="22">
        <f>+Sheet1!Q169/1000000</f>
        <v>0</v>
      </c>
      <c r="R169" s="22">
        <f>+Sheet1!R169/1000000</f>
        <v>0</v>
      </c>
      <c r="S169" s="22">
        <f>+Sheet1!S169/1000000</f>
        <v>0</v>
      </c>
      <c r="T169" s="22">
        <f t="shared" si="72"/>
        <v>0</v>
      </c>
      <c r="U169" s="22">
        <f>+Sheet1!U169/1000000</f>
        <v>0</v>
      </c>
      <c r="V169" s="22">
        <f>+Sheet1!V169/1000000</f>
        <v>0</v>
      </c>
      <c r="W169" s="22">
        <f>+Sheet1!W169/1000000</f>
        <v>30056.424878999998</v>
      </c>
      <c r="X169" s="22">
        <f>+Sheet1!X169/1000000</f>
        <v>26164.651875</v>
      </c>
      <c r="Y169" s="22">
        <f>+Sheet1!Y169/1000000</f>
        <v>3891.7730040000001</v>
      </c>
      <c r="Z169" s="22">
        <f>+Sheet1!Z169/1000000</f>
        <v>0</v>
      </c>
      <c r="AA169" s="22">
        <f>+Sheet1!AA169/1000000</f>
        <v>0</v>
      </c>
      <c r="AB169" s="22">
        <f>+Sheet1!AB169/1000000</f>
        <v>0</v>
      </c>
      <c r="AC169" s="72">
        <f t="shared" si="47"/>
        <v>1.1024885546323908</v>
      </c>
      <c r="AD169" s="72">
        <f t="shared" si="48"/>
        <v>0.82867483382108531</v>
      </c>
      <c r="AE169" s="72">
        <f t="shared" si="49"/>
        <v>0.40947631710938959</v>
      </c>
      <c r="AF169" s="72" t="str">
        <f t="shared" si="50"/>
        <v/>
      </c>
      <c r="AG169" s="72" t="str">
        <f t="shared" si="51"/>
        <v/>
      </c>
      <c r="AH169" s="72" t="str">
        <f t="shared" si="52"/>
        <v/>
      </c>
      <c r="AI169" s="72" t="str">
        <f t="shared" si="53"/>
        <v/>
      </c>
      <c r="AJ169" s="72" t="str">
        <f t="shared" si="54"/>
        <v/>
      </c>
      <c r="AK169" s="72" t="str">
        <f t="shared" si="55"/>
        <v/>
      </c>
      <c r="AL169" s="72" t="str">
        <f t="shared" si="56"/>
        <v/>
      </c>
      <c r="AM169" s="72" t="str">
        <f t="shared" si="57"/>
        <v/>
      </c>
      <c r="AN169" s="65"/>
      <c r="AO169" s="65"/>
      <c r="AP169" s="40">
        <f t="shared" si="64"/>
        <v>0</v>
      </c>
      <c r="AQ169" s="37">
        <v>0</v>
      </c>
      <c r="AR169" s="43">
        <f t="shared" si="62"/>
        <v>-21499.1767</v>
      </c>
      <c r="AS169" s="43">
        <f t="shared" si="68"/>
        <v>0</v>
      </c>
    </row>
    <row r="170" spans="1:45" ht="20.95" x14ac:dyDescent="0.25">
      <c r="A170" s="7">
        <v>11</v>
      </c>
      <c r="B170" s="16" t="s">
        <v>148</v>
      </c>
      <c r="C170" s="21">
        <f t="shared" si="70"/>
        <v>3413</v>
      </c>
      <c r="D170" s="23">
        <f>+Sheet1!D170/1000000</f>
        <v>0</v>
      </c>
      <c r="E170" s="23">
        <f>+Sheet1!E170/1000000</f>
        <v>3413</v>
      </c>
      <c r="F170" s="23">
        <f>+Sheet1!F170/1000000</f>
        <v>0</v>
      </c>
      <c r="G170" s="23">
        <f>+Sheet1!G170/1000000</f>
        <v>0</v>
      </c>
      <c r="H170" s="23">
        <f>+Sheet1!H170/1000000</f>
        <v>0</v>
      </c>
      <c r="I170" s="22"/>
      <c r="J170" s="23">
        <f>+Sheet1!J170/1000000</f>
        <v>0</v>
      </c>
      <c r="K170" s="23">
        <f>+Sheet1!K170/1000000</f>
        <v>0</v>
      </c>
      <c r="L170" s="23">
        <f>+Sheet1!L170/1000000</f>
        <v>0</v>
      </c>
      <c r="M170" s="22"/>
      <c r="N170" s="22">
        <f t="shared" si="60"/>
        <v>3412.9760000000001</v>
      </c>
      <c r="O170" s="22">
        <f>+Sheet1!O170/1000000</f>
        <v>0</v>
      </c>
      <c r="P170" s="22">
        <f>+Sheet1!P170/1000000</f>
        <v>3412.9760000000001</v>
      </c>
      <c r="Q170" s="22">
        <f>+Sheet1!Q170/1000000</f>
        <v>0</v>
      </c>
      <c r="R170" s="22">
        <f>+Sheet1!R170/1000000</f>
        <v>0</v>
      </c>
      <c r="S170" s="22">
        <f>+Sheet1!S170/1000000</f>
        <v>0</v>
      </c>
      <c r="T170" s="22">
        <f t="shared" si="72"/>
        <v>0</v>
      </c>
      <c r="U170" s="22">
        <f>+Sheet1!U170/1000000</f>
        <v>0</v>
      </c>
      <c r="V170" s="22">
        <f>+Sheet1!V170/1000000</f>
        <v>0</v>
      </c>
      <c r="W170" s="22">
        <f>+Sheet1!W170/1000000</f>
        <v>0</v>
      </c>
      <c r="X170" s="22">
        <f>+Sheet1!X170/1000000</f>
        <v>0</v>
      </c>
      <c r="Y170" s="22">
        <f>+Sheet1!Y170/1000000</f>
        <v>0</v>
      </c>
      <c r="Z170" s="22">
        <f>+Sheet1!Z170/1000000</f>
        <v>0</v>
      </c>
      <c r="AA170" s="22">
        <f>+Sheet1!AA170/1000000</f>
        <v>0</v>
      </c>
      <c r="AB170" s="22">
        <f>+Sheet1!AB170/1000000</f>
        <v>0</v>
      </c>
      <c r="AC170" s="72">
        <f t="shared" si="47"/>
        <v>0.99999296806328741</v>
      </c>
      <c r="AD170" s="72" t="str">
        <f t="shared" si="48"/>
        <v/>
      </c>
      <c r="AE170" s="72">
        <f t="shared" si="49"/>
        <v>0.99999296806328741</v>
      </c>
      <c r="AF170" s="72" t="str">
        <f t="shared" si="50"/>
        <v/>
      </c>
      <c r="AG170" s="72" t="str">
        <f t="shared" si="51"/>
        <v/>
      </c>
      <c r="AH170" s="72" t="str">
        <f t="shared" si="52"/>
        <v/>
      </c>
      <c r="AI170" s="72" t="str">
        <f t="shared" si="53"/>
        <v/>
      </c>
      <c r="AJ170" s="72" t="str">
        <f t="shared" si="54"/>
        <v/>
      </c>
      <c r="AK170" s="72" t="str">
        <f t="shared" si="55"/>
        <v/>
      </c>
      <c r="AL170" s="72" t="str">
        <f t="shared" si="56"/>
        <v/>
      </c>
      <c r="AM170" s="72" t="str">
        <f t="shared" si="57"/>
        <v/>
      </c>
      <c r="AN170" s="65"/>
      <c r="AO170" s="65"/>
      <c r="AP170" s="40">
        <f t="shared" si="64"/>
        <v>0</v>
      </c>
      <c r="AQ170" s="37">
        <v>0</v>
      </c>
      <c r="AR170" s="43">
        <f t="shared" si="62"/>
        <v>-3413</v>
      </c>
      <c r="AS170" s="43">
        <f t="shared" si="68"/>
        <v>0</v>
      </c>
    </row>
    <row r="171" spans="1:45" x14ac:dyDescent="0.25">
      <c r="A171" s="7">
        <v>12</v>
      </c>
      <c r="B171" s="16" t="s">
        <v>149</v>
      </c>
      <c r="C171" s="21">
        <f t="shared" si="70"/>
        <v>2100</v>
      </c>
      <c r="D171" s="23">
        <f>+Sheet1!D171/1000000</f>
        <v>0</v>
      </c>
      <c r="E171" s="23">
        <f>+Sheet1!E171/1000000</f>
        <v>2100</v>
      </c>
      <c r="F171" s="23">
        <f>+Sheet1!F171/1000000</f>
        <v>0</v>
      </c>
      <c r="G171" s="23">
        <f>+Sheet1!G171/1000000</f>
        <v>0</v>
      </c>
      <c r="H171" s="23">
        <f>+Sheet1!H171/1000000</f>
        <v>0</v>
      </c>
      <c r="I171" s="22"/>
      <c r="J171" s="23">
        <f>+Sheet1!J171/1000000</f>
        <v>0</v>
      </c>
      <c r="K171" s="23">
        <f>+Sheet1!K171/1000000</f>
        <v>0</v>
      </c>
      <c r="L171" s="23">
        <f>+Sheet1!L171/1000000</f>
        <v>0</v>
      </c>
      <c r="M171" s="22"/>
      <c r="N171" s="22">
        <f t="shared" si="60"/>
        <v>2100</v>
      </c>
      <c r="O171" s="22">
        <f>+Sheet1!O171/1000000</f>
        <v>0</v>
      </c>
      <c r="P171" s="22">
        <f>+Sheet1!P171/1000000</f>
        <v>2100</v>
      </c>
      <c r="Q171" s="22">
        <f>+Sheet1!Q171/1000000</f>
        <v>0</v>
      </c>
      <c r="R171" s="22">
        <f>+Sheet1!R171/1000000</f>
        <v>0</v>
      </c>
      <c r="S171" s="22">
        <f>+Sheet1!S171/1000000</f>
        <v>0</v>
      </c>
      <c r="T171" s="22">
        <f t="shared" si="72"/>
        <v>0</v>
      </c>
      <c r="U171" s="22">
        <f>+Sheet1!U171/1000000</f>
        <v>0</v>
      </c>
      <c r="V171" s="22">
        <f>+Sheet1!V171/1000000</f>
        <v>0</v>
      </c>
      <c r="W171" s="22">
        <f>+Sheet1!W171/1000000</f>
        <v>0</v>
      </c>
      <c r="X171" s="22">
        <f>+Sheet1!X171/1000000</f>
        <v>0</v>
      </c>
      <c r="Y171" s="22">
        <f>+Sheet1!Y171/1000000</f>
        <v>0</v>
      </c>
      <c r="Z171" s="22">
        <f>+Sheet1!Z171/1000000</f>
        <v>0</v>
      </c>
      <c r="AA171" s="22">
        <f>+Sheet1!AA171/1000000</f>
        <v>0</v>
      </c>
      <c r="AB171" s="22">
        <f>+Sheet1!AB171/1000000</f>
        <v>0</v>
      </c>
      <c r="AC171" s="72">
        <f t="shared" si="47"/>
        <v>1</v>
      </c>
      <c r="AD171" s="72" t="str">
        <f t="shared" si="48"/>
        <v/>
      </c>
      <c r="AE171" s="72">
        <f t="shared" si="49"/>
        <v>1</v>
      </c>
      <c r="AF171" s="72" t="str">
        <f t="shared" si="50"/>
        <v/>
      </c>
      <c r="AG171" s="72" t="str">
        <f t="shared" si="51"/>
        <v/>
      </c>
      <c r="AH171" s="72" t="str">
        <f t="shared" si="52"/>
        <v/>
      </c>
      <c r="AI171" s="72" t="str">
        <f t="shared" si="53"/>
        <v/>
      </c>
      <c r="AJ171" s="72" t="str">
        <f t="shared" si="54"/>
        <v/>
      </c>
      <c r="AK171" s="72" t="str">
        <f t="shared" si="55"/>
        <v/>
      </c>
      <c r="AL171" s="72" t="str">
        <f t="shared" si="56"/>
        <v/>
      </c>
      <c r="AM171" s="72" t="str">
        <f t="shared" si="57"/>
        <v/>
      </c>
      <c r="AN171" s="65"/>
      <c r="AO171" s="65"/>
      <c r="AP171" s="40">
        <f t="shared" si="64"/>
        <v>0</v>
      </c>
      <c r="AQ171" s="37">
        <v>0</v>
      </c>
      <c r="AR171" s="43">
        <f t="shared" si="62"/>
        <v>-2100</v>
      </c>
      <c r="AS171" s="43">
        <f t="shared" si="68"/>
        <v>0</v>
      </c>
    </row>
    <row r="172" spans="1:45" x14ac:dyDescent="0.25">
      <c r="A172" s="7">
        <v>13</v>
      </c>
      <c r="B172" s="16" t="s">
        <v>150</v>
      </c>
      <c r="C172" s="21">
        <f t="shared" si="70"/>
        <v>4500</v>
      </c>
      <c r="D172" s="23">
        <f>+Sheet1!D172/1000000</f>
        <v>0</v>
      </c>
      <c r="E172" s="23">
        <f>+Sheet1!E172/1000000</f>
        <v>4500</v>
      </c>
      <c r="F172" s="23">
        <f>+Sheet1!F172/1000000</f>
        <v>0</v>
      </c>
      <c r="G172" s="23">
        <f>+Sheet1!G172/1000000</f>
        <v>0</v>
      </c>
      <c r="H172" s="23">
        <f>+Sheet1!H172/1000000</f>
        <v>0</v>
      </c>
      <c r="I172" s="22"/>
      <c r="J172" s="23">
        <f>+Sheet1!J172/1000000</f>
        <v>0</v>
      </c>
      <c r="K172" s="23">
        <f>+Sheet1!K172/1000000</f>
        <v>0</v>
      </c>
      <c r="L172" s="23">
        <f>+Sheet1!L172/1000000</f>
        <v>0</v>
      </c>
      <c r="M172" s="22"/>
      <c r="N172" s="22">
        <f t="shared" si="60"/>
        <v>3154.6920500000001</v>
      </c>
      <c r="O172" s="22">
        <f>+Sheet1!O172/1000000</f>
        <v>0</v>
      </c>
      <c r="P172" s="22">
        <f>+Sheet1!P172/1000000</f>
        <v>3154.6920500000001</v>
      </c>
      <c r="Q172" s="22">
        <f>+Sheet1!Q172/1000000</f>
        <v>0</v>
      </c>
      <c r="R172" s="22">
        <f>+Sheet1!R172/1000000</f>
        <v>0</v>
      </c>
      <c r="S172" s="22">
        <f>+Sheet1!S172/1000000</f>
        <v>0</v>
      </c>
      <c r="T172" s="22">
        <f t="shared" si="72"/>
        <v>0</v>
      </c>
      <c r="U172" s="22">
        <f>+Sheet1!U172/1000000</f>
        <v>0</v>
      </c>
      <c r="V172" s="22">
        <f>+Sheet1!V172/1000000</f>
        <v>0</v>
      </c>
      <c r="W172" s="22">
        <f>+Sheet1!W172/1000000</f>
        <v>0</v>
      </c>
      <c r="X172" s="22">
        <f>+Sheet1!X172/1000000</f>
        <v>0</v>
      </c>
      <c r="Y172" s="22">
        <f>+Sheet1!Y172/1000000</f>
        <v>0</v>
      </c>
      <c r="Z172" s="22">
        <f>+Sheet1!Z172/1000000</f>
        <v>0</v>
      </c>
      <c r="AA172" s="22">
        <f>+Sheet1!AA172/1000000</f>
        <v>0</v>
      </c>
      <c r="AB172" s="22">
        <f>+Sheet1!AB172/1000000</f>
        <v>0</v>
      </c>
      <c r="AC172" s="72">
        <f t="shared" si="47"/>
        <v>0.70104267777777785</v>
      </c>
      <c r="AD172" s="72" t="str">
        <f t="shared" si="48"/>
        <v/>
      </c>
      <c r="AE172" s="72">
        <f t="shared" si="49"/>
        <v>0.70104267777777785</v>
      </c>
      <c r="AF172" s="72" t="str">
        <f t="shared" si="50"/>
        <v/>
      </c>
      <c r="AG172" s="72" t="str">
        <f t="shared" si="51"/>
        <v/>
      </c>
      <c r="AH172" s="72" t="str">
        <f t="shared" si="52"/>
        <v/>
      </c>
      <c r="AI172" s="72" t="str">
        <f t="shared" si="53"/>
        <v/>
      </c>
      <c r="AJ172" s="72" t="str">
        <f t="shared" si="54"/>
        <v/>
      </c>
      <c r="AK172" s="72" t="str">
        <f t="shared" si="55"/>
        <v/>
      </c>
      <c r="AL172" s="72" t="str">
        <f t="shared" si="56"/>
        <v/>
      </c>
      <c r="AM172" s="72" t="str">
        <f t="shared" si="57"/>
        <v/>
      </c>
      <c r="AN172" s="65"/>
      <c r="AO172" s="65"/>
      <c r="AP172" s="40">
        <f t="shared" si="64"/>
        <v>0</v>
      </c>
      <c r="AQ172" s="37">
        <v>0</v>
      </c>
      <c r="AR172" s="43">
        <f t="shared" si="62"/>
        <v>-4500</v>
      </c>
      <c r="AS172" s="43">
        <f t="shared" si="68"/>
        <v>0</v>
      </c>
    </row>
    <row r="173" spans="1:45" ht="20.95" x14ac:dyDescent="0.25">
      <c r="A173" s="7">
        <v>14</v>
      </c>
      <c r="B173" s="16" t="s">
        <v>187</v>
      </c>
      <c r="C173" s="21">
        <f t="shared" si="70"/>
        <v>1617.8008870000001</v>
      </c>
      <c r="D173" s="23">
        <f>+Sheet1!D173/1000000</f>
        <v>1617.8008870000001</v>
      </c>
      <c r="E173" s="23">
        <f>+Sheet1!E173/1000000</f>
        <v>0</v>
      </c>
      <c r="F173" s="23">
        <f>+Sheet1!F173/1000000</f>
        <v>0</v>
      </c>
      <c r="G173" s="23">
        <f>+Sheet1!G173/1000000</f>
        <v>0</v>
      </c>
      <c r="H173" s="23">
        <f>+Sheet1!H173/1000000</f>
        <v>0</v>
      </c>
      <c r="I173" s="22"/>
      <c r="J173" s="23">
        <f>+Sheet1!J173/1000000</f>
        <v>0</v>
      </c>
      <c r="K173" s="23">
        <f>+Sheet1!K173/1000000</f>
        <v>0</v>
      </c>
      <c r="L173" s="23">
        <f>+Sheet1!L173/1000000</f>
        <v>0</v>
      </c>
      <c r="M173" s="22"/>
      <c r="N173" s="22">
        <f t="shared" si="60"/>
        <v>1617.7360000000001</v>
      </c>
      <c r="O173" s="22">
        <f>+Sheet1!O173/1000000</f>
        <v>1617.7360000000001</v>
      </c>
      <c r="P173" s="22">
        <f>+Sheet1!P173/1000000</f>
        <v>0</v>
      </c>
      <c r="Q173" s="22">
        <f>+Sheet1!Q173/1000000</f>
        <v>0</v>
      </c>
      <c r="R173" s="22">
        <f>+Sheet1!R173/1000000</f>
        <v>0</v>
      </c>
      <c r="S173" s="22">
        <f>+Sheet1!S173/1000000</f>
        <v>0</v>
      </c>
      <c r="T173" s="22">
        <f t="shared" si="72"/>
        <v>0</v>
      </c>
      <c r="U173" s="22">
        <f>+Sheet1!U173/1000000</f>
        <v>0</v>
      </c>
      <c r="V173" s="22">
        <f>+Sheet1!V173/1000000</f>
        <v>0</v>
      </c>
      <c r="W173" s="22">
        <f>+Sheet1!W173/1000000</f>
        <v>0</v>
      </c>
      <c r="X173" s="22">
        <f>+Sheet1!X173/1000000</f>
        <v>0</v>
      </c>
      <c r="Y173" s="22">
        <f>+Sheet1!Y173/1000000</f>
        <v>0</v>
      </c>
      <c r="Z173" s="22">
        <f>+Sheet1!Z173/1000000</f>
        <v>0</v>
      </c>
      <c r="AA173" s="22">
        <f>+Sheet1!AA173/1000000</f>
        <v>0</v>
      </c>
      <c r="AB173" s="22">
        <f>+Sheet1!AB173/1000000</f>
        <v>0</v>
      </c>
      <c r="AC173" s="72">
        <f t="shared" si="47"/>
        <v>0.99995989185039924</v>
      </c>
      <c r="AD173" s="72">
        <f t="shared" si="48"/>
        <v>0.99995989185039924</v>
      </c>
      <c r="AE173" s="72" t="str">
        <f t="shared" si="49"/>
        <v/>
      </c>
      <c r="AF173" s="72" t="str">
        <f t="shared" si="50"/>
        <v/>
      </c>
      <c r="AG173" s="72" t="str">
        <f t="shared" si="51"/>
        <v/>
      </c>
      <c r="AH173" s="72" t="str">
        <f t="shared" si="52"/>
        <v/>
      </c>
      <c r="AI173" s="72" t="str">
        <f t="shared" si="53"/>
        <v/>
      </c>
      <c r="AJ173" s="72" t="str">
        <f t="shared" si="54"/>
        <v/>
      </c>
      <c r="AK173" s="72" t="str">
        <f t="shared" si="55"/>
        <v/>
      </c>
      <c r="AL173" s="72" t="str">
        <f t="shared" si="56"/>
        <v/>
      </c>
      <c r="AM173" s="72" t="str">
        <f t="shared" si="57"/>
        <v/>
      </c>
      <c r="AN173" s="65"/>
      <c r="AO173" s="65"/>
      <c r="AP173" s="40">
        <f t="shared" si="64"/>
        <v>0</v>
      </c>
      <c r="AQ173" s="37">
        <v>0</v>
      </c>
      <c r="AR173" s="43">
        <f t="shared" si="62"/>
        <v>0</v>
      </c>
      <c r="AS173" s="43">
        <f t="shared" si="68"/>
        <v>0</v>
      </c>
    </row>
    <row r="174" spans="1:45" s="18" customFormat="1" x14ac:dyDescent="0.25">
      <c r="A174" s="9" t="s">
        <v>224</v>
      </c>
      <c r="B174" s="6" t="s">
        <v>151</v>
      </c>
      <c r="C174" s="21">
        <f>+SUBTOTAL(9,C175:C199)</f>
        <v>122769</v>
      </c>
      <c r="D174" s="21">
        <f t="shared" ref="D174:Z174" si="73">+SUBTOTAL(9,D175:D199)</f>
        <v>122769</v>
      </c>
      <c r="E174" s="21">
        <f t="shared" si="73"/>
        <v>0</v>
      </c>
      <c r="F174" s="21">
        <f t="shared" si="73"/>
        <v>0</v>
      </c>
      <c r="G174" s="21"/>
      <c r="H174" s="21">
        <f t="shared" si="73"/>
        <v>0</v>
      </c>
      <c r="I174" s="21">
        <f t="shared" si="73"/>
        <v>0</v>
      </c>
      <c r="J174" s="21">
        <f t="shared" si="73"/>
        <v>0</v>
      </c>
      <c r="K174" s="21">
        <f t="shared" si="73"/>
        <v>0</v>
      </c>
      <c r="L174" s="21"/>
      <c r="M174" s="21"/>
      <c r="N174" s="21">
        <f t="shared" si="73"/>
        <v>1146932.7856749999</v>
      </c>
      <c r="O174" s="21">
        <f t="shared" si="73"/>
        <v>1026271.9424300001</v>
      </c>
      <c r="P174" s="21">
        <f t="shared" si="73"/>
        <v>120660.84324500001</v>
      </c>
      <c r="Q174" s="21">
        <f t="shared" si="73"/>
        <v>0</v>
      </c>
      <c r="R174" s="21">
        <f t="shared" si="73"/>
        <v>0</v>
      </c>
      <c r="S174" s="21">
        <f t="shared" si="73"/>
        <v>0</v>
      </c>
      <c r="T174" s="21">
        <f t="shared" si="73"/>
        <v>0</v>
      </c>
      <c r="U174" s="21">
        <f t="shared" si="73"/>
        <v>0</v>
      </c>
      <c r="V174" s="21">
        <f t="shared" si="73"/>
        <v>0</v>
      </c>
      <c r="W174" s="21">
        <f t="shared" si="73"/>
        <v>0</v>
      </c>
      <c r="X174" s="21">
        <f t="shared" si="73"/>
        <v>0</v>
      </c>
      <c r="Y174" s="21">
        <f t="shared" si="73"/>
        <v>0</v>
      </c>
      <c r="Z174" s="21">
        <f t="shared" si="73"/>
        <v>0</v>
      </c>
      <c r="AA174" s="21"/>
      <c r="AB174" s="21"/>
      <c r="AC174" s="66">
        <f t="shared" si="47"/>
        <v>9.3422019050004472</v>
      </c>
      <c r="AD174" s="66">
        <f t="shared" si="48"/>
        <v>8.3593736401697498</v>
      </c>
      <c r="AE174" s="66" t="str">
        <f t="shared" si="49"/>
        <v/>
      </c>
      <c r="AF174" s="66" t="str">
        <f t="shared" si="50"/>
        <v/>
      </c>
      <c r="AG174" s="66" t="str">
        <f t="shared" si="51"/>
        <v/>
      </c>
      <c r="AH174" s="66" t="str">
        <f t="shared" si="52"/>
        <v/>
      </c>
      <c r="AI174" s="66" t="str">
        <f t="shared" si="53"/>
        <v/>
      </c>
      <c r="AJ174" s="66" t="str">
        <f t="shared" si="54"/>
        <v/>
      </c>
      <c r="AK174" s="66" t="str">
        <f t="shared" si="55"/>
        <v/>
      </c>
      <c r="AL174" s="66" t="str">
        <f t="shared" si="56"/>
        <v/>
      </c>
      <c r="AM174" s="66" t="str">
        <f t="shared" si="57"/>
        <v/>
      </c>
      <c r="AN174" s="65"/>
      <c r="AO174" s="65"/>
      <c r="AP174" s="40">
        <f t="shared" si="64"/>
        <v>0</v>
      </c>
      <c r="AQ174" s="37">
        <v>0</v>
      </c>
      <c r="AR174" s="43">
        <f t="shared" si="62"/>
        <v>0</v>
      </c>
      <c r="AS174" s="43">
        <f t="shared" si="68"/>
        <v>0</v>
      </c>
    </row>
    <row r="175" spans="1:45" x14ac:dyDescent="0.25">
      <c r="A175" s="7">
        <v>1</v>
      </c>
      <c r="B175" s="16" t="s">
        <v>152</v>
      </c>
      <c r="C175" s="21">
        <f>+SUM(D175:I175)</f>
        <v>0</v>
      </c>
      <c r="D175" s="23">
        <f>+Sheet1!D175/1000000</f>
        <v>0</v>
      </c>
      <c r="E175" s="23">
        <f>+Sheet1!E175/1000000</f>
        <v>0</v>
      </c>
      <c r="F175" s="23">
        <f>+Sheet1!F175/1000000</f>
        <v>0</v>
      </c>
      <c r="G175" s="23">
        <f>+Sheet1!G175/1000000</f>
        <v>0</v>
      </c>
      <c r="H175" s="23">
        <f>+Sheet1!H175/1000000</f>
        <v>0</v>
      </c>
      <c r="I175" s="22"/>
      <c r="J175" s="23">
        <f>+Sheet1!J175/1000000</f>
        <v>0</v>
      </c>
      <c r="K175" s="23">
        <f>+Sheet1!K175/1000000</f>
        <v>0</v>
      </c>
      <c r="L175" s="23">
        <f>+Sheet1!L175/1000000</f>
        <v>0</v>
      </c>
      <c r="M175" s="22"/>
      <c r="N175" s="22">
        <f t="shared" si="60"/>
        <v>114674.487221</v>
      </c>
      <c r="O175" s="22">
        <f>+Sheet1!O175/1000000</f>
        <v>0</v>
      </c>
      <c r="P175" s="22">
        <f>+Sheet1!P175/1000000</f>
        <v>114674.487221</v>
      </c>
      <c r="Q175" s="22">
        <f>+Sheet1!Q175/1000000</f>
        <v>0</v>
      </c>
      <c r="R175" s="22">
        <f>+Sheet1!R175/1000000</f>
        <v>0</v>
      </c>
      <c r="S175" s="22">
        <f>+Sheet1!S175/1000000</f>
        <v>0</v>
      </c>
      <c r="T175" s="22">
        <f t="shared" ref="T175" si="74">+SUM(U175:V175)</f>
        <v>0</v>
      </c>
      <c r="U175" s="22">
        <f>+Sheet1!U175/1000000</f>
        <v>0</v>
      </c>
      <c r="V175" s="22">
        <f>+Sheet1!V175/1000000</f>
        <v>0</v>
      </c>
      <c r="W175" s="22">
        <f>+Sheet1!W175/1000000</f>
        <v>0</v>
      </c>
      <c r="X175" s="22">
        <f>+Sheet1!X175/1000000</f>
        <v>0</v>
      </c>
      <c r="Y175" s="22">
        <f>+Sheet1!Y175/1000000</f>
        <v>0</v>
      </c>
      <c r="Z175" s="22">
        <f>+Sheet1!Z175/1000000</f>
        <v>0</v>
      </c>
      <c r="AA175" s="22">
        <f>+Sheet1!AA175/1000000</f>
        <v>0</v>
      </c>
      <c r="AB175" s="22">
        <f>+Sheet1!AB175/1000000</f>
        <v>0</v>
      </c>
      <c r="AC175" s="72" t="str">
        <f t="shared" si="47"/>
        <v/>
      </c>
      <c r="AD175" s="72" t="str">
        <f t="shared" si="48"/>
        <v/>
      </c>
      <c r="AE175" s="72" t="str">
        <f t="shared" si="49"/>
        <v/>
      </c>
      <c r="AF175" s="72" t="str">
        <f t="shared" si="50"/>
        <v/>
      </c>
      <c r="AG175" s="72" t="str">
        <f t="shared" si="51"/>
        <v/>
      </c>
      <c r="AH175" s="72" t="str">
        <f t="shared" si="52"/>
        <v/>
      </c>
      <c r="AI175" s="72" t="str">
        <f t="shared" si="53"/>
        <v/>
      </c>
      <c r="AJ175" s="72" t="str">
        <f t="shared" si="54"/>
        <v/>
      </c>
      <c r="AK175" s="72" t="str">
        <f t="shared" si="55"/>
        <v/>
      </c>
      <c r="AL175" s="72" t="str">
        <f t="shared" si="56"/>
        <v/>
      </c>
      <c r="AM175" s="72" t="str">
        <f t="shared" si="57"/>
        <v/>
      </c>
      <c r="AN175" s="65"/>
      <c r="AO175" s="65"/>
      <c r="AP175" s="40">
        <f t="shared" si="64"/>
        <v>0</v>
      </c>
      <c r="AQ175" s="37">
        <v>0</v>
      </c>
      <c r="AR175" s="43">
        <f t="shared" si="62"/>
        <v>0</v>
      </c>
      <c r="AS175" s="43">
        <f t="shared" si="68"/>
        <v>0</v>
      </c>
    </row>
    <row r="176" spans="1:45" x14ac:dyDescent="0.25">
      <c r="A176" s="7">
        <v>2</v>
      </c>
      <c r="B176" s="16" t="s">
        <v>93</v>
      </c>
      <c r="C176" s="21">
        <f t="shared" ref="C176:C199" si="75">+SUM(D176:I176)</f>
        <v>0</v>
      </c>
      <c r="D176" s="23">
        <f>+Sheet1!D176/1000000</f>
        <v>0</v>
      </c>
      <c r="E176" s="23">
        <f>+Sheet1!E176/1000000</f>
        <v>0</v>
      </c>
      <c r="F176" s="23">
        <f>+Sheet1!F176/1000000</f>
        <v>0</v>
      </c>
      <c r="G176" s="23">
        <f>+Sheet1!G176/1000000</f>
        <v>0</v>
      </c>
      <c r="H176" s="23">
        <f>+Sheet1!H176/1000000</f>
        <v>0</v>
      </c>
      <c r="I176" s="22"/>
      <c r="J176" s="23">
        <f>+Sheet1!J176/1000000</f>
        <v>0</v>
      </c>
      <c r="K176" s="23">
        <f>+Sheet1!K176/1000000</f>
        <v>0</v>
      </c>
      <c r="L176" s="23">
        <f>+Sheet1!L176/1000000</f>
        <v>0</v>
      </c>
      <c r="M176" s="22"/>
      <c r="N176" s="22">
        <f t="shared" si="60"/>
        <v>813.19271600000002</v>
      </c>
      <c r="O176" s="22">
        <f>+Sheet1!O176/1000000</f>
        <v>0</v>
      </c>
      <c r="P176" s="22">
        <f>+Sheet1!P176/1000000</f>
        <v>813.19271600000002</v>
      </c>
      <c r="Q176" s="22">
        <f>+Sheet1!Q176/1000000</f>
        <v>0</v>
      </c>
      <c r="R176" s="22">
        <f>+Sheet1!R176/1000000</f>
        <v>0</v>
      </c>
      <c r="S176" s="22">
        <f>+Sheet1!S176/1000000</f>
        <v>0</v>
      </c>
      <c r="T176" s="22">
        <f t="shared" ref="T176:T208" si="76">+SUM(U176:V176)</f>
        <v>0</v>
      </c>
      <c r="U176" s="22">
        <f>+Sheet1!U176/1000000</f>
        <v>0</v>
      </c>
      <c r="V176" s="22">
        <f>+Sheet1!V176/1000000</f>
        <v>0</v>
      </c>
      <c r="W176" s="22">
        <f>+Sheet1!W176/1000000</f>
        <v>0</v>
      </c>
      <c r="X176" s="22">
        <f>+Sheet1!X176/1000000</f>
        <v>0</v>
      </c>
      <c r="Y176" s="22">
        <f>+Sheet1!Y176/1000000</f>
        <v>0</v>
      </c>
      <c r="Z176" s="22">
        <f>+Sheet1!Z176/1000000</f>
        <v>0</v>
      </c>
      <c r="AA176" s="22">
        <f>+Sheet1!AA176/1000000</f>
        <v>0</v>
      </c>
      <c r="AB176" s="22">
        <f>+Sheet1!AB176/1000000</f>
        <v>0</v>
      </c>
      <c r="AC176" s="72" t="str">
        <f t="shared" si="47"/>
        <v/>
      </c>
      <c r="AD176" s="72" t="str">
        <f t="shared" si="48"/>
        <v/>
      </c>
      <c r="AE176" s="72" t="str">
        <f t="shared" si="49"/>
        <v/>
      </c>
      <c r="AF176" s="72" t="str">
        <f t="shared" si="50"/>
        <v/>
      </c>
      <c r="AG176" s="72" t="str">
        <f t="shared" si="51"/>
        <v/>
      </c>
      <c r="AH176" s="72" t="str">
        <f t="shared" si="52"/>
        <v/>
      </c>
      <c r="AI176" s="72" t="str">
        <f t="shared" si="53"/>
        <v/>
      </c>
      <c r="AJ176" s="72" t="str">
        <f t="shared" si="54"/>
        <v/>
      </c>
      <c r="AK176" s="72" t="str">
        <f t="shared" si="55"/>
        <v/>
      </c>
      <c r="AL176" s="72" t="str">
        <f t="shared" si="56"/>
        <v/>
      </c>
      <c r="AM176" s="72" t="str">
        <f t="shared" si="57"/>
        <v/>
      </c>
      <c r="AN176" s="65"/>
      <c r="AO176" s="65"/>
      <c r="AP176" s="40">
        <f t="shared" si="64"/>
        <v>0</v>
      </c>
      <c r="AQ176" s="37">
        <v>0</v>
      </c>
      <c r="AR176" s="43">
        <f t="shared" si="62"/>
        <v>0</v>
      </c>
      <c r="AS176" s="43">
        <f t="shared" si="68"/>
        <v>0</v>
      </c>
    </row>
    <row r="177" spans="1:45" ht="20.95" x14ac:dyDescent="0.25">
      <c r="A177" s="7">
        <v>3</v>
      </c>
      <c r="B177" s="16" t="s">
        <v>153</v>
      </c>
      <c r="C177" s="21">
        <f t="shared" si="75"/>
        <v>122769</v>
      </c>
      <c r="D177" s="23">
        <f>+Sheet1!D177/1000000</f>
        <v>122769</v>
      </c>
      <c r="E177" s="23">
        <f>+Sheet1!E177/1000000</f>
        <v>0</v>
      </c>
      <c r="F177" s="23">
        <f>+Sheet1!F177/1000000</f>
        <v>0</v>
      </c>
      <c r="G177" s="23">
        <f>+Sheet1!G177/1000000</f>
        <v>0</v>
      </c>
      <c r="H177" s="23">
        <f>+Sheet1!H177/1000000</f>
        <v>0</v>
      </c>
      <c r="I177" s="22"/>
      <c r="J177" s="23">
        <f>+Sheet1!J177/1000000</f>
        <v>0</v>
      </c>
      <c r="K177" s="23">
        <f>+Sheet1!K177/1000000</f>
        <v>0</v>
      </c>
      <c r="L177" s="23">
        <f>+Sheet1!L177/1000000</f>
        <v>0</v>
      </c>
      <c r="M177" s="22"/>
      <c r="N177" s="22">
        <f t="shared" si="60"/>
        <v>160402.16825599998</v>
      </c>
      <c r="O177" s="22">
        <f>+Sheet1!O177/1000000</f>
        <v>155229.00494799999</v>
      </c>
      <c r="P177" s="22">
        <f>+Sheet1!P177/1000000</f>
        <v>5173.1633080000001</v>
      </c>
      <c r="Q177" s="22">
        <f>+Sheet1!Q177/1000000</f>
        <v>0</v>
      </c>
      <c r="R177" s="22">
        <f>+Sheet1!R177/1000000</f>
        <v>0</v>
      </c>
      <c r="S177" s="22">
        <f>+Sheet1!S177/1000000</f>
        <v>0</v>
      </c>
      <c r="T177" s="22">
        <f t="shared" si="76"/>
        <v>0</v>
      </c>
      <c r="U177" s="22">
        <f>+Sheet1!U177/1000000</f>
        <v>0</v>
      </c>
      <c r="V177" s="22">
        <f>+Sheet1!V177/1000000</f>
        <v>0</v>
      </c>
      <c r="W177" s="22">
        <f>+Sheet1!W177/1000000</f>
        <v>0</v>
      </c>
      <c r="X177" s="22">
        <f>+Sheet1!X177/1000000</f>
        <v>0</v>
      </c>
      <c r="Y177" s="22">
        <f>+Sheet1!Y177/1000000</f>
        <v>0</v>
      </c>
      <c r="Z177" s="22">
        <f>+Sheet1!Z177/1000000</f>
        <v>0</v>
      </c>
      <c r="AA177" s="22">
        <f>+Sheet1!AA177/1000000</f>
        <v>0</v>
      </c>
      <c r="AB177" s="22">
        <f>+Sheet1!AB177/1000000</f>
        <v>0</v>
      </c>
      <c r="AC177" s="72">
        <f t="shared" si="47"/>
        <v>1.3065364078554029</v>
      </c>
      <c r="AD177" s="72">
        <f t="shared" si="48"/>
        <v>1.2643990335345241</v>
      </c>
      <c r="AE177" s="72" t="str">
        <f t="shared" si="49"/>
        <v/>
      </c>
      <c r="AF177" s="72" t="str">
        <f t="shared" si="50"/>
        <v/>
      </c>
      <c r="AG177" s="72" t="str">
        <f t="shared" si="51"/>
        <v/>
      </c>
      <c r="AH177" s="72" t="str">
        <f t="shared" si="52"/>
        <v/>
      </c>
      <c r="AI177" s="72" t="str">
        <f t="shared" si="53"/>
        <v/>
      </c>
      <c r="AJ177" s="72" t="str">
        <f t="shared" si="54"/>
        <v/>
      </c>
      <c r="AK177" s="72" t="str">
        <f t="shared" si="55"/>
        <v/>
      </c>
      <c r="AL177" s="72" t="str">
        <f t="shared" si="56"/>
        <v/>
      </c>
      <c r="AM177" s="72" t="str">
        <f t="shared" si="57"/>
        <v/>
      </c>
      <c r="AN177" s="65"/>
      <c r="AO177" s="65"/>
      <c r="AP177" s="40">
        <f t="shared" si="64"/>
        <v>0</v>
      </c>
      <c r="AQ177" s="37">
        <v>0</v>
      </c>
      <c r="AR177" s="43">
        <f t="shared" ref="AR177:AR200" si="77">AQ177-E177</f>
        <v>0</v>
      </c>
      <c r="AS177" s="43">
        <f t="shared" si="68"/>
        <v>0</v>
      </c>
    </row>
    <row r="178" spans="1:45" x14ac:dyDescent="0.25">
      <c r="A178" s="7">
        <v>4</v>
      </c>
      <c r="B178" s="16" t="s">
        <v>188</v>
      </c>
      <c r="C178" s="21">
        <f t="shared" si="75"/>
        <v>0</v>
      </c>
      <c r="D178" s="23">
        <f>+Sheet1!D178/1000000</f>
        <v>0</v>
      </c>
      <c r="E178" s="23">
        <f>+Sheet1!E178/1000000</f>
        <v>0</v>
      </c>
      <c r="F178" s="23">
        <f>+Sheet1!F178/1000000</f>
        <v>0</v>
      </c>
      <c r="G178" s="23">
        <f>+Sheet1!G178/1000000</f>
        <v>0</v>
      </c>
      <c r="H178" s="23">
        <f>+Sheet1!H178/1000000</f>
        <v>0</v>
      </c>
      <c r="I178" s="22"/>
      <c r="J178" s="23">
        <f>+Sheet1!J178/1000000</f>
        <v>0</v>
      </c>
      <c r="K178" s="23">
        <f>+Sheet1!K178/1000000</f>
        <v>0</v>
      </c>
      <c r="L178" s="23">
        <f>+Sheet1!L178/1000000</f>
        <v>0</v>
      </c>
      <c r="M178" s="22"/>
      <c r="N178" s="22">
        <f t="shared" si="60"/>
        <v>10331.138000000001</v>
      </c>
      <c r="O178" s="22">
        <f>+Sheet1!O178/1000000</f>
        <v>10331.138000000001</v>
      </c>
      <c r="P178" s="22">
        <f>+Sheet1!P178/1000000</f>
        <v>0</v>
      </c>
      <c r="Q178" s="22">
        <f>+Sheet1!Q178/1000000</f>
        <v>0</v>
      </c>
      <c r="R178" s="22">
        <f>+Sheet1!R178/1000000</f>
        <v>0</v>
      </c>
      <c r="S178" s="22">
        <f>+Sheet1!S178/1000000</f>
        <v>0</v>
      </c>
      <c r="T178" s="22">
        <f t="shared" si="76"/>
        <v>0</v>
      </c>
      <c r="U178" s="22">
        <f>+Sheet1!U178/1000000</f>
        <v>0</v>
      </c>
      <c r="V178" s="22">
        <f>+Sheet1!V178/1000000</f>
        <v>0</v>
      </c>
      <c r="W178" s="22">
        <f>+Sheet1!W178/1000000</f>
        <v>0</v>
      </c>
      <c r="X178" s="22">
        <f>+Sheet1!X178/1000000</f>
        <v>0</v>
      </c>
      <c r="Y178" s="22">
        <f>+Sheet1!Y178/1000000</f>
        <v>0</v>
      </c>
      <c r="Z178" s="22">
        <f>+Sheet1!Z178/1000000</f>
        <v>0</v>
      </c>
      <c r="AA178" s="22">
        <f>+Sheet1!AA178/1000000</f>
        <v>0</v>
      </c>
      <c r="AB178" s="22">
        <f>+Sheet1!AB178/1000000</f>
        <v>0</v>
      </c>
      <c r="AC178" s="72" t="str">
        <f t="shared" si="47"/>
        <v/>
      </c>
      <c r="AD178" s="72" t="str">
        <f t="shared" si="48"/>
        <v/>
      </c>
      <c r="AE178" s="72" t="str">
        <f t="shared" si="49"/>
        <v/>
      </c>
      <c r="AF178" s="72" t="str">
        <f t="shared" si="50"/>
        <v/>
      </c>
      <c r="AG178" s="72" t="str">
        <f t="shared" si="51"/>
        <v/>
      </c>
      <c r="AH178" s="72" t="str">
        <f t="shared" si="52"/>
        <v/>
      </c>
      <c r="AI178" s="72" t="str">
        <f t="shared" si="53"/>
        <v/>
      </c>
      <c r="AJ178" s="72" t="str">
        <f t="shared" si="54"/>
        <v/>
      </c>
      <c r="AK178" s="72" t="str">
        <f t="shared" si="55"/>
        <v/>
      </c>
      <c r="AL178" s="72" t="str">
        <f t="shared" si="56"/>
        <v/>
      </c>
      <c r="AM178" s="72" t="str">
        <f t="shared" si="57"/>
        <v/>
      </c>
      <c r="AN178" s="65"/>
      <c r="AO178" s="65"/>
      <c r="AP178" s="40">
        <f t="shared" si="64"/>
        <v>0</v>
      </c>
      <c r="AQ178" s="37">
        <v>0</v>
      </c>
      <c r="AR178" s="43">
        <f t="shared" si="77"/>
        <v>0</v>
      </c>
      <c r="AS178" s="43">
        <f t="shared" si="68"/>
        <v>0</v>
      </c>
    </row>
    <row r="179" spans="1:45" x14ac:dyDescent="0.25">
      <c r="A179" s="7">
        <v>5</v>
      </c>
      <c r="B179" s="16" t="s">
        <v>189</v>
      </c>
      <c r="C179" s="21">
        <f t="shared" si="75"/>
        <v>0</v>
      </c>
      <c r="D179" s="23">
        <f>+Sheet1!D179/1000000</f>
        <v>0</v>
      </c>
      <c r="E179" s="23">
        <f>+Sheet1!E179/1000000</f>
        <v>0</v>
      </c>
      <c r="F179" s="23">
        <f>+Sheet1!F179/1000000</f>
        <v>0</v>
      </c>
      <c r="G179" s="23">
        <f>+Sheet1!G179/1000000</f>
        <v>0</v>
      </c>
      <c r="H179" s="23">
        <f>+Sheet1!H179/1000000</f>
        <v>0</v>
      </c>
      <c r="I179" s="22"/>
      <c r="J179" s="23">
        <f>+Sheet1!J179/1000000</f>
        <v>0</v>
      </c>
      <c r="K179" s="23">
        <f>+Sheet1!K179/1000000</f>
        <v>0</v>
      </c>
      <c r="L179" s="23">
        <f>+Sheet1!L179/1000000</f>
        <v>0</v>
      </c>
      <c r="M179" s="22"/>
      <c r="N179" s="22">
        <f t="shared" si="60"/>
        <v>7423.1175000000003</v>
      </c>
      <c r="O179" s="22">
        <f>+Sheet1!O179/1000000</f>
        <v>7423.1175000000003</v>
      </c>
      <c r="P179" s="22">
        <f>+Sheet1!P179/1000000</f>
        <v>0</v>
      </c>
      <c r="Q179" s="22">
        <f>+Sheet1!Q179/1000000</f>
        <v>0</v>
      </c>
      <c r="R179" s="22">
        <f>+Sheet1!R179/1000000</f>
        <v>0</v>
      </c>
      <c r="S179" s="22">
        <f>+Sheet1!S179/1000000</f>
        <v>0</v>
      </c>
      <c r="T179" s="22">
        <f t="shared" si="76"/>
        <v>0</v>
      </c>
      <c r="U179" s="22">
        <f>+Sheet1!U179/1000000</f>
        <v>0</v>
      </c>
      <c r="V179" s="22">
        <f>+Sheet1!V179/1000000</f>
        <v>0</v>
      </c>
      <c r="W179" s="22">
        <f>+Sheet1!W179/1000000</f>
        <v>0</v>
      </c>
      <c r="X179" s="22">
        <f>+Sheet1!X179/1000000</f>
        <v>0</v>
      </c>
      <c r="Y179" s="22">
        <f>+Sheet1!Y179/1000000</f>
        <v>0</v>
      </c>
      <c r="Z179" s="22">
        <f>+Sheet1!Z179/1000000</f>
        <v>0</v>
      </c>
      <c r="AA179" s="22">
        <f>+Sheet1!AA179/1000000</f>
        <v>0</v>
      </c>
      <c r="AB179" s="22">
        <f>+Sheet1!AB179/1000000</f>
        <v>0</v>
      </c>
      <c r="AC179" s="72" t="str">
        <f t="shared" si="47"/>
        <v/>
      </c>
      <c r="AD179" s="72" t="str">
        <f t="shared" si="48"/>
        <v/>
      </c>
      <c r="AE179" s="72" t="str">
        <f t="shared" si="49"/>
        <v/>
      </c>
      <c r="AF179" s="72" t="str">
        <f t="shared" si="50"/>
        <v/>
      </c>
      <c r="AG179" s="72" t="str">
        <f t="shared" si="51"/>
        <v/>
      </c>
      <c r="AH179" s="72" t="str">
        <f t="shared" si="52"/>
        <v/>
      </c>
      <c r="AI179" s="72" t="str">
        <f t="shared" si="53"/>
        <v/>
      </c>
      <c r="AJ179" s="72" t="str">
        <f t="shared" si="54"/>
        <v/>
      </c>
      <c r="AK179" s="72" t="str">
        <f t="shared" si="55"/>
        <v/>
      </c>
      <c r="AL179" s="72" t="str">
        <f t="shared" si="56"/>
        <v/>
      </c>
      <c r="AM179" s="72" t="str">
        <f t="shared" si="57"/>
        <v/>
      </c>
      <c r="AN179" s="65"/>
      <c r="AO179" s="65"/>
      <c r="AP179" s="40">
        <f t="shared" si="64"/>
        <v>0</v>
      </c>
      <c r="AQ179" s="37">
        <v>0</v>
      </c>
      <c r="AR179" s="43">
        <f t="shared" si="77"/>
        <v>0</v>
      </c>
      <c r="AS179" s="43">
        <f t="shared" si="68"/>
        <v>0</v>
      </c>
    </row>
    <row r="180" spans="1:45" ht="20.95" x14ac:dyDescent="0.25">
      <c r="A180" s="7">
        <v>6</v>
      </c>
      <c r="B180" s="16" t="s">
        <v>190</v>
      </c>
      <c r="C180" s="21">
        <f t="shared" si="75"/>
        <v>0</v>
      </c>
      <c r="D180" s="23">
        <f>+Sheet1!D180/1000000</f>
        <v>0</v>
      </c>
      <c r="E180" s="23">
        <f>+Sheet1!E180/1000000</f>
        <v>0</v>
      </c>
      <c r="F180" s="23">
        <f>+Sheet1!F180/1000000</f>
        <v>0</v>
      </c>
      <c r="G180" s="23">
        <f>+Sheet1!G180/1000000</f>
        <v>0</v>
      </c>
      <c r="H180" s="23">
        <f>+Sheet1!H180/1000000</f>
        <v>0</v>
      </c>
      <c r="I180" s="22"/>
      <c r="J180" s="23">
        <f>+Sheet1!J180/1000000</f>
        <v>0</v>
      </c>
      <c r="K180" s="23">
        <f>+Sheet1!K180/1000000</f>
        <v>0</v>
      </c>
      <c r="L180" s="23">
        <f>+Sheet1!L180/1000000</f>
        <v>0</v>
      </c>
      <c r="M180" s="22"/>
      <c r="N180" s="22">
        <f t="shared" si="60"/>
        <v>2907.0059999999999</v>
      </c>
      <c r="O180" s="22">
        <f>+Sheet1!O180/1000000</f>
        <v>2907.0059999999999</v>
      </c>
      <c r="P180" s="22">
        <f>+Sheet1!P180/1000000</f>
        <v>0</v>
      </c>
      <c r="Q180" s="22">
        <f>+Sheet1!Q180/1000000</f>
        <v>0</v>
      </c>
      <c r="R180" s="22">
        <f>+Sheet1!R180/1000000</f>
        <v>0</v>
      </c>
      <c r="S180" s="22">
        <f>+Sheet1!S180/1000000</f>
        <v>0</v>
      </c>
      <c r="T180" s="22">
        <f t="shared" si="76"/>
        <v>0</v>
      </c>
      <c r="U180" s="22">
        <f>+Sheet1!U180/1000000</f>
        <v>0</v>
      </c>
      <c r="V180" s="22">
        <f>+Sheet1!V180/1000000</f>
        <v>0</v>
      </c>
      <c r="W180" s="22">
        <f>+Sheet1!W180/1000000</f>
        <v>0</v>
      </c>
      <c r="X180" s="22">
        <f>+Sheet1!X180/1000000</f>
        <v>0</v>
      </c>
      <c r="Y180" s="22">
        <f>+Sheet1!Y180/1000000</f>
        <v>0</v>
      </c>
      <c r="Z180" s="22">
        <f>+Sheet1!Z180/1000000</f>
        <v>0</v>
      </c>
      <c r="AA180" s="22">
        <f>+Sheet1!AA180/1000000</f>
        <v>0</v>
      </c>
      <c r="AB180" s="22">
        <f>+Sheet1!AB180/1000000</f>
        <v>0</v>
      </c>
      <c r="AC180" s="72" t="str">
        <f t="shared" si="47"/>
        <v/>
      </c>
      <c r="AD180" s="72" t="str">
        <f t="shared" si="48"/>
        <v/>
      </c>
      <c r="AE180" s="72" t="str">
        <f t="shared" si="49"/>
        <v/>
      </c>
      <c r="AF180" s="72" t="str">
        <f t="shared" si="50"/>
        <v/>
      </c>
      <c r="AG180" s="72" t="str">
        <f t="shared" si="51"/>
        <v/>
      </c>
      <c r="AH180" s="72" t="str">
        <f t="shared" si="52"/>
        <v/>
      </c>
      <c r="AI180" s="72" t="str">
        <f t="shared" si="53"/>
        <v/>
      </c>
      <c r="AJ180" s="72" t="str">
        <f t="shared" si="54"/>
        <v/>
      </c>
      <c r="AK180" s="72" t="str">
        <f t="shared" si="55"/>
        <v/>
      </c>
      <c r="AL180" s="72" t="str">
        <f t="shared" si="56"/>
        <v/>
      </c>
      <c r="AM180" s="72" t="str">
        <f t="shared" si="57"/>
        <v/>
      </c>
      <c r="AN180" s="65"/>
      <c r="AO180" s="65"/>
      <c r="AP180" s="40">
        <f t="shared" si="64"/>
        <v>0</v>
      </c>
      <c r="AQ180" s="37">
        <v>0</v>
      </c>
      <c r="AR180" s="43">
        <f t="shared" si="77"/>
        <v>0</v>
      </c>
      <c r="AS180" s="43">
        <f t="shared" si="68"/>
        <v>0</v>
      </c>
    </row>
    <row r="181" spans="1:45" ht="20.95" x14ac:dyDescent="0.25">
      <c r="A181" s="7">
        <v>7</v>
      </c>
      <c r="B181" s="16" t="s">
        <v>191</v>
      </c>
      <c r="C181" s="21">
        <f t="shared" si="75"/>
        <v>0</v>
      </c>
      <c r="D181" s="23">
        <f>+Sheet1!D181/1000000</f>
        <v>0</v>
      </c>
      <c r="E181" s="23">
        <f>+Sheet1!E181/1000000</f>
        <v>0</v>
      </c>
      <c r="F181" s="23">
        <f>+Sheet1!F181/1000000</f>
        <v>0</v>
      </c>
      <c r="G181" s="23">
        <f>+Sheet1!G181/1000000</f>
        <v>0</v>
      </c>
      <c r="H181" s="23">
        <f>+Sheet1!H181/1000000</f>
        <v>0</v>
      </c>
      <c r="I181" s="22"/>
      <c r="J181" s="23">
        <f>+Sheet1!J181/1000000</f>
        <v>0</v>
      </c>
      <c r="K181" s="23">
        <f>+Sheet1!K181/1000000</f>
        <v>0</v>
      </c>
      <c r="L181" s="23">
        <f>+Sheet1!L181/1000000</f>
        <v>0</v>
      </c>
      <c r="M181" s="22"/>
      <c r="N181" s="22">
        <f t="shared" si="60"/>
        <v>44560.666609</v>
      </c>
      <c r="O181" s="22">
        <f>+Sheet1!O181/1000000</f>
        <v>44560.666609</v>
      </c>
      <c r="P181" s="22">
        <f>+Sheet1!P181/1000000</f>
        <v>0</v>
      </c>
      <c r="Q181" s="22">
        <f>+Sheet1!Q181/1000000</f>
        <v>0</v>
      </c>
      <c r="R181" s="22">
        <f>+Sheet1!R181/1000000</f>
        <v>0</v>
      </c>
      <c r="S181" s="22">
        <f>+Sheet1!S181/1000000</f>
        <v>0</v>
      </c>
      <c r="T181" s="22">
        <f t="shared" si="76"/>
        <v>0</v>
      </c>
      <c r="U181" s="22">
        <f>+Sheet1!U181/1000000</f>
        <v>0</v>
      </c>
      <c r="V181" s="22">
        <f>+Sheet1!V181/1000000</f>
        <v>0</v>
      </c>
      <c r="W181" s="22">
        <f>+Sheet1!W181/1000000</f>
        <v>0</v>
      </c>
      <c r="X181" s="22">
        <f>+Sheet1!X181/1000000</f>
        <v>0</v>
      </c>
      <c r="Y181" s="22">
        <f>+Sheet1!Y181/1000000</f>
        <v>0</v>
      </c>
      <c r="Z181" s="22">
        <f>+Sheet1!Z181/1000000</f>
        <v>0</v>
      </c>
      <c r="AA181" s="22">
        <f>+Sheet1!AA181/1000000</f>
        <v>0</v>
      </c>
      <c r="AB181" s="22">
        <f>+Sheet1!AB181/1000000</f>
        <v>0</v>
      </c>
      <c r="AC181" s="72" t="str">
        <f t="shared" si="47"/>
        <v/>
      </c>
      <c r="AD181" s="72" t="str">
        <f t="shared" si="48"/>
        <v/>
      </c>
      <c r="AE181" s="72" t="str">
        <f t="shared" si="49"/>
        <v/>
      </c>
      <c r="AF181" s="72" t="str">
        <f t="shared" si="50"/>
        <v/>
      </c>
      <c r="AG181" s="72" t="str">
        <f t="shared" si="51"/>
        <v/>
      </c>
      <c r="AH181" s="72" t="str">
        <f t="shared" si="52"/>
        <v/>
      </c>
      <c r="AI181" s="72" t="str">
        <f t="shared" si="53"/>
        <v/>
      </c>
      <c r="AJ181" s="72" t="str">
        <f t="shared" si="54"/>
        <v/>
      </c>
      <c r="AK181" s="72" t="str">
        <f t="shared" si="55"/>
        <v/>
      </c>
      <c r="AL181" s="72" t="str">
        <f t="shared" si="56"/>
        <v/>
      </c>
      <c r="AM181" s="72" t="str">
        <f t="shared" si="57"/>
        <v/>
      </c>
      <c r="AN181" s="65"/>
      <c r="AO181" s="65"/>
      <c r="AP181" s="40">
        <f t="shared" si="64"/>
        <v>0</v>
      </c>
      <c r="AQ181" s="37">
        <v>0</v>
      </c>
      <c r="AR181" s="43">
        <f t="shared" si="77"/>
        <v>0</v>
      </c>
      <c r="AS181" s="43">
        <f t="shared" si="68"/>
        <v>0</v>
      </c>
    </row>
    <row r="182" spans="1:45" x14ac:dyDescent="0.25">
      <c r="A182" s="7">
        <v>8</v>
      </c>
      <c r="B182" s="16" t="s">
        <v>192</v>
      </c>
      <c r="C182" s="21">
        <f t="shared" si="75"/>
        <v>0</v>
      </c>
      <c r="D182" s="23">
        <f>+Sheet1!D182/1000000</f>
        <v>0</v>
      </c>
      <c r="E182" s="23">
        <f>+Sheet1!E182/1000000</f>
        <v>0</v>
      </c>
      <c r="F182" s="23">
        <f>+Sheet1!F182/1000000</f>
        <v>0</v>
      </c>
      <c r="G182" s="23">
        <f>+Sheet1!G182/1000000</f>
        <v>0</v>
      </c>
      <c r="H182" s="23">
        <f>+Sheet1!H182/1000000</f>
        <v>0</v>
      </c>
      <c r="I182" s="22"/>
      <c r="J182" s="23">
        <f>+Sheet1!J182/1000000</f>
        <v>0</v>
      </c>
      <c r="K182" s="23">
        <f>+Sheet1!K182/1000000</f>
        <v>0</v>
      </c>
      <c r="L182" s="23">
        <f>+Sheet1!L182/1000000</f>
        <v>0</v>
      </c>
      <c r="M182" s="22"/>
      <c r="N182" s="22">
        <f t="shared" si="60"/>
        <v>117865.67539999999</v>
      </c>
      <c r="O182" s="22">
        <f>+Sheet1!O182/1000000</f>
        <v>117865.67539999999</v>
      </c>
      <c r="P182" s="22">
        <f>+Sheet1!P182/1000000</f>
        <v>0</v>
      </c>
      <c r="Q182" s="22">
        <f>+Sheet1!Q182/1000000</f>
        <v>0</v>
      </c>
      <c r="R182" s="22">
        <f>+Sheet1!R182/1000000</f>
        <v>0</v>
      </c>
      <c r="S182" s="22">
        <f>+Sheet1!S182/1000000</f>
        <v>0</v>
      </c>
      <c r="T182" s="22">
        <f t="shared" si="76"/>
        <v>0</v>
      </c>
      <c r="U182" s="22">
        <f>+Sheet1!U182/1000000</f>
        <v>0</v>
      </c>
      <c r="V182" s="22">
        <f>+Sheet1!V182/1000000</f>
        <v>0</v>
      </c>
      <c r="W182" s="22">
        <f>+Sheet1!W182/1000000</f>
        <v>0</v>
      </c>
      <c r="X182" s="22">
        <f>+Sheet1!X182/1000000</f>
        <v>0</v>
      </c>
      <c r="Y182" s="22">
        <f>+Sheet1!Y182/1000000</f>
        <v>0</v>
      </c>
      <c r="Z182" s="22">
        <f>+Sheet1!Z182/1000000</f>
        <v>0</v>
      </c>
      <c r="AA182" s="22">
        <f>+Sheet1!AA182/1000000</f>
        <v>0</v>
      </c>
      <c r="AB182" s="22">
        <f>+Sheet1!AB182/1000000</f>
        <v>0</v>
      </c>
      <c r="AC182" s="72" t="str">
        <f t="shared" si="47"/>
        <v/>
      </c>
      <c r="AD182" s="72" t="str">
        <f t="shared" si="48"/>
        <v/>
      </c>
      <c r="AE182" s="72" t="str">
        <f t="shared" si="49"/>
        <v/>
      </c>
      <c r="AF182" s="72" t="str">
        <f t="shared" si="50"/>
        <v/>
      </c>
      <c r="AG182" s="72" t="str">
        <f t="shared" si="51"/>
        <v/>
      </c>
      <c r="AH182" s="72" t="str">
        <f t="shared" si="52"/>
        <v/>
      </c>
      <c r="AI182" s="72" t="str">
        <f t="shared" si="53"/>
        <v/>
      </c>
      <c r="AJ182" s="72" t="str">
        <f t="shared" si="54"/>
        <v/>
      </c>
      <c r="AK182" s="72" t="str">
        <f t="shared" si="55"/>
        <v/>
      </c>
      <c r="AL182" s="72" t="str">
        <f t="shared" si="56"/>
        <v/>
      </c>
      <c r="AM182" s="72" t="str">
        <f t="shared" si="57"/>
        <v/>
      </c>
      <c r="AN182" s="65"/>
      <c r="AO182" s="65"/>
      <c r="AP182" s="40">
        <f t="shared" si="64"/>
        <v>0</v>
      </c>
      <c r="AQ182" s="37">
        <v>0</v>
      </c>
      <c r="AR182" s="43">
        <f t="shared" si="77"/>
        <v>0</v>
      </c>
      <c r="AS182" s="43">
        <f t="shared" si="68"/>
        <v>0</v>
      </c>
    </row>
    <row r="183" spans="1:45" ht="20.95" x14ac:dyDescent="0.25">
      <c r="A183" s="7">
        <v>9</v>
      </c>
      <c r="B183" s="16" t="s">
        <v>193</v>
      </c>
      <c r="C183" s="21">
        <f t="shared" si="75"/>
        <v>0</v>
      </c>
      <c r="D183" s="23">
        <f>+Sheet1!D183/1000000</f>
        <v>0</v>
      </c>
      <c r="E183" s="23">
        <f>+Sheet1!E183/1000000</f>
        <v>0</v>
      </c>
      <c r="F183" s="23">
        <f>+Sheet1!F183/1000000</f>
        <v>0</v>
      </c>
      <c r="G183" s="23">
        <f>+Sheet1!G183/1000000</f>
        <v>0</v>
      </c>
      <c r="H183" s="23">
        <f>+Sheet1!H183/1000000</f>
        <v>0</v>
      </c>
      <c r="I183" s="22"/>
      <c r="J183" s="23">
        <f>+Sheet1!J183/1000000</f>
        <v>0</v>
      </c>
      <c r="K183" s="23">
        <f>+Sheet1!K183/1000000</f>
        <v>0</v>
      </c>
      <c r="L183" s="23">
        <f>+Sheet1!L183/1000000</f>
        <v>0</v>
      </c>
      <c r="M183" s="22"/>
      <c r="N183" s="22">
        <f t="shared" si="60"/>
        <v>27133.27</v>
      </c>
      <c r="O183" s="22">
        <f>+Sheet1!O183/1000000</f>
        <v>27133.27</v>
      </c>
      <c r="P183" s="22">
        <f>+Sheet1!P183/1000000</f>
        <v>0</v>
      </c>
      <c r="Q183" s="22">
        <f>+Sheet1!Q183/1000000</f>
        <v>0</v>
      </c>
      <c r="R183" s="22">
        <f>+Sheet1!R183/1000000</f>
        <v>0</v>
      </c>
      <c r="S183" s="22">
        <f>+Sheet1!S183/1000000</f>
        <v>0</v>
      </c>
      <c r="T183" s="22">
        <f t="shared" si="76"/>
        <v>0</v>
      </c>
      <c r="U183" s="22">
        <f>+Sheet1!U183/1000000</f>
        <v>0</v>
      </c>
      <c r="V183" s="22">
        <f>+Sheet1!V183/1000000</f>
        <v>0</v>
      </c>
      <c r="W183" s="22">
        <f>+Sheet1!W183/1000000</f>
        <v>0</v>
      </c>
      <c r="X183" s="22">
        <f>+Sheet1!X183/1000000</f>
        <v>0</v>
      </c>
      <c r="Y183" s="22">
        <f>+Sheet1!Y183/1000000</f>
        <v>0</v>
      </c>
      <c r="Z183" s="22">
        <f>+Sheet1!Z183/1000000</f>
        <v>0</v>
      </c>
      <c r="AA183" s="22">
        <f>+Sheet1!AA183/1000000</f>
        <v>0</v>
      </c>
      <c r="AB183" s="22">
        <f>+Sheet1!AB183/1000000</f>
        <v>0</v>
      </c>
      <c r="AC183" s="72" t="str">
        <f t="shared" si="47"/>
        <v/>
      </c>
      <c r="AD183" s="72" t="str">
        <f t="shared" si="48"/>
        <v/>
      </c>
      <c r="AE183" s="72" t="str">
        <f t="shared" si="49"/>
        <v/>
      </c>
      <c r="AF183" s="72" t="str">
        <f t="shared" si="50"/>
        <v/>
      </c>
      <c r="AG183" s="72" t="str">
        <f t="shared" si="51"/>
        <v/>
      </c>
      <c r="AH183" s="72" t="str">
        <f t="shared" si="52"/>
        <v/>
      </c>
      <c r="AI183" s="72" t="str">
        <f t="shared" si="53"/>
        <v/>
      </c>
      <c r="AJ183" s="72" t="str">
        <f t="shared" si="54"/>
        <v/>
      </c>
      <c r="AK183" s="72" t="str">
        <f t="shared" si="55"/>
        <v/>
      </c>
      <c r="AL183" s="72" t="str">
        <f t="shared" si="56"/>
        <v/>
      </c>
      <c r="AM183" s="72" t="str">
        <f t="shared" si="57"/>
        <v/>
      </c>
      <c r="AN183" s="65"/>
      <c r="AO183" s="65"/>
      <c r="AP183" s="40">
        <f t="shared" si="64"/>
        <v>0</v>
      </c>
      <c r="AQ183" s="37">
        <v>0</v>
      </c>
      <c r="AR183" s="43">
        <f t="shared" si="77"/>
        <v>0</v>
      </c>
      <c r="AS183" s="43">
        <f t="shared" si="68"/>
        <v>0</v>
      </c>
    </row>
    <row r="184" spans="1:45" ht="20.95" x14ac:dyDescent="0.25">
      <c r="A184" s="7">
        <v>10</v>
      </c>
      <c r="B184" s="16" t="s">
        <v>194</v>
      </c>
      <c r="C184" s="21">
        <f t="shared" si="75"/>
        <v>0</v>
      </c>
      <c r="D184" s="23">
        <f>+Sheet1!D184/1000000</f>
        <v>0</v>
      </c>
      <c r="E184" s="23">
        <f>+Sheet1!E184/1000000</f>
        <v>0</v>
      </c>
      <c r="F184" s="23">
        <f>+Sheet1!F184/1000000</f>
        <v>0</v>
      </c>
      <c r="G184" s="23">
        <f>+Sheet1!G184/1000000</f>
        <v>0</v>
      </c>
      <c r="H184" s="23">
        <f>+Sheet1!H184/1000000</f>
        <v>0</v>
      </c>
      <c r="I184" s="22"/>
      <c r="J184" s="23">
        <f>+Sheet1!J184/1000000</f>
        <v>0</v>
      </c>
      <c r="K184" s="23">
        <f>+Sheet1!K184/1000000</f>
        <v>0</v>
      </c>
      <c r="L184" s="23">
        <f>+Sheet1!L184/1000000</f>
        <v>0</v>
      </c>
      <c r="M184" s="22"/>
      <c r="N184" s="22">
        <f t="shared" si="60"/>
        <v>40347.242570000002</v>
      </c>
      <c r="O184" s="22">
        <f>+Sheet1!O184/1000000</f>
        <v>40347.242570000002</v>
      </c>
      <c r="P184" s="22">
        <f>+Sheet1!P184/1000000</f>
        <v>0</v>
      </c>
      <c r="Q184" s="22">
        <f>+Sheet1!Q184/1000000</f>
        <v>0</v>
      </c>
      <c r="R184" s="22">
        <f>+Sheet1!R184/1000000</f>
        <v>0</v>
      </c>
      <c r="S184" s="22">
        <f>+Sheet1!S184/1000000</f>
        <v>0</v>
      </c>
      <c r="T184" s="22">
        <f t="shared" si="76"/>
        <v>0</v>
      </c>
      <c r="U184" s="22">
        <f>+Sheet1!U184/1000000</f>
        <v>0</v>
      </c>
      <c r="V184" s="22">
        <f>+Sheet1!V184/1000000</f>
        <v>0</v>
      </c>
      <c r="W184" s="22">
        <f>+Sheet1!W184/1000000</f>
        <v>0</v>
      </c>
      <c r="X184" s="22">
        <f>+Sheet1!X184/1000000</f>
        <v>0</v>
      </c>
      <c r="Y184" s="22">
        <f>+Sheet1!Y184/1000000</f>
        <v>0</v>
      </c>
      <c r="Z184" s="22">
        <f>+Sheet1!Z184/1000000</f>
        <v>0</v>
      </c>
      <c r="AA184" s="22">
        <f>+Sheet1!AA184/1000000</f>
        <v>0</v>
      </c>
      <c r="AB184" s="22">
        <f>+Sheet1!AB184/1000000</f>
        <v>0</v>
      </c>
      <c r="AC184" s="72" t="str">
        <f t="shared" si="47"/>
        <v/>
      </c>
      <c r="AD184" s="72" t="str">
        <f t="shared" si="48"/>
        <v/>
      </c>
      <c r="AE184" s="72" t="str">
        <f t="shared" si="49"/>
        <v/>
      </c>
      <c r="AF184" s="72" t="str">
        <f t="shared" si="50"/>
        <v/>
      </c>
      <c r="AG184" s="72" t="str">
        <f t="shared" si="51"/>
        <v/>
      </c>
      <c r="AH184" s="72" t="str">
        <f t="shared" si="52"/>
        <v/>
      </c>
      <c r="AI184" s="72" t="str">
        <f t="shared" si="53"/>
        <v/>
      </c>
      <c r="AJ184" s="72" t="str">
        <f t="shared" si="54"/>
        <v/>
      </c>
      <c r="AK184" s="72" t="str">
        <f t="shared" si="55"/>
        <v/>
      </c>
      <c r="AL184" s="72" t="str">
        <f t="shared" si="56"/>
        <v/>
      </c>
      <c r="AM184" s="72" t="str">
        <f t="shared" si="57"/>
        <v/>
      </c>
      <c r="AN184" s="65"/>
      <c r="AO184" s="65"/>
      <c r="AP184" s="40">
        <f t="shared" si="64"/>
        <v>0</v>
      </c>
      <c r="AQ184" s="37">
        <v>0</v>
      </c>
      <c r="AR184" s="43">
        <f t="shared" si="77"/>
        <v>0</v>
      </c>
      <c r="AS184" s="43">
        <f t="shared" si="68"/>
        <v>0</v>
      </c>
    </row>
    <row r="185" spans="1:45" ht="20.95" x14ac:dyDescent="0.25">
      <c r="A185" s="7">
        <v>11</v>
      </c>
      <c r="B185" s="16" t="s">
        <v>195</v>
      </c>
      <c r="C185" s="21">
        <f t="shared" si="75"/>
        <v>0</v>
      </c>
      <c r="D185" s="23">
        <f>+Sheet1!D185/1000000</f>
        <v>0</v>
      </c>
      <c r="E185" s="23">
        <f>+Sheet1!E185/1000000</f>
        <v>0</v>
      </c>
      <c r="F185" s="23">
        <f>+Sheet1!F185/1000000</f>
        <v>0</v>
      </c>
      <c r="G185" s="23">
        <f>+Sheet1!G185/1000000</f>
        <v>0</v>
      </c>
      <c r="H185" s="23">
        <f>+Sheet1!H185/1000000</f>
        <v>0</v>
      </c>
      <c r="I185" s="22"/>
      <c r="J185" s="23">
        <f>+Sheet1!J185/1000000</f>
        <v>0</v>
      </c>
      <c r="K185" s="23">
        <f>+Sheet1!K185/1000000</f>
        <v>0</v>
      </c>
      <c r="L185" s="23">
        <f>+Sheet1!L185/1000000</f>
        <v>0</v>
      </c>
      <c r="M185" s="22"/>
      <c r="N185" s="22">
        <f t="shared" si="60"/>
        <v>24948.506000000001</v>
      </c>
      <c r="O185" s="22">
        <f>+Sheet1!O185/1000000</f>
        <v>24948.506000000001</v>
      </c>
      <c r="P185" s="22">
        <f>+Sheet1!P185/1000000</f>
        <v>0</v>
      </c>
      <c r="Q185" s="22">
        <f>+Sheet1!Q185/1000000</f>
        <v>0</v>
      </c>
      <c r="R185" s="22">
        <f>+Sheet1!R185/1000000</f>
        <v>0</v>
      </c>
      <c r="S185" s="22">
        <f>+Sheet1!S185/1000000</f>
        <v>0</v>
      </c>
      <c r="T185" s="22">
        <f t="shared" si="76"/>
        <v>0</v>
      </c>
      <c r="U185" s="22">
        <f>+Sheet1!U185/1000000</f>
        <v>0</v>
      </c>
      <c r="V185" s="22">
        <f>+Sheet1!V185/1000000</f>
        <v>0</v>
      </c>
      <c r="W185" s="22">
        <f>+Sheet1!W185/1000000</f>
        <v>0</v>
      </c>
      <c r="X185" s="22">
        <f>+Sheet1!X185/1000000</f>
        <v>0</v>
      </c>
      <c r="Y185" s="22">
        <f>+Sheet1!Y185/1000000</f>
        <v>0</v>
      </c>
      <c r="Z185" s="22">
        <f>+Sheet1!Z185/1000000</f>
        <v>0</v>
      </c>
      <c r="AA185" s="22">
        <f>+Sheet1!AA185/1000000</f>
        <v>0</v>
      </c>
      <c r="AB185" s="22">
        <f>+Sheet1!AB185/1000000</f>
        <v>0</v>
      </c>
      <c r="AC185" s="72" t="str">
        <f t="shared" si="47"/>
        <v/>
      </c>
      <c r="AD185" s="72" t="str">
        <f t="shared" si="48"/>
        <v/>
      </c>
      <c r="AE185" s="72" t="str">
        <f t="shared" si="49"/>
        <v/>
      </c>
      <c r="AF185" s="72" t="str">
        <f t="shared" si="50"/>
        <v/>
      </c>
      <c r="AG185" s="72" t="str">
        <f t="shared" si="51"/>
        <v/>
      </c>
      <c r="AH185" s="72" t="str">
        <f t="shared" si="52"/>
        <v/>
      </c>
      <c r="AI185" s="72" t="str">
        <f t="shared" si="53"/>
        <v/>
      </c>
      <c r="AJ185" s="72" t="str">
        <f t="shared" si="54"/>
        <v/>
      </c>
      <c r="AK185" s="72" t="str">
        <f t="shared" si="55"/>
        <v/>
      </c>
      <c r="AL185" s="72" t="str">
        <f t="shared" si="56"/>
        <v/>
      </c>
      <c r="AM185" s="72" t="str">
        <f t="shared" si="57"/>
        <v/>
      </c>
      <c r="AN185" s="65"/>
      <c r="AO185" s="65"/>
      <c r="AP185" s="40">
        <f t="shared" si="64"/>
        <v>0</v>
      </c>
      <c r="AQ185" s="37">
        <v>0</v>
      </c>
      <c r="AR185" s="43">
        <f t="shared" si="77"/>
        <v>0</v>
      </c>
      <c r="AS185" s="43">
        <f t="shared" si="68"/>
        <v>0</v>
      </c>
    </row>
    <row r="186" spans="1:45" x14ac:dyDescent="0.25">
      <c r="A186" s="7">
        <v>12</v>
      </c>
      <c r="B186" s="16" t="s">
        <v>196</v>
      </c>
      <c r="C186" s="21">
        <f t="shared" si="75"/>
        <v>0</v>
      </c>
      <c r="D186" s="23">
        <f>+Sheet1!D186/1000000</f>
        <v>0</v>
      </c>
      <c r="E186" s="23">
        <f>+Sheet1!E186/1000000</f>
        <v>0</v>
      </c>
      <c r="F186" s="23">
        <f>+Sheet1!F186/1000000</f>
        <v>0</v>
      </c>
      <c r="G186" s="23">
        <f>+Sheet1!G186/1000000</f>
        <v>0</v>
      </c>
      <c r="H186" s="23">
        <f>+Sheet1!H186/1000000</f>
        <v>0</v>
      </c>
      <c r="I186" s="22"/>
      <c r="J186" s="23">
        <f>+Sheet1!J186/1000000</f>
        <v>0</v>
      </c>
      <c r="K186" s="23">
        <f>+Sheet1!K186/1000000</f>
        <v>0</v>
      </c>
      <c r="L186" s="23">
        <f>+Sheet1!L186/1000000</f>
        <v>0</v>
      </c>
      <c r="M186" s="22"/>
      <c r="N186" s="22">
        <f t="shared" si="60"/>
        <v>42407.802076</v>
      </c>
      <c r="O186" s="22">
        <f>+Sheet1!O186/1000000</f>
        <v>42407.802076</v>
      </c>
      <c r="P186" s="22">
        <f>+Sheet1!P186/1000000</f>
        <v>0</v>
      </c>
      <c r="Q186" s="22">
        <f>+Sheet1!Q186/1000000</f>
        <v>0</v>
      </c>
      <c r="R186" s="22">
        <f>+Sheet1!R186/1000000</f>
        <v>0</v>
      </c>
      <c r="S186" s="22">
        <f>+Sheet1!S186/1000000</f>
        <v>0</v>
      </c>
      <c r="T186" s="22">
        <f t="shared" si="76"/>
        <v>0</v>
      </c>
      <c r="U186" s="22">
        <f>+Sheet1!U186/1000000</f>
        <v>0</v>
      </c>
      <c r="V186" s="22">
        <f>+Sheet1!V186/1000000</f>
        <v>0</v>
      </c>
      <c r="W186" s="22">
        <f>+Sheet1!W186/1000000</f>
        <v>0</v>
      </c>
      <c r="X186" s="22">
        <f>+Sheet1!X186/1000000</f>
        <v>0</v>
      </c>
      <c r="Y186" s="22">
        <f>+Sheet1!Y186/1000000</f>
        <v>0</v>
      </c>
      <c r="Z186" s="22">
        <f>+Sheet1!Z186/1000000</f>
        <v>0</v>
      </c>
      <c r="AA186" s="22">
        <f>+Sheet1!AA186/1000000</f>
        <v>0</v>
      </c>
      <c r="AB186" s="22">
        <f>+Sheet1!AB186/1000000</f>
        <v>0</v>
      </c>
      <c r="AC186" s="72" t="str">
        <f t="shared" si="47"/>
        <v/>
      </c>
      <c r="AD186" s="72" t="str">
        <f t="shared" si="48"/>
        <v/>
      </c>
      <c r="AE186" s="72" t="str">
        <f t="shared" si="49"/>
        <v/>
      </c>
      <c r="AF186" s="72" t="str">
        <f t="shared" si="50"/>
        <v/>
      </c>
      <c r="AG186" s="72" t="str">
        <f t="shared" si="51"/>
        <v/>
      </c>
      <c r="AH186" s="72" t="str">
        <f t="shared" si="52"/>
        <v/>
      </c>
      <c r="AI186" s="72" t="str">
        <f t="shared" si="53"/>
        <v/>
      </c>
      <c r="AJ186" s="72" t="str">
        <f t="shared" si="54"/>
        <v/>
      </c>
      <c r="AK186" s="72" t="str">
        <f t="shared" si="55"/>
        <v/>
      </c>
      <c r="AL186" s="72" t="str">
        <f t="shared" si="56"/>
        <v/>
      </c>
      <c r="AM186" s="72" t="str">
        <f t="shared" si="57"/>
        <v/>
      </c>
      <c r="AN186" s="65"/>
      <c r="AO186" s="65"/>
      <c r="AP186" s="40">
        <f t="shared" si="64"/>
        <v>0</v>
      </c>
      <c r="AQ186" s="37">
        <v>0</v>
      </c>
      <c r="AR186" s="43">
        <f t="shared" si="77"/>
        <v>0</v>
      </c>
      <c r="AS186" s="43">
        <f t="shared" si="68"/>
        <v>0</v>
      </c>
    </row>
    <row r="187" spans="1:45" ht="20.95" x14ac:dyDescent="0.25">
      <c r="A187" s="7">
        <v>13</v>
      </c>
      <c r="B187" s="16" t="s">
        <v>197</v>
      </c>
      <c r="C187" s="21">
        <f t="shared" si="75"/>
        <v>0</v>
      </c>
      <c r="D187" s="23">
        <f>+Sheet1!D187/1000000</f>
        <v>0</v>
      </c>
      <c r="E187" s="23">
        <f>+Sheet1!E187/1000000</f>
        <v>0</v>
      </c>
      <c r="F187" s="23">
        <f>+Sheet1!F187/1000000</f>
        <v>0</v>
      </c>
      <c r="G187" s="23">
        <f>+Sheet1!G187/1000000</f>
        <v>0</v>
      </c>
      <c r="H187" s="23">
        <f>+Sheet1!H187/1000000</f>
        <v>0</v>
      </c>
      <c r="I187" s="22"/>
      <c r="J187" s="23">
        <f>+Sheet1!J187/1000000</f>
        <v>0</v>
      </c>
      <c r="K187" s="23">
        <f>+Sheet1!K187/1000000</f>
        <v>0</v>
      </c>
      <c r="L187" s="23">
        <f>+Sheet1!L187/1000000</f>
        <v>0</v>
      </c>
      <c r="M187" s="22"/>
      <c r="N187" s="22">
        <f t="shared" si="60"/>
        <v>167963.73190099999</v>
      </c>
      <c r="O187" s="22">
        <f>+Sheet1!O187/1000000</f>
        <v>167963.73190099999</v>
      </c>
      <c r="P187" s="22">
        <f>+Sheet1!P187/1000000</f>
        <v>0</v>
      </c>
      <c r="Q187" s="22">
        <f>+Sheet1!Q187/1000000</f>
        <v>0</v>
      </c>
      <c r="R187" s="22">
        <f>+Sheet1!R187/1000000</f>
        <v>0</v>
      </c>
      <c r="S187" s="22">
        <f>+Sheet1!S187/1000000</f>
        <v>0</v>
      </c>
      <c r="T187" s="22">
        <f t="shared" si="76"/>
        <v>0</v>
      </c>
      <c r="U187" s="22">
        <f>+Sheet1!U187/1000000</f>
        <v>0</v>
      </c>
      <c r="V187" s="22">
        <f>+Sheet1!V187/1000000</f>
        <v>0</v>
      </c>
      <c r="W187" s="22">
        <f>+Sheet1!W187/1000000</f>
        <v>0</v>
      </c>
      <c r="X187" s="22">
        <f>+Sheet1!X187/1000000</f>
        <v>0</v>
      </c>
      <c r="Y187" s="22">
        <f>+Sheet1!Y187/1000000</f>
        <v>0</v>
      </c>
      <c r="Z187" s="22">
        <f>+Sheet1!Z187/1000000</f>
        <v>0</v>
      </c>
      <c r="AA187" s="22">
        <f>+Sheet1!AA187/1000000</f>
        <v>0</v>
      </c>
      <c r="AB187" s="22">
        <f>+Sheet1!AB187/1000000</f>
        <v>0</v>
      </c>
      <c r="AC187" s="72" t="str">
        <f t="shared" si="47"/>
        <v/>
      </c>
      <c r="AD187" s="72" t="str">
        <f t="shared" si="48"/>
        <v/>
      </c>
      <c r="AE187" s="72" t="str">
        <f t="shared" si="49"/>
        <v/>
      </c>
      <c r="AF187" s="72" t="str">
        <f t="shared" si="50"/>
        <v/>
      </c>
      <c r="AG187" s="72" t="str">
        <f t="shared" si="51"/>
        <v/>
      </c>
      <c r="AH187" s="72" t="str">
        <f t="shared" si="52"/>
        <v/>
      </c>
      <c r="AI187" s="72" t="str">
        <f t="shared" si="53"/>
        <v/>
      </c>
      <c r="AJ187" s="72" t="str">
        <f t="shared" si="54"/>
        <v/>
      </c>
      <c r="AK187" s="72" t="str">
        <f t="shared" si="55"/>
        <v/>
      </c>
      <c r="AL187" s="72" t="str">
        <f t="shared" si="56"/>
        <v/>
      </c>
      <c r="AM187" s="72" t="str">
        <f t="shared" si="57"/>
        <v/>
      </c>
      <c r="AN187" s="65"/>
      <c r="AO187" s="65"/>
      <c r="AP187" s="40">
        <f t="shared" si="64"/>
        <v>0</v>
      </c>
      <c r="AQ187" s="37">
        <v>0</v>
      </c>
      <c r="AR187" s="43">
        <f t="shared" si="77"/>
        <v>0</v>
      </c>
      <c r="AS187" s="43">
        <f t="shared" si="68"/>
        <v>0</v>
      </c>
    </row>
    <row r="188" spans="1:45" x14ac:dyDescent="0.25">
      <c r="A188" s="7">
        <v>14</v>
      </c>
      <c r="B188" s="16" t="s">
        <v>198</v>
      </c>
      <c r="C188" s="21">
        <f t="shared" si="75"/>
        <v>0</v>
      </c>
      <c r="D188" s="23">
        <f>+Sheet1!D188/1000000</f>
        <v>0</v>
      </c>
      <c r="E188" s="23">
        <f>+Sheet1!E188/1000000</f>
        <v>0</v>
      </c>
      <c r="F188" s="23">
        <f>+Sheet1!F188/1000000</f>
        <v>0</v>
      </c>
      <c r="G188" s="23">
        <f>+Sheet1!G188/1000000</f>
        <v>0</v>
      </c>
      <c r="H188" s="23">
        <f>+Sheet1!H188/1000000</f>
        <v>0</v>
      </c>
      <c r="I188" s="22"/>
      <c r="J188" s="23">
        <f>+Sheet1!J188/1000000</f>
        <v>0</v>
      </c>
      <c r="K188" s="23">
        <f>+Sheet1!K188/1000000</f>
        <v>0</v>
      </c>
      <c r="L188" s="23">
        <f>+Sheet1!L188/1000000</f>
        <v>0</v>
      </c>
      <c r="M188" s="22"/>
      <c r="N188" s="22">
        <f t="shared" si="60"/>
        <v>31780.710999999999</v>
      </c>
      <c r="O188" s="22">
        <f>+Sheet1!O188/1000000</f>
        <v>31780.710999999999</v>
      </c>
      <c r="P188" s="22">
        <f>+Sheet1!P188/1000000</f>
        <v>0</v>
      </c>
      <c r="Q188" s="22">
        <f>+Sheet1!Q188/1000000</f>
        <v>0</v>
      </c>
      <c r="R188" s="22">
        <f>+Sheet1!R188/1000000</f>
        <v>0</v>
      </c>
      <c r="S188" s="22">
        <f>+Sheet1!S188/1000000</f>
        <v>0</v>
      </c>
      <c r="T188" s="22">
        <f t="shared" si="76"/>
        <v>0</v>
      </c>
      <c r="U188" s="22">
        <f>+Sheet1!U188/1000000</f>
        <v>0</v>
      </c>
      <c r="V188" s="22">
        <f>+Sheet1!V188/1000000</f>
        <v>0</v>
      </c>
      <c r="W188" s="22">
        <f>+Sheet1!W188/1000000</f>
        <v>0</v>
      </c>
      <c r="X188" s="22">
        <f>+Sheet1!X188/1000000</f>
        <v>0</v>
      </c>
      <c r="Y188" s="22">
        <f>+Sheet1!Y188/1000000</f>
        <v>0</v>
      </c>
      <c r="Z188" s="22">
        <f>+Sheet1!Z188/1000000</f>
        <v>0</v>
      </c>
      <c r="AA188" s="22">
        <f>+Sheet1!AA188/1000000</f>
        <v>0</v>
      </c>
      <c r="AB188" s="22">
        <f>+Sheet1!AB188/1000000</f>
        <v>0</v>
      </c>
      <c r="AC188" s="72" t="str">
        <f t="shared" si="47"/>
        <v/>
      </c>
      <c r="AD188" s="72" t="str">
        <f t="shared" si="48"/>
        <v/>
      </c>
      <c r="AE188" s="72" t="str">
        <f t="shared" si="49"/>
        <v/>
      </c>
      <c r="AF188" s="72" t="str">
        <f t="shared" si="50"/>
        <v/>
      </c>
      <c r="AG188" s="72" t="str">
        <f t="shared" si="51"/>
        <v/>
      </c>
      <c r="AH188" s="72" t="str">
        <f t="shared" si="52"/>
        <v/>
      </c>
      <c r="AI188" s="72" t="str">
        <f t="shared" si="53"/>
        <v/>
      </c>
      <c r="AJ188" s="72" t="str">
        <f t="shared" si="54"/>
        <v/>
      </c>
      <c r="AK188" s="72" t="str">
        <f t="shared" si="55"/>
        <v/>
      </c>
      <c r="AL188" s="72" t="str">
        <f t="shared" si="56"/>
        <v/>
      </c>
      <c r="AM188" s="72" t="str">
        <f t="shared" si="57"/>
        <v/>
      </c>
      <c r="AN188" s="65"/>
      <c r="AO188" s="65"/>
      <c r="AP188" s="40">
        <f t="shared" si="64"/>
        <v>0</v>
      </c>
      <c r="AQ188" s="37">
        <v>0</v>
      </c>
      <c r="AR188" s="43">
        <f t="shared" si="77"/>
        <v>0</v>
      </c>
      <c r="AS188" s="43">
        <f t="shared" si="68"/>
        <v>0</v>
      </c>
    </row>
    <row r="189" spans="1:45" ht="20.95" x14ac:dyDescent="0.25">
      <c r="A189" s="7">
        <v>15</v>
      </c>
      <c r="B189" s="16" t="s">
        <v>199</v>
      </c>
      <c r="C189" s="21">
        <f t="shared" si="75"/>
        <v>0</v>
      </c>
      <c r="D189" s="23">
        <f>+Sheet1!D189/1000000</f>
        <v>0</v>
      </c>
      <c r="E189" s="23">
        <f>+Sheet1!E189/1000000</f>
        <v>0</v>
      </c>
      <c r="F189" s="23">
        <f>+Sheet1!F189/1000000</f>
        <v>0</v>
      </c>
      <c r="G189" s="23">
        <f>+Sheet1!G189/1000000</f>
        <v>0</v>
      </c>
      <c r="H189" s="23">
        <f>+Sheet1!H189/1000000</f>
        <v>0</v>
      </c>
      <c r="I189" s="22"/>
      <c r="J189" s="23">
        <f>+Sheet1!J189/1000000</f>
        <v>0</v>
      </c>
      <c r="K189" s="23">
        <f>+Sheet1!K189/1000000</f>
        <v>0</v>
      </c>
      <c r="L189" s="23">
        <f>+Sheet1!L189/1000000</f>
        <v>0</v>
      </c>
      <c r="M189" s="22"/>
      <c r="N189" s="22">
        <f t="shared" si="60"/>
        <v>8323.0300000000007</v>
      </c>
      <c r="O189" s="22">
        <f>+Sheet1!O189/1000000</f>
        <v>8323.0300000000007</v>
      </c>
      <c r="P189" s="22">
        <f>+Sheet1!P189/1000000</f>
        <v>0</v>
      </c>
      <c r="Q189" s="22">
        <f>+Sheet1!Q189/1000000</f>
        <v>0</v>
      </c>
      <c r="R189" s="22">
        <f>+Sheet1!R189/1000000</f>
        <v>0</v>
      </c>
      <c r="S189" s="22">
        <f>+Sheet1!S189/1000000</f>
        <v>0</v>
      </c>
      <c r="T189" s="22">
        <f t="shared" si="76"/>
        <v>0</v>
      </c>
      <c r="U189" s="22">
        <f>+Sheet1!U189/1000000</f>
        <v>0</v>
      </c>
      <c r="V189" s="22">
        <f>+Sheet1!V189/1000000</f>
        <v>0</v>
      </c>
      <c r="W189" s="22">
        <f>+Sheet1!W189/1000000</f>
        <v>0</v>
      </c>
      <c r="X189" s="22">
        <f>+Sheet1!X189/1000000</f>
        <v>0</v>
      </c>
      <c r="Y189" s="22">
        <f>+Sheet1!Y189/1000000</f>
        <v>0</v>
      </c>
      <c r="Z189" s="22">
        <f>+Sheet1!Z189/1000000</f>
        <v>0</v>
      </c>
      <c r="AA189" s="22">
        <f>+Sheet1!AA189/1000000</f>
        <v>0</v>
      </c>
      <c r="AB189" s="22">
        <f>+Sheet1!AB189/1000000</f>
        <v>0</v>
      </c>
      <c r="AC189" s="72" t="str">
        <f t="shared" si="47"/>
        <v/>
      </c>
      <c r="AD189" s="72" t="str">
        <f t="shared" si="48"/>
        <v/>
      </c>
      <c r="AE189" s="72" t="str">
        <f t="shared" si="49"/>
        <v/>
      </c>
      <c r="AF189" s="72" t="str">
        <f t="shared" si="50"/>
        <v/>
      </c>
      <c r="AG189" s="72" t="str">
        <f t="shared" si="51"/>
        <v/>
      </c>
      <c r="AH189" s="72" t="str">
        <f t="shared" si="52"/>
        <v/>
      </c>
      <c r="AI189" s="72" t="str">
        <f t="shared" si="53"/>
        <v/>
      </c>
      <c r="AJ189" s="72" t="str">
        <f t="shared" si="54"/>
        <v/>
      </c>
      <c r="AK189" s="72" t="str">
        <f t="shared" si="55"/>
        <v/>
      </c>
      <c r="AL189" s="72" t="str">
        <f t="shared" si="56"/>
        <v/>
      </c>
      <c r="AM189" s="72" t="str">
        <f t="shared" si="57"/>
        <v/>
      </c>
      <c r="AN189" s="65"/>
      <c r="AO189" s="65"/>
      <c r="AP189" s="40">
        <f t="shared" si="64"/>
        <v>0</v>
      </c>
      <c r="AQ189" s="37">
        <v>0</v>
      </c>
      <c r="AR189" s="43">
        <f t="shared" si="77"/>
        <v>0</v>
      </c>
      <c r="AS189" s="43">
        <f t="shared" si="68"/>
        <v>0</v>
      </c>
    </row>
    <row r="190" spans="1:45" ht="20.95" x14ac:dyDescent="0.25">
      <c r="A190" s="7">
        <v>16</v>
      </c>
      <c r="B190" s="16" t="s">
        <v>200</v>
      </c>
      <c r="C190" s="21">
        <f t="shared" si="75"/>
        <v>0</v>
      </c>
      <c r="D190" s="23">
        <f>+Sheet1!D190/1000000</f>
        <v>0</v>
      </c>
      <c r="E190" s="23">
        <f>+Sheet1!E190/1000000</f>
        <v>0</v>
      </c>
      <c r="F190" s="23">
        <f>+Sheet1!F190/1000000</f>
        <v>0</v>
      </c>
      <c r="G190" s="23">
        <f>+Sheet1!G190/1000000</f>
        <v>0</v>
      </c>
      <c r="H190" s="23">
        <f>+Sheet1!H190/1000000</f>
        <v>0</v>
      </c>
      <c r="I190" s="22"/>
      <c r="J190" s="23">
        <f>+Sheet1!J190/1000000</f>
        <v>0</v>
      </c>
      <c r="K190" s="23">
        <f>+Sheet1!K190/1000000</f>
        <v>0</v>
      </c>
      <c r="L190" s="23">
        <f>+Sheet1!L190/1000000</f>
        <v>0</v>
      </c>
      <c r="M190" s="22"/>
      <c r="N190" s="22">
        <f t="shared" si="60"/>
        <v>67298.147226000001</v>
      </c>
      <c r="O190" s="22">
        <f>+Sheet1!O190/1000000</f>
        <v>67298.147226000001</v>
      </c>
      <c r="P190" s="22">
        <f>+Sheet1!P190/1000000</f>
        <v>0</v>
      </c>
      <c r="Q190" s="22">
        <f>+Sheet1!Q190/1000000</f>
        <v>0</v>
      </c>
      <c r="R190" s="22">
        <f>+Sheet1!R190/1000000</f>
        <v>0</v>
      </c>
      <c r="S190" s="22">
        <f>+Sheet1!S190/1000000</f>
        <v>0</v>
      </c>
      <c r="T190" s="22">
        <f t="shared" si="76"/>
        <v>0</v>
      </c>
      <c r="U190" s="22">
        <f>+Sheet1!U190/1000000</f>
        <v>0</v>
      </c>
      <c r="V190" s="22">
        <f>+Sheet1!V190/1000000</f>
        <v>0</v>
      </c>
      <c r="W190" s="22">
        <f>+Sheet1!W190/1000000</f>
        <v>0</v>
      </c>
      <c r="X190" s="22">
        <f>+Sheet1!X190/1000000</f>
        <v>0</v>
      </c>
      <c r="Y190" s="22">
        <f>+Sheet1!Y190/1000000</f>
        <v>0</v>
      </c>
      <c r="Z190" s="22">
        <f>+Sheet1!Z190/1000000</f>
        <v>0</v>
      </c>
      <c r="AA190" s="22">
        <f>+Sheet1!AA190/1000000</f>
        <v>0</v>
      </c>
      <c r="AB190" s="22">
        <f>+Sheet1!AB190/1000000</f>
        <v>0</v>
      </c>
      <c r="AC190" s="72" t="str">
        <f t="shared" si="47"/>
        <v/>
      </c>
      <c r="AD190" s="72" t="str">
        <f t="shared" si="48"/>
        <v/>
      </c>
      <c r="AE190" s="72" t="str">
        <f t="shared" si="49"/>
        <v/>
      </c>
      <c r="AF190" s="72" t="str">
        <f t="shared" si="50"/>
        <v/>
      </c>
      <c r="AG190" s="72" t="str">
        <f t="shared" si="51"/>
        <v/>
      </c>
      <c r="AH190" s="72" t="str">
        <f t="shared" si="52"/>
        <v/>
      </c>
      <c r="AI190" s="72" t="str">
        <f t="shared" si="53"/>
        <v/>
      </c>
      <c r="AJ190" s="72" t="str">
        <f t="shared" si="54"/>
        <v/>
      </c>
      <c r="AK190" s="72" t="str">
        <f t="shared" si="55"/>
        <v/>
      </c>
      <c r="AL190" s="72" t="str">
        <f t="shared" si="56"/>
        <v/>
      </c>
      <c r="AM190" s="72" t="str">
        <f t="shared" si="57"/>
        <v/>
      </c>
      <c r="AN190" s="65"/>
      <c r="AO190" s="65"/>
      <c r="AP190" s="40">
        <f t="shared" si="64"/>
        <v>0</v>
      </c>
      <c r="AQ190" s="39">
        <v>0</v>
      </c>
      <c r="AR190" s="43">
        <f t="shared" si="77"/>
        <v>0</v>
      </c>
      <c r="AS190" s="43">
        <f t="shared" si="68"/>
        <v>0</v>
      </c>
    </row>
    <row r="191" spans="1:45" ht="20.95" x14ac:dyDescent="0.25">
      <c r="A191" s="7">
        <v>17</v>
      </c>
      <c r="B191" s="16" t="s">
        <v>201</v>
      </c>
      <c r="C191" s="21">
        <f t="shared" si="75"/>
        <v>0</v>
      </c>
      <c r="D191" s="23">
        <f>+Sheet1!D191/1000000</f>
        <v>0</v>
      </c>
      <c r="E191" s="23">
        <f>+Sheet1!E191/1000000</f>
        <v>0</v>
      </c>
      <c r="F191" s="23">
        <f>+Sheet1!F191/1000000</f>
        <v>0</v>
      </c>
      <c r="G191" s="23">
        <f>+Sheet1!G191/1000000</f>
        <v>0</v>
      </c>
      <c r="H191" s="23">
        <f>+Sheet1!H191/1000000</f>
        <v>0</v>
      </c>
      <c r="I191" s="22"/>
      <c r="J191" s="23">
        <f>+Sheet1!J191/1000000</f>
        <v>0</v>
      </c>
      <c r="K191" s="23">
        <f>+Sheet1!K191/1000000</f>
        <v>0</v>
      </c>
      <c r="L191" s="23">
        <f>+Sheet1!L191/1000000</f>
        <v>0</v>
      </c>
      <c r="M191" s="22"/>
      <c r="N191" s="22">
        <f t="shared" si="60"/>
        <v>66596.183634999994</v>
      </c>
      <c r="O191" s="22">
        <f>+Sheet1!O191/1000000</f>
        <v>66596.183634999994</v>
      </c>
      <c r="P191" s="22">
        <f>+Sheet1!P191/1000000</f>
        <v>0</v>
      </c>
      <c r="Q191" s="22">
        <f>+Sheet1!Q191/1000000</f>
        <v>0</v>
      </c>
      <c r="R191" s="22">
        <f>+Sheet1!R191/1000000</f>
        <v>0</v>
      </c>
      <c r="S191" s="22">
        <f>+Sheet1!S191/1000000</f>
        <v>0</v>
      </c>
      <c r="T191" s="22">
        <f t="shared" si="76"/>
        <v>0</v>
      </c>
      <c r="U191" s="22">
        <f>+Sheet1!U191/1000000</f>
        <v>0</v>
      </c>
      <c r="V191" s="22">
        <f>+Sheet1!V191/1000000</f>
        <v>0</v>
      </c>
      <c r="W191" s="22">
        <f>+Sheet1!W191/1000000</f>
        <v>0</v>
      </c>
      <c r="X191" s="22">
        <f>+Sheet1!X191/1000000</f>
        <v>0</v>
      </c>
      <c r="Y191" s="22">
        <f>+Sheet1!Y191/1000000</f>
        <v>0</v>
      </c>
      <c r="Z191" s="22">
        <f>+Sheet1!Z191/1000000</f>
        <v>0</v>
      </c>
      <c r="AA191" s="22">
        <f>+Sheet1!AA191/1000000</f>
        <v>0</v>
      </c>
      <c r="AB191" s="22">
        <f>+Sheet1!AB191/1000000</f>
        <v>0</v>
      </c>
      <c r="AC191" s="72" t="str">
        <f t="shared" si="47"/>
        <v/>
      </c>
      <c r="AD191" s="72" t="str">
        <f t="shared" si="48"/>
        <v/>
      </c>
      <c r="AE191" s="72" t="str">
        <f t="shared" si="49"/>
        <v/>
      </c>
      <c r="AF191" s="72" t="str">
        <f t="shared" si="50"/>
        <v/>
      </c>
      <c r="AG191" s="72" t="str">
        <f t="shared" si="51"/>
        <v/>
      </c>
      <c r="AH191" s="72" t="str">
        <f t="shared" si="52"/>
        <v/>
      </c>
      <c r="AI191" s="72" t="str">
        <f t="shared" si="53"/>
        <v/>
      </c>
      <c r="AJ191" s="72" t="str">
        <f t="shared" si="54"/>
        <v/>
      </c>
      <c r="AK191" s="72" t="str">
        <f t="shared" si="55"/>
        <v/>
      </c>
      <c r="AL191" s="72" t="str">
        <f t="shared" si="56"/>
        <v/>
      </c>
      <c r="AM191" s="72" t="str">
        <f t="shared" si="57"/>
        <v/>
      </c>
      <c r="AN191" s="65"/>
      <c r="AO191" s="65"/>
      <c r="AP191" s="40">
        <f>C202-SUM(D202:H202)</f>
        <v>0</v>
      </c>
      <c r="AQ191" s="39">
        <v>0</v>
      </c>
      <c r="AR191" s="43">
        <f t="shared" si="77"/>
        <v>0</v>
      </c>
      <c r="AS191" s="43">
        <f t="shared" si="68"/>
        <v>0</v>
      </c>
    </row>
    <row r="192" spans="1:45" x14ac:dyDescent="0.25">
      <c r="A192" s="7">
        <v>18</v>
      </c>
      <c r="B192" s="16" t="s">
        <v>202</v>
      </c>
      <c r="C192" s="21">
        <f t="shared" si="75"/>
        <v>0</v>
      </c>
      <c r="D192" s="23">
        <f>+Sheet1!D192/1000000</f>
        <v>0</v>
      </c>
      <c r="E192" s="23">
        <f>+Sheet1!E192/1000000</f>
        <v>0</v>
      </c>
      <c r="F192" s="23">
        <f>+Sheet1!F192/1000000</f>
        <v>0</v>
      </c>
      <c r="G192" s="23">
        <f>+Sheet1!G192/1000000</f>
        <v>0</v>
      </c>
      <c r="H192" s="23">
        <f>+Sheet1!H192/1000000</f>
        <v>0</v>
      </c>
      <c r="I192" s="22"/>
      <c r="J192" s="23">
        <f>+Sheet1!J192/1000000</f>
        <v>0</v>
      </c>
      <c r="K192" s="23">
        <f>+Sheet1!K192/1000000</f>
        <v>0</v>
      </c>
      <c r="L192" s="23">
        <f>+Sheet1!L192/1000000</f>
        <v>0</v>
      </c>
      <c r="M192" s="22"/>
      <c r="N192" s="22">
        <f t="shared" si="60"/>
        <v>33360.391361000002</v>
      </c>
      <c r="O192" s="22">
        <f>+Sheet1!O192/1000000</f>
        <v>33360.391361000002</v>
      </c>
      <c r="P192" s="22">
        <f>+Sheet1!P192/1000000</f>
        <v>0</v>
      </c>
      <c r="Q192" s="22">
        <f>+Sheet1!Q192/1000000</f>
        <v>0</v>
      </c>
      <c r="R192" s="22">
        <f>+Sheet1!R192/1000000</f>
        <v>0</v>
      </c>
      <c r="S192" s="22">
        <f>+Sheet1!S192/1000000</f>
        <v>0</v>
      </c>
      <c r="T192" s="22">
        <f t="shared" si="76"/>
        <v>0</v>
      </c>
      <c r="U192" s="22">
        <f>+Sheet1!U192/1000000</f>
        <v>0</v>
      </c>
      <c r="V192" s="22">
        <f>+Sheet1!V192/1000000</f>
        <v>0</v>
      </c>
      <c r="W192" s="22">
        <f>+Sheet1!W192/1000000</f>
        <v>0</v>
      </c>
      <c r="X192" s="22">
        <f>+Sheet1!X192/1000000</f>
        <v>0</v>
      </c>
      <c r="Y192" s="22">
        <f>+Sheet1!Y192/1000000</f>
        <v>0</v>
      </c>
      <c r="Z192" s="22">
        <f>+Sheet1!Z192/1000000</f>
        <v>0</v>
      </c>
      <c r="AA192" s="22">
        <f>+Sheet1!AA192/1000000</f>
        <v>0</v>
      </c>
      <c r="AB192" s="22">
        <f>+Sheet1!AB192/1000000</f>
        <v>0</v>
      </c>
      <c r="AC192" s="72" t="str">
        <f t="shared" si="47"/>
        <v/>
      </c>
      <c r="AD192" s="72" t="str">
        <f t="shared" si="48"/>
        <v/>
      </c>
      <c r="AE192" s="72" t="str">
        <f t="shared" si="49"/>
        <v/>
      </c>
      <c r="AF192" s="72" t="str">
        <f t="shared" si="50"/>
        <v/>
      </c>
      <c r="AG192" s="72" t="str">
        <f t="shared" si="51"/>
        <v/>
      </c>
      <c r="AH192" s="72" t="str">
        <f t="shared" si="52"/>
        <v/>
      </c>
      <c r="AI192" s="72" t="str">
        <f t="shared" si="53"/>
        <v/>
      </c>
      <c r="AJ192" s="72" t="str">
        <f t="shared" si="54"/>
        <v/>
      </c>
      <c r="AK192" s="72" t="str">
        <f t="shared" si="55"/>
        <v/>
      </c>
      <c r="AL192" s="72" t="str">
        <f t="shared" si="56"/>
        <v/>
      </c>
      <c r="AM192" s="72" t="str">
        <f t="shared" si="57"/>
        <v/>
      </c>
      <c r="AN192" s="65"/>
      <c r="AO192" s="65"/>
      <c r="AP192" s="40">
        <f>C203-SUM(D203:H203)</f>
        <v>0</v>
      </c>
      <c r="AQ192" s="39">
        <v>0</v>
      </c>
      <c r="AR192" s="43">
        <f t="shared" si="77"/>
        <v>0</v>
      </c>
      <c r="AS192" s="43">
        <f t="shared" si="68"/>
        <v>0</v>
      </c>
    </row>
    <row r="193" spans="1:45" ht="20.95" x14ac:dyDescent="0.25">
      <c r="A193" s="7">
        <v>19</v>
      </c>
      <c r="B193" s="16" t="s">
        <v>203</v>
      </c>
      <c r="C193" s="21">
        <f t="shared" si="75"/>
        <v>0</v>
      </c>
      <c r="D193" s="23">
        <f>+Sheet1!D193/1000000</f>
        <v>0</v>
      </c>
      <c r="E193" s="23">
        <f>+Sheet1!E193/1000000</f>
        <v>0</v>
      </c>
      <c r="F193" s="23">
        <f>+Sheet1!F193/1000000</f>
        <v>0</v>
      </c>
      <c r="G193" s="23">
        <f>+Sheet1!G193/1000000</f>
        <v>0</v>
      </c>
      <c r="H193" s="23">
        <f>+Sheet1!H193/1000000</f>
        <v>0</v>
      </c>
      <c r="I193" s="22"/>
      <c r="J193" s="23">
        <f>+Sheet1!J193/1000000</f>
        <v>0</v>
      </c>
      <c r="K193" s="23">
        <f>+Sheet1!K193/1000000</f>
        <v>0</v>
      </c>
      <c r="L193" s="23">
        <f>+Sheet1!L193/1000000</f>
        <v>0</v>
      </c>
      <c r="M193" s="22"/>
      <c r="N193" s="22">
        <f t="shared" si="60"/>
        <v>10979.501706999999</v>
      </c>
      <c r="O193" s="22">
        <f>+Sheet1!O193/1000000</f>
        <v>10979.501706999999</v>
      </c>
      <c r="P193" s="22">
        <f>+Sheet1!P193/1000000</f>
        <v>0</v>
      </c>
      <c r="Q193" s="22">
        <f>+Sheet1!Q193/1000000</f>
        <v>0</v>
      </c>
      <c r="R193" s="22">
        <f>+Sheet1!R193/1000000</f>
        <v>0</v>
      </c>
      <c r="S193" s="22">
        <f>+Sheet1!S193/1000000</f>
        <v>0</v>
      </c>
      <c r="T193" s="22">
        <f t="shared" si="76"/>
        <v>0</v>
      </c>
      <c r="U193" s="22">
        <f>+Sheet1!U193/1000000</f>
        <v>0</v>
      </c>
      <c r="V193" s="22">
        <f>+Sheet1!V193/1000000</f>
        <v>0</v>
      </c>
      <c r="W193" s="22">
        <f>+Sheet1!W193/1000000</f>
        <v>0</v>
      </c>
      <c r="X193" s="22">
        <f>+Sheet1!X193/1000000</f>
        <v>0</v>
      </c>
      <c r="Y193" s="22">
        <f>+Sheet1!Y193/1000000</f>
        <v>0</v>
      </c>
      <c r="Z193" s="22">
        <f>+Sheet1!Z193/1000000</f>
        <v>0</v>
      </c>
      <c r="AA193" s="22">
        <f>+Sheet1!AA193/1000000</f>
        <v>0</v>
      </c>
      <c r="AB193" s="22">
        <f>+Sheet1!AB193/1000000</f>
        <v>0</v>
      </c>
      <c r="AC193" s="72" t="str">
        <f t="shared" si="47"/>
        <v/>
      </c>
      <c r="AD193" s="72" t="str">
        <f t="shared" si="48"/>
        <v/>
      </c>
      <c r="AE193" s="72" t="str">
        <f t="shared" si="49"/>
        <v/>
      </c>
      <c r="AF193" s="72" t="str">
        <f t="shared" si="50"/>
        <v/>
      </c>
      <c r="AG193" s="72" t="str">
        <f t="shared" si="51"/>
        <v/>
      </c>
      <c r="AH193" s="72" t="str">
        <f t="shared" si="52"/>
        <v/>
      </c>
      <c r="AI193" s="72" t="str">
        <f t="shared" si="53"/>
        <v/>
      </c>
      <c r="AJ193" s="72" t="str">
        <f t="shared" si="54"/>
        <v/>
      </c>
      <c r="AK193" s="72" t="str">
        <f t="shared" si="55"/>
        <v/>
      </c>
      <c r="AL193" s="72" t="str">
        <f t="shared" si="56"/>
        <v/>
      </c>
      <c r="AM193" s="72" t="str">
        <f t="shared" si="57"/>
        <v/>
      </c>
      <c r="AN193" s="65"/>
      <c r="AO193" s="65"/>
      <c r="AP193" s="40">
        <f>C204-SUM(D204:H204)</f>
        <v>0</v>
      </c>
      <c r="AQ193" s="39">
        <v>0</v>
      </c>
      <c r="AR193" s="43">
        <f t="shared" si="77"/>
        <v>0</v>
      </c>
      <c r="AS193" s="43">
        <f t="shared" si="68"/>
        <v>0</v>
      </c>
    </row>
    <row r="194" spans="1:45" ht="20.95" x14ac:dyDescent="0.25">
      <c r="A194" s="7">
        <v>20</v>
      </c>
      <c r="B194" s="16" t="s">
        <v>204</v>
      </c>
      <c r="C194" s="21">
        <f t="shared" si="75"/>
        <v>0</v>
      </c>
      <c r="D194" s="23">
        <f>+Sheet1!D194/1000000</f>
        <v>0</v>
      </c>
      <c r="E194" s="23">
        <f>+Sheet1!E194/1000000</f>
        <v>0</v>
      </c>
      <c r="F194" s="23">
        <f>+Sheet1!F194/1000000</f>
        <v>0</v>
      </c>
      <c r="G194" s="23">
        <f>+Sheet1!G194/1000000</f>
        <v>0</v>
      </c>
      <c r="H194" s="23">
        <f>+Sheet1!H194/1000000</f>
        <v>0</v>
      </c>
      <c r="I194" s="22"/>
      <c r="J194" s="23">
        <f>+Sheet1!J194/1000000</f>
        <v>0</v>
      </c>
      <c r="K194" s="23">
        <f>+Sheet1!K194/1000000</f>
        <v>0</v>
      </c>
      <c r="L194" s="23">
        <f>+Sheet1!L194/1000000</f>
        <v>0</v>
      </c>
      <c r="M194" s="22"/>
      <c r="N194" s="22">
        <f t="shared" si="60"/>
        <v>64913.231530999998</v>
      </c>
      <c r="O194" s="22">
        <f>+Sheet1!O194/1000000</f>
        <v>64913.231530999998</v>
      </c>
      <c r="P194" s="22">
        <f>+Sheet1!P194/1000000</f>
        <v>0</v>
      </c>
      <c r="Q194" s="22">
        <f>+Sheet1!Q194/1000000</f>
        <v>0</v>
      </c>
      <c r="R194" s="22">
        <f>+Sheet1!R194/1000000</f>
        <v>0</v>
      </c>
      <c r="S194" s="22">
        <f>+Sheet1!S194/1000000</f>
        <v>0</v>
      </c>
      <c r="T194" s="22">
        <f t="shared" si="76"/>
        <v>0</v>
      </c>
      <c r="U194" s="22">
        <f>+Sheet1!U194/1000000</f>
        <v>0</v>
      </c>
      <c r="V194" s="22">
        <f>+Sheet1!V194/1000000</f>
        <v>0</v>
      </c>
      <c r="W194" s="22">
        <f>+Sheet1!W194/1000000</f>
        <v>0</v>
      </c>
      <c r="X194" s="22">
        <f>+Sheet1!X194/1000000</f>
        <v>0</v>
      </c>
      <c r="Y194" s="22">
        <f>+Sheet1!Y194/1000000</f>
        <v>0</v>
      </c>
      <c r="Z194" s="22">
        <f>+Sheet1!Z194/1000000</f>
        <v>0</v>
      </c>
      <c r="AA194" s="22">
        <f>+Sheet1!AA194/1000000</f>
        <v>0</v>
      </c>
      <c r="AB194" s="22">
        <f>+Sheet1!AB194/1000000</f>
        <v>0</v>
      </c>
      <c r="AC194" s="72" t="str">
        <f t="shared" si="47"/>
        <v/>
      </c>
      <c r="AD194" s="72" t="str">
        <f t="shared" si="48"/>
        <v/>
      </c>
      <c r="AE194" s="72" t="str">
        <f t="shared" si="49"/>
        <v/>
      </c>
      <c r="AF194" s="72" t="str">
        <f t="shared" si="50"/>
        <v/>
      </c>
      <c r="AG194" s="72" t="str">
        <f t="shared" si="51"/>
        <v/>
      </c>
      <c r="AH194" s="72" t="str">
        <f t="shared" si="52"/>
        <v/>
      </c>
      <c r="AI194" s="72" t="str">
        <f t="shared" si="53"/>
        <v/>
      </c>
      <c r="AJ194" s="72" t="str">
        <f t="shared" si="54"/>
        <v/>
      </c>
      <c r="AK194" s="72" t="str">
        <f t="shared" si="55"/>
        <v/>
      </c>
      <c r="AL194" s="72" t="str">
        <f t="shared" si="56"/>
        <v/>
      </c>
      <c r="AM194" s="72" t="str">
        <f t="shared" si="57"/>
        <v/>
      </c>
      <c r="AN194" s="65"/>
      <c r="AO194" s="65"/>
      <c r="AP194" s="40">
        <f>C206-SUM(D206:H206)</f>
        <v>0</v>
      </c>
      <c r="AQ194" s="39">
        <v>0</v>
      </c>
      <c r="AR194" s="43">
        <f t="shared" si="77"/>
        <v>0</v>
      </c>
      <c r="AS194" s="43">
        <f t="shared" si="68"/>
        <v>0</v>
      </c>
    </row>
    <row r="195" spans="1:45" ht="20.95" x14ac:dyDescent="0.25">
      <c r="A195" s="7">
        <v>21</v>
      </c>
      <c r="B195" s="16" t="s">
        <v>205</v>
      </c>
      <c r="C195" s="21">
        <f t="shared" si="75"/>
        <v>0</v>
      </c>
      <c r="D195" s="23">
        <f>+Sheet1!D195/1000000</f>
        <v>0</v>
      </c>
      <c r="E195" s="23">
        <f>+Sheet1!E195/1000000</f>
        <v>0</v>
      </c>
      <c r="F195" s="23">
        <f>+Sheet1!F195/1000000</f>
        <v>0</v>
      </c>
      <c r="G195" s="23">
        <f>+Sheet1!G195/1000000</f>
        <v>0</v>
      </c>
      <c r="H195" s="23">
        <f>+Sheet1!H195/1000000</f>
        <v>0</v>
      </c>
      <c r="I195" s="22"/>
      <c r="J195" s="23">
        <f>+Sheet1!J195/1000000</f>
        <v>0</v>
      </c>
      <c r="K195" s="23">
        <f>+Sheet1!K195/1000000</f>
        <v>0</v>
      </c>
      <c r="L195" s="23">
        <f>+Sheet1!L195/1000000</f>
        <v>0</v>
      </c>
      <c r="M195" s="22"/>
      <c r="N195" s="22">
        <f t="shared" si="60"/>
        <v>1460.777</v>
      </c>
      <c r="O195" s="22">
        <f>+Sheet1!O195/1000000</f>
        <v>1460.777</v>
      </c>
      <c r="P195" s="22">
        <f>+Sheet1!P195/1000000</f>
        <v>0</v>
      </c>
      <c r="Q195" s="22">
        <f>+Sheet1!Q195/1000000</f>
        <v>0</v>
      </c>
      <c r="R195" s="22">
        <f>+Sheet1!R195/1000000</f>
        <v>0</v>
      </c>
      <c r="S195" s="22">
        <f>+Sheet1!S195/1000000</f>
        <v>0</v>
      </c>
      <c r="T195" s="22">
        <f t="shared" si="76"/>
        <v>0</v>
      </c>
      <c r="U195" s="22">
        <f>+Sheet1!U195/1000000</f>
        <v>0</v>
      </c>
      <c r="V195" s="22">
        <f>+Sheet1!V195/1000000</f>
        <v>0</v>
      </c>
      <c r="W195" s="22">
        <f>+Sheet1!W195/1000000</f>
        <v>0</v>
      </c>
      <c r="X195" s="22">
        <f>+Sheet1!X195/1000000</f>
        <v>0</v>
      </c>
      <c r="Y195" s="22">
        <f>+Sheet1!Y195/1000000</f>
        <v>0</v>
      </c>
      <c r="Z195" s="22">
        <f>+Sheet1!Z195/1000000</f>
        <v>0</v>
      </c>
      <c r="AA195" s="22">
        <f>+Sheet1!AA195/1000000</f>
        <v>0</v>
      </c>
      <c r="AB195" s="22">
        <f>+Sheet1!AB195/1000000</f>
        <v>0</v>
      </c>
      <c r="AC195" s="72" t="str">
        <f t="shared" si="47"/>
        <v/>
      </c>
      <c r="AD195" s="72" t="str">
        <f t="shared" si="48"/>
        <v/>
      </c>
      <c r="AE195" s="72" t="str">
        <f t="shared" si="49"/>
        <v/>
      </c>
      <c r="AF195" s="72" t="str">
        <f t="shared" si="50"/>
        <v/>
      </c>
      <c r="AG195" s="72" t="str">
        <f t="shared" si="51"/>
        <v/>
      </c>
      <c r="AH195" s="72" t="str">
        <f t="shared" si="52"/>
        <v/>
      </c>
      <c r="AI195" s="72" t="str">
        <f t="shared" si="53"/>
        <v/>
      </c>
      <c r="AJ195" s="72" t="str">
        <f t="shared" si="54"/>
        <v/>
      </c>
      <c r="AK195" s="72" t="str">
        <f t="shared" si="55"/>
        <v/>
      </c>
      <c r="AL195" s="72" t="str">
        <f t="shared" si="56"/>
        <v/>
      </c>
      <c r="AM195" s="72" t="str">
        <f t="shared" si="57"/>
        <v/>
      </c>
      <c r="AN195" s="65"/>
      <c r="AO195" s="65"/>
      <c r="AP195" s="40">
        <f>C208-SUM(D208:H208)</f>
        <v>0</v>
      </c>
      <c r="AQ195" s="39">
        <v>0</v>
      </c>
      <c r="AR195" s="43">
        <f t="shared" si="77"/>
        <v>0</v>
      </c>
      <c r="AS195" s="43">
        <f t="shared" si="68"/>
        <v>0</v>
      </c>
    </row>
    <row r="196" spans="1:45" ht="20.95" x14ac:dyDescent="0.25">
      <c r="A196" s="7">
        <v>22</v>
      </c>
      <c r="B196" s="16" t="s">
        <v>206</v>
      </c>
      <c r="C196" s="21">
        <f t="shared" si="75"/>
        <v>0</v>
      </c>
      <c r="D196" s="23">
        <f>+Sheet1!D196/1000000</f>
        <v>0</v>
      </c>
      <c r="E196" s="23">
        <f>+Sheet1!E196/1000000</f>
        <v>0</v>
      </c>
      <c r="F196" s="23">
        <f>+Sheet1!F196/1000000</f>
        <v>0</v>
      </c>
      <c r="G196" s="23">
        <f>+Sheet1!G196/1000000</f>
        <v>0</v>
      </c>
      <c r="H196" s="23">
        <f>+Sheet1!H196/1000000</f>
        <v>0</v>
      </c>
      <c r="I196" s="22"/>
      <c r="J196" s="23">
        <f>+Sheet1!J196/1000000</f>
        <v>0</v>
      </c>
      <c r="K196" s="23">
        <f>+Sheet1!K196/1000000</f>
        <v>0</v>
      </c>
      <c r="L196" s="23">
        <f>+Sheet1!L196/1000000</f>
        <v>0</v>
      </c>
      <c r="M196" s="22"/>
      <c r="N196" s="22">
        <f t="shared" si="60"/>
        <v>764.87618099999997</v>
      </c>
      <c r="O196" s="22">
        <f>+Sheet1!O196/1000000</f>
        <v>764.87618099999997</v>
      </c>
      <c r="P196" s="22">
        <f>+Sheet1!P196/1000000</f>
        <v>0</v>
      </c>
      <c r="Q196" s="22">
        <f>+Sheet1!Q196/1000000</f>
        <v>0</v>
      </c>
      <c r="R196" s="22">
        <f>+Sheet1!R196/1000000</f>
        <v>0</v>
      </c>
      <c r="S196" s="22">
        <f>+Sheet1!S196/1000000</f>
        <v>0</v>
      </c>
      <c r="T196" s="22">
        <f t="shared" si="76"/>
        <v>0</v>
      </c>
      <c r="U196" s="22">
        <f>+Sheet1!U196/1000000</f>
        <v>0</v>
      </c>
      <c r="V196" s="22">
        <f>+Sheet1!V196/1000000</f>
        <v>0</v>
      </c>
      <c r="W196" s="22">
        <f>+Sheet1!W196/1000000</f>
        <v>0</v>
      </c>
      <c r="X196" s="22">
        <f>+Sheet1!X196/1000000</f>
        <v>0</v>
      </c>
      <c r="Y196" s="22">
        <f>+Sheet1!Y196/1000000</f>
        <v>0</v>
      </c>
      <c r="Z196" s="22">
        <f>+Sheet1!Z196/1000000</f>
        <v>0</v>
      </c>
      <c r="AA196" s="22">
        <f>+Sheet1!AA196/1000000</f>
        <v>0</v>
      </c>
      <c r="AB196" s="22">
        <f>+Sheet1!AB196/1000000</f>
        <v>0</v>
      </c>
      <c r="AC196" s="72" t="str">
        <f t="shared" si="47"/>
        <v/>
      </c>
      <c r="AD196" s="72" t="str">
        <f t="shared" si="48"/>
        <v/>
      </c>
      <c r="AE196" s="72" t="str">
        <f t="shared" si="49"/>
        <v/>
      </c>
      <c r="AF196" s="72" t="str">
        <f t="shared" si="50"/>
        <v/>
      </c>
      <c r="AG196" s="72" t="str">
        <f t="shared" si="51"/>
        <v/>
      </c>
      <c r="AH196" s="72" t="str">
        <f t="shared" si="52"/>
        <v/>
      </c>
      <c r="AI196" s="72" t="str">
        <f t="shared" si="53"/>
        <v/>
      </c>
      <c r="AJ196" s="72" t="str">
        <f t="shared" si="54"/>
        <v/>
      </c>
      <c r="AK196" s="72" t="str">
        <f t="shared" si="55"/>
        <v/>
      </c>
      <c r="AL196" s="72" t="str">
        <f t="shared" si="56"/>
        <v/>
      </c>
      <c r="AM196" s="72" t="str">
        <f t="shared" si="57"/>
        <v/>
      </c>
      <c r="AN196" s="65"/>
      <c r="AO196" s="65"/>
      <c r="AR196" s="43">
        <f t="shared" si="77"/>
        <v>0</v>
      </c>
      <c r="AS196" s="43">
        <f t="shared" si="68"/>
        <v>0</v>
      </c>
    </row>
    <row r="197" spans="1:45" x14ac:dyDescent="0.25">
      <c r="A197" s="7">
        <v>23</v>
      </c>
      <c r="B197" s="16" t="s">
        <v>207</v>
      </c>
      <c r="C197" s="21">
        <f t="shared" si="75"/>
        <v>0</v>
      </c>
      <c r="D197" s="23">
        <f>+Sheet1!D197/1000000</f>
        <v>0</v>
      </c>
      <c r="E197" s="23">
        <f>+Sheet1!E197/1000000</f>
        <v>0</v>
      </c>
      <c r="F197" s="23">
        <f>+Sheet1!F197/1000000</f>
        <v>0</v>
      </c>
      <c r="G197" s="23">
        <f>+Sheet1!G197/1000000</f>
        <v>0</v>
      </c>
      <c r="H197" s="23">
        <f>+Sheet1!H197/1000000</f>
        <v>0</v>
      </c>
      <c r="I197" s="22"/>
      <c r="J197" s="23">
        <f>+Sheet1!J197/1000000</f>
        <v>0</v>
      </c>
      <c r="K197" s="23">
        <f>+Sheet1!K197/1000000</f>
        <v>0</v>
      </c>
      <c r="L197" s="23">
        <f>+Sheet1!L197/1000000</f>
        <v>0</v>
      </c>
      <c r="M197" s="22"/>
      <c r="N197" s="22">
        <f t="shared" si="60"/>
        <v>28.860299999999999</v>
      </c>
      <c r="O197" s="22">
        <f>+Sheet1!O197/1000000</f>
        <v>28.860299999999999</v>
      </c>
      <c r="P197" s="22">
        <f>+Sheet1!P197/1000000</f>
        <v>0</v>
      </c>
      <c r="Q197" s="22">
        <f>+Sheet1!Q197/1000000</f>
        <v>0</v>
      </c>
      <c r="R197" s="22">
        <f>+Sheet1!R197/1000000</f>
        <v>0</v>
      </c>
      <c r="S197" s="22">
        <f>+Sheet1!S197/1000000</f>
        <v>0</v>
      </c>
      <c r="T197" s="22">
        <f t="shared" si="76"/>
        <v>0</v>
      </c>
      <c r="U197" s="22">
        <f>+Sheet1!U197/1000000</f>
        <v>0</v>
      </c>
      <c r="V197" s="22">
        <f>+Sheet1!V197/1000000</f>
        <v>0</v>
      </c>
      <c r="W197" s="22">
        <f>+Sheet1!W197/1000000</f>
        <v>0</v>
      </c>
      <c r="X197" s="22">
        <f>+Sheet1!X197/1000000</f>
        <v>0</v>
      </c>
      <c r="Y197" s="22">
        <f>+Sheet1!Y197/1000000</f>
        <v>0</v>
      </c>
      <c r="Z197" s="22">
        <f>+Sheet1!Z197/1000000</f>
        <v>0</v>
      </c>
      <c r="AA197" s="22">
        <f>+Sheet1!AA197/1000000</f>
        <v>0</v>
      </c>
      <c r="AB197" s="22">
        <f>+Sheet1!AB197/1000000</f>
        <v>0</v>
      </c>
      <c r="AC197" s="72" t="str">
        <f t="shared" si="47"/>
        <v/>
      </c>
      <c r="AD197" s="72" t="str">
        <f t="shared" si="48"/>
        <v/>
      </c>
      <c r="AE197" s="72" t="str">
        <f t="shared" si="49"/>
        <v/>
      </c>
      <c r="AF197" s="72" t="str">
        <f t="shared" si="50"/>
        <v/>
      </c>
      <c r="AG197" s="72" t="str">
        <f t="shared" si="51"/>
        <v/>
      </c>
      <c r="AH197" s="72" t="str">
        <f t="shared" si="52"/>
        <v/>
      </c>
      <c r="AI197" s="72" t="str">
        <f t="shared" si="53"/>
        <v/>
      </c>
      <c r="AJ197" s="72" t="str">
        <f t="shared" si="54"/>
        <v/>
      </c>
      <c r="AK197" s="72" t="str">
        <f t="shared" si="55"/>
        <v/>
      </c>
      <c r="AL197" s="72" t="str">
        <f t="shared" si="56"/>
        <v/>
      </c>
      <c r="AM197" s="72" t="str">
        <f t="shared" si="57"/>
        <v/>
      </c>
      <c r="AN197" s="65"/>
      <c r="AO197" s="65"/>
      <c r="AR197" s="43">
        <f t="shared" si="77"/>
        <v>0</v>
      </c>
      <c r="AS197" s="43">
        <f t="shared" si="68"/>
        <v>0</v>
      </c>
    </row>
    <row r="198" spans="1:45" ht="20.95" x14ac:dyDescent="0.25">
      <c r="A198" s="7">
        <v>24</v>
      </c>
      <c r="B198" s="16" t="s">
        <v>208</v>
      </c>
      <c r="C198" s="21">
        <f t="shared" si="75"/>
        <v>0</v>
      </c>
      <c r="D198" s="23">
        <f>+Sheet1!D198/1000000</f>
        <v>0</v>
      </c>
      <c r="E198" s="23">
        <f>+Sheet1!E198/1000000</f>
        <v>0</v>
      </c>
      <c r="F198" s="23">
        <f>+Sheet1!F198/1000000</f>
        <v>0</v>
      </c>
      <c r="G198" s="23">
        <f>+Sheet1!G198/1000000</f>
        <v>0</v>
      </c>
      <c r="H198" s="23">
        <f>+Sheet1!H198/1000000</f>
        <v>0</v>
      </c>
      <c r="I198" s="22"/>
      <c r="J198" s="23">
        <f>+Sheet1!J198/1000000</f>
        <v>0</v>
      </c>
      <c r="K198" s="23">
        <f>+Sheet1!K198/1000000</f>
        <v>0</v>
      </c>
      <c r="L198" s="23">
        <f>+Sheet1!L198/1000000</f>
        <v>0</v>
      </c>
      <c r="M198" s="22"/>
      <c r="N198" s="22">
        <f t="shared" si="60"/>
        <v>70270.650842000003</v>
      </c>
      <c r="O198" s="22">
        <f>+Sheet1!O198/1000000</f>
        <v>70270.650842000003</v>
      </c>
      <c r="P198" s="22">
        <f>+Sheet1!P198/1000000</f>
        <v>0</v>
      </c>
      <c r="Q198" s="22">
        <f>+Sheet1!Q198/1000000</f>
        <v>0</v>
      </c>
      <c r="R198" s="22">
        <f>+Sheet1!R198/1000000</f>
        <v>0</v>
      </c>
      <c r="S198" s="22">
        <f>+Sheet1!S198/1000000</f>
        <v>0</v>
      </c>
      <c r="T198" s="22">
        <f t="shared" si="76"/>
        <v>0</v>
      </c>
      <c r="U198" s="22">
        <f>+Sheet1!U198/1000000</f>
        <v>0</v>
      </c>
      <c r="V198" s="22">
        <f>+Sheet1!V198/1000000</f>
        <v>0</v>
      </c>
      <c r="W198" s="22">
        <f>+Sheet1!W198/1000000</f>
        <v>0</v>
      </c>
      <c r="X198" s="22">
        <f>+Sheet1!X198/1000000</f>
        <v>0</v>
      </c>
      <c r="Y198" s="22">
        <f>+Sheet1!Y198/1000000</f>
        <v>0</v>
      </c>
      <c r="Z198" s="22">
        <f>+Sheet1!Z198/1000000</f>
        <v>0</v>
      </c>
      <c r="AA198" s="22">
        <f>+Sheet1!AA198/1000000</f>
        <v>0</v>
      </c>
      <c r="AB198" s="22">
        <f>+Sheet1!AB198/1000000</f>
        <v>0</v>
      </c>
      <c r="AC198" s="72" t="str">
        <f t="shared" si="47"/>
        <v/>
      </c>
      <c r="AD198" s="72" t="str">
        <f t="shared" si="48"/>
        <v/>
      </c>
      <c r="AE198" s="72" t="str">
        <f t="shared" si="49"/>
        <v/>
      </c>
      <c r="AF198" s="72" t="str">
        <f t="shared" si="50"/>
        <v/>
      </c>
      <c r="AG198" s="72" t="str">
        <f t="shared" si="51"/>
        <v/>
      </c>
      <c r="AH198" s="72" t="str">
        <f t="shared" si="52"/>
        <v/>
      </c>
      <c r="AI198" s="72" t="str">
        <f t="shared" si="53"/>
        <v/>
      </c>
      <c r="AJ198" s="72" t="str">
        <f t="shared" si="54"/>
        <v/>
      </c>
      <c r="AK198" s="72" t="str">
        <f t="shared" si="55"/>
        <v/>
      </c>
      <c r="AL198" s="72" t="str">
        <f t="shared" si="56"/>
        <v/>
      </c>
      <c r="AM198" s="72" t="str">
        <f t="shared" si="57"/>
        <v/>
      </c>
      <c r="AN198" s="65"/>
      <c r="AO198" s="65"/>
      <c r="AR198" s="43">
        <f t="shared" si="77"/>
        <v>0</v>
      </c>
      <c r="AS198" s="43">
        <f t="shared" si="68"/>
        <v>0</v>
      </c>
    </row>
    <row r="199" spans="1:45" ht="20.95" x14ac:dyDescent="0.25">
      <c r="A199" s="7">
        <v>25</v>
      </c>
      <c r="B199" s="16" t="s">
        <v>209</v>
      </c>
      <c r="C199" s="21">
        <f t="shared" si="75"/>
        <v>0</v>
      </c>
      <c r="D199" s="23">
        <f>+Sheet1!D199/1000000</f>
        <v>0</v>
      </c>
      <c r="E199" s="23">
        <f>+Sheet1!E199/1000000</f>
        <v>0</v>
      </c>
      <c r="F199" s="23">
        <f>+Sheet1!F199/1000000</f>
        <v>0</v>
      </c>
      <c r="G199" s="23">
        <f>+Sheet1!G199/1000000</f>
        <v>0</v>
      </c>
      <c r="H199" s="23">
        <f>+Sheet1!H199/1000000</f>
        <v>0</v>
      </c>
      <c r="I199" s="22"/>
      <c r="J199" s="23">
        <f>+Sheet1!J199/1000000</f>
        <v>0</v>
      </c>
      <c r="K199" s="23">
        <f>+Sheet1!K199/1000000</f>
        <v>0</v>
      </c>
      <c r="L199" s="23">
        <f>+Sheet1!L199/1000000</f>
        <v>0</v>
      </c>
      <c r="M199" s="22"/>
      <c r="N199" s="22">
        <f t="shared" si="60"/>
        <v>29378.420643000001</v>
      </c>
      <c r="O199" s="22">
        <f>+Sheet1!O199/1000000</f>
        <v>29378.420643000001</v>
      </c>
      <c r="P199" s="22">
        <f>+Sheet1!P199/1000000</f>
        <v>0</v>
      </c>
      <c r="Q199" s="22">
        <f>+Sheet1!Q199/1000000</f>
        <v>0</v>
      </c>
      <c r="R199" s="22">
        <f>+Sheet1!R199/1000000</f>
        <v>0</v>
      </c>
      <c r="S199" s="22">
        <f>+Sheet1!S199/1000000</f>
        <v>0</v>
      </c>
      <c r="T199" s="22">
        <f t="shared" si="76"/>
        <v>0</v>
      </c>
      <c r="U199" s="22">
        <f>+Sheet1!U199/1000000</f>
        <v>0</v>
      </c>
      <c r="V199" s="22">
        <f>+Sheet1!V199/1000000</f>
        <v>0</v>
      </c>
      <c r="W199" s="22">
        <f>+Sheet1!W199/1000000</f>
        <v>0</v>
      </c>
      <c r="X199" s="22">
        <f>+Sheet1!X199/1000000</f>
        <v>0</v>
      </c>
      <c r="Y199" s="22">
        <f>+Sheet1!Y199/1000000</f>
        <v>0</v>
      </c>
      <c r="Z199" s="22">
        <f>+Sheet1!Z199/1000000</f>
        <v>0</v>
      </c>
      <c r="AA199" s="22">
        <f>+Sheet1!AA199/1000000</f>
        <v>0</v>
      </c>
      <c r="AB199" s="22">
        <f>+Sheet1!AB199/1000000</f>
        <v>0</v>
      </c>
      <c r="AC199" s="72" t="str">
        <f t="shared" si="47"/>
        <v/>
      </c>
      <c r="AD199" s="72" t="str">
        <f t="shared" si="48"/>
        <v/>
      </c>
      <c r="AE199" s="72" t="str">
        <f t="shared" si="49"/>
        <v/>
      </c>
      <c r="AF199" s="72" t="str">
        <f t="shared" si="50"/>
        <v/>
      </c>
      <c r="AG199" s="72" t="str">
        <f t="shared" si="51"/>
        <v/>
      </c>
      <c r="AH199" s="72" t="str">
        <f t="shared" si="52"/>
        <v/>
      </c>
      <c r="AI199" s="72" t="str">
        <f t="shared" si="53"/>
        <v/>
      </c>
      <c r="AJ199" s="72" t="str">
        <f t="shared" si="54"/>
        <v/>
      </c>
      <c r="AK199" s="72" t="str">
        <f t="shared" si="55"/>
        <v/>
      </c>
      <c r="AL199" s="72" t="str">
        <f t="shared" si="56"/>
        <v/>
      </c>
      <c r="AM199" s="72" t="str">
        <f t="shared" si="57"/>
        <v/>
      </c>
      <c r="AN199" s="65"/>
      <c r="AO199" s="65"/>
      <c r="AR199" s="43">
        <f t="shared" si="77"/>
        <v>0</v>
      </c>
      <c r="AS199" s="43">
        <f t="shared" si="68"/>
        <v>0</v>
      </c>
    </row>
    <row r="200" spans="1:45" ht="31.45" x14ac:dyDescent="0.25">
      <c r="A200" s="9" t="s">
        <v>19</v>
      </c>
      <c r="B200" s="6" t="s">
        <v>243</v>
      </c>
      <c r="C200" s="21">
        <f t="shared" ref="C200" si="78">+SUM(D200:I200)</f>
        <v>255082</v>
      </c>
      <c r="D200" s="23">
        <f>+Sheet1!D200/1000000</f>
        <v>0</v>
      </c>
      <c r="E200" s="23">
        <f>+Sheet1!E200/1000000</f>
        <v>0</v>
      </c>
      <c r="F200" s="23">
        <f>+Sheet1!F200/1000000</f>
        <v>70000</v>
      </c>
      <c r="G200" s="23">
        <f>+Sheet1!G200/1000000</f>
        <v>185082</v>
      </c>
      <c r="H200" s="23">
        <f>+Sheet1!H200/1000000</f>
        <v>0</v>
      </c>
      <c r="I200" s="22"/>
      <c r="J200" s="23">
        <f>+Sheet1!J200/1000000</f>
        <v>0</v>
      </c>
      <c r="K200" s="23">
        <f>+Sheet1!K200/1000000</f>
        <v>0</v>
      </c>
      <c r="L200" s="23">
        <f>+Sheet1!L200/1000000</f>
        <v>0</v>
      </c>
      <c r="M200" s="22"/>
      <c r="N200" s="21">
        <f t="shared" si="60"/>
        <v>762697.78477399994</v>
      </c>
      <c r="O200" s="21">
        <f>+Sheet1!O200/1000000</f>
        <v>0</v>
      </c>
      <c r="P200" s="21">
        <f>+Sheet1!P200/1000000</f>
        <v>0</v>
      </c>
      <c r="Q200" s="21">
        <f>+Sheet1!Q200/1000000</f>
        <v>71875.063947999995</v>
      </c>
      <c r="R200" s="21">
        <f>+Sheet1!R200/1000000</f>
        <v>690822.72082599998</v>
      </c>
      <c r="S200" s="21">
        <f>+Sheet1!S200/1000000</f>
        <v>0</v>
      </c>
      <c r="T200" s="21">
        <f t="shared" si="76"/>
        <v>0</v>
      </c>
      <c r="U200" s="21">
        <f>+Sheet1!U200/1000000</f>
        <v>0</v>
      </c>
      <c r="V200" s="21">
        <f>+Sheet1!V200/1000000</f>
        <v>0</v>
      </c>
      <c r="W200" s="21">
        <f>+Sheet1!W200/1000000</f>
        <v>0</v>
      </c>
      <c r="X200" s="21">
        <f>+Sheet1!X200/1000000</f>
        <v>0</v>
      </c>
      <c r="Y200" s="21">
        <f>+Sheet1!Y200/1000000</f>
        <v>0</v>
      </c>
      <c r="Z200" s="21">
        <f>+Sheet1!Z200/1000000</f>
        <v>0</v>
      </c>
      <c r="AA200" s="21">
        <f>+Sheet1!AA200/1000000</f>
        <v>0</v>
      </c>
      <c r="AB200" s="21">
        <f>+Sheet1!AB200/1000000</f>
        <v>0</v>
      </c>
      <c r="AC200" s="66">
        <f t="shared" si="47"/>
        <v>2.9900102115162963</v>
      </c>
      <c r="AD200" s="66" t="str">
        <f t="shared" si="48"/>
        <v/>
      </c>
      <c r="AE200" s="66" t="str">
        <f t="shared" si="49"/>
        <v/>
      </c>
      <c r="AF200" s="66">
        <f t="shared" si="50"/>
        <v>1.0267866278285713</v>
      </c>
      <c r="AG200" s="66">
        <f t="shared" si="51"/>
        <v>3.732522453971753</v>
      </c>
      <c r="AH200" s="66" t="str">
        <f t="shared" si="52"/>
        <v/>
      </c>
      <c r="AI200" s="66" t="str">
        <f t="shared" si="53"/>
        <v/>
      </c>
      <c r="AJ200" s="66" t="str">
        <f t="shared" si="54"/>
        <v/>
      </c>
      <c r="AK200" s="66" t="str">
        <f t="shared" si="55"/>
        <v/>
      </c>
      <c r="AL200" s="66" t="str">
        <f t="shared" si="56"/>
        <v/>
      </c>
      <c r="AM200" s="66" t="str">
        <f t="shared" si="57"/>
        <v/>
      </c>
      <c r="AN200" s="65"/>
      <c r="AO200" s="65"/>
      <c r="AR200" s="43">
        <f t="shared" si="77"/>
        <v>0</v>
      </c>
      <c r="AS200" s="43">
        <f t="shared" si="68"/>
        <v>0</v>
      </c>
    </row>
    <row r="201" spans="1:45" ht="31.45" x14ac:dyDescent="0.25">
      <c r="A201" s="9" t="s">
        <v>21</v>
      </c>
      <c r="B201" s="6" t="s">
        <v>253</v>
      </c>
      <c r="C201" s="21">
        <f t="shared" ref="C201:C208" si="79">+SUM(D201:I201)</f>
        <v>87894</v>
      </c>
      <c r="D201" s="23">
        <f>+Sheet1!D201/1000000</f>
        <v>0</v>
      </c>
      <c r="E201" s="23">
        <f>+Sheet1!E201/1000000</f>
        <v>0</v>
      </c>
      <c r="F201" s="23">
        <f>+Sheet1!F201/1000000</f>
        <v>0</v>
      </c>
      <c r="G201" s="23">
        <f>+Sheet1!G201/1000000</f>
        <v>87894</v>
      </c>
      <c r="H201" s="23">
        <f>+Sheet1!H201/1000000</f>
        <v>0</v>
      </c>
      <c r="I201" s="22"/>
      <c r="J201" s="23">
        <f>+Sheet1!J201/1000000</f>
        <v>0</v>
      </c>
      <c r="K201" s="23">
        <f>+Sheet1!K201/1000000</f>
        <v>0</v>
      </c>
      <c r="L201" s="23">
        <f>+Sheet1!L201/1000000</f>
        <v>0</v>
      </c>
      <c r="M201" s="22"/>
      <c r="N201" s="21">
        <f t="shared" si="60"/>
        <v>0</v>
      </c>
      <c r="O201" s="21">
        <f>+Sheet1!O201/1000000</f>
        <v>0</v>
      </c>
      <c r="P201" s="21">
        <f>+Sheet1!P201/1000000</f>
        <v>0</v>
      </c>
      <c r="Q201" s="21">
        <f>+Sheet1!Q201/1000000</f>
        <v>0</v>
      </c>
      <c r="R201" s="21">
        <f>+Sheet1!R201/1000000</f>
        <v>0</v>
      </c>
      <c r="S201" s="21">
        <f>+Sheet1!S201/1000000</f>
        <v>0</v>
      </c>
      <c r="T201" s="21">
        <f t="shared" si="76"/>
        <v>0</v>
      </c>
      <c r="U201" s="21">
        <f>+Sheet1!U201/1000000</f>
        <v>0</v>
      </c>
      <c r="V201" s="21">
        <f>+Sheet1!V201/1000000</f>
        <v>0</v>
      </c>
      <c r="W201" s="21">
        <f>+Sheet1!W201/1000000</f>
        <v>0</v>
      </c>
      <c r="X201" s="21">
        <f>+Sheet1!X201/1000000</f>
        <v>0</v>
      </c>
      <c r="Y201" s="21">
        <f>+Sheet1!Y201/1000000</f>
        <v>0</v>
      </c>
      <c r="Z201" s="21">
        <f>+Sheet1!Z201/1000000</f>
        <v>0</v>
      </c>
      <c r="AA201" s="21">
        <f>+Sheet1!AA201/1000000</f>
        <v>0</v>
      </c>
      <c r="AB201" s="21">
        <f>+Sheet1!AB201/1000000</f>
        <v>0</v>
      </c>
      <c r="AC201" s="66">
        <f t="shared" si="47"/>
        <v>0</v>
      </c>
      <c r="AD201" s="66" t="str">
        <f t="shared" si="48"/>
        <v/>
      </c>
      <c r="AE201" s="66" t="str">
        <f t="shared" si="49"/>
        <v/>
      </c>
      <c r="AF201" s="66" t="str">
        <f t="shared" si="50"/>
        <v/>
      </c>
      <c r="AG201" s="66">
        <f t="shared" si="51"/>
        <v>0</v>
      </c>
      <c r="AH201" s="66" t="str">
        <f t="shared" si="52"/>
        <v/>
      </c>
      <c r="AI201" s="66" t="str">
        <f t="shared" si="53"/>
        <v/>
      </c>
      <c r="AJ201" s="66" t="str">
        <f t="shared" si="54"/>
        <v/>
      </c>
      <c r="AK201" s="66" t="str">
        <f t="shared" si="55"/>
        <v/>
      </c>
      <c r="AL201" s="66" t="str">
        <f t="shared" si="56"/>
        <v/>
      </c>
      <c r="AM201" s="66" t="str">
        <f t="shared" si="57"/>
        <v/>
      </c>
      <c r="AN201" s="65"/>
      <c r="AO201" s="65"/>
      <c r="AR201" s="43"/>
      <c r="AS201" s="43"/>
    </row>
    <row r="202" spans="1:45" ht="20.95" x14ac:dyDescent="0.25">
      <c r="A202" s="9" t="s">
        <v>23</v>
      </c>
      <c r="B202" s="6" t="s">
        <v>247</v>
      </c>
      <c r="C202" s="21">
        <f t="shared" si="79"/>
        <v>2910</v>
      </c>
      <c r="D202" s="23">
        <f>+Sheet1!D202/1000000</f>
        <v>0</v>
      </c>
      <c r="E202" s="23">
        <f>+Sheet1!E202/1000000</f>
        <v>0</v>
      </c>
      <c r="F202" s="23">
        <f>+Sheet1!F202/1000000</f>
        <v>0</v>
      </c>
      <c r="G202" s="23">
        <f>+Sheet1!G202/1000000</f>
        <v>0</v>
      </c>
      <c r="H202" s="23">
        <f>+Sheet1!H202/1000000</f>
        <v>2910</v>
      </c>
      <c r="I202" s="22"/>
      <c r="J202" s="23">
        <f>+Sheet1!J202/1000000</f>
        <v>0</v>
      </c>
      <c r="K202" s="23">
        <f>+Sheet1!K202/1000000</f>
        <v>0</v>
      </c>
      <c r="L202" s="23">
        <f>+Sheet1!L202/1000000</f>
        <v>0</v>
      </c>
      <c r="M202" s="22"/>
      <c r="N202" s="21">
        <f t="shared" si="60"/>
        <v>2910</v>
      </c>
      <c r="O202" s="21">
        <f>+Sheet1!O202/1000000</f>
        <v>0</v>
      </c>
      <c r="P202" s="21">
        <f>+Sheet1!P202/1000000</f>
        <v>0</v>
      </c>
      <c r="Q202" s="21">
        <f>+Sheet1!Q202/1000000</f>
        <v>0</v>
      </c>
      <c r="R202" s="21">
        <f>+Sheet1!R202/1000000</f>
        <v>0</v>
      </c>
      <c r="S202" s="21">
        <f>+Sheet1!S202/1000000</f>
        <v>2910</v>
      </c>
      <c r="T202" s="21">
        <f t="shared" si="76"/>
        <v>0</v>
      </c>
      <c r="U202" s="21">
        <f>+Sheet1!U202/1000000</f>
        <v>0</v>
      </c>
      <c r="V202" s="21">
        <f>+Sheet1!V202/1000000</f>
        <v>0</v>
      </c>
      <c r="W202" s="21">
        <f>+Sheet1!W202/1000000</f>
        <v>0</v>
      </c>
      <c r="X202" s="21">
        <f>+Sheet1!X202/1000000</f>
        <v>0</v>
      </c>
      <c r="Y202" s="21">
        <f>+Sheet1!Y202/1000000</f>
        <v>0</v>
      </c>
      <c r="Z202" s="21">
        <f>+Sheet1!Z202/1000000</f>
        <v>0</v>
      </c>
      <c r="AA202" s="21">
        <f>+Sheet1!AA202/1000000</f>
        <v>0</v>
      </c>
      <c r="AB202" s="21">
        <f>+Sheet1!AB202/1000000</f>
        <v>0</v>
      </c>
      <c r="AC202" s="66">
        <f t="shared" ref="AC202:AC208" si="80">IFERROR(N202/C202,"")</f>
        <v>1</v>
      </c>
      <c r="AD202" s="66" t="str">
        <f t="shared" ref="AD202:AD208" si="81">IFERROR(O202/D202,"")</f>
        <v/>
      </c>
      <c r="AE202" s="66" t="str">
        <f t="shared" ref="AE202:AE208" si="82">IFERROR(P202/E202,"")</f>
        <v/>
      </c>
      <c r="AF202" s="66" t="str">
        <f t="shared" ref="AF202:AF208" si="83">IFERROR(Q202/F202,"")</f>
        <v/>
      </c>
      <c r="AG202" s="66" t="str">
        <f t="shared" ref="AG202:AG208" si="84">IFERROR(R202/G202,"")</f>
        <v/>
      </c>
      <c r="AH202" s="66">
        <f t="shared" ref="AH202:AH208" si="85">IFERROR(S202/H202,"")</f>
        <v>1</v>
      </c>
      <c r="AI202" s="66" t="str">
        <f t="shared" ref="AI202:AI208" si="86">IFERROR(T202/I202,"")</f>
        <v/>
      </c>
      <c r="AJ202" s="66" t="str">
        <f t="shared" ref="AJ202:AJ208" si="87">IFERROR(U202/J202,"")</f>
        <v/>
      </c>
      <c r="AK202" s="66" t="str">
        <f t="shared" ref="AK202:AK208" si="88">IFERROR(V202/K202,"")</f>
        <v/>
      </c>
      <c r="AL202" s="66" t="str">
        <f t="shared" ref="AL202:AL208" si="89">IFERROR(Z202/L202,"")</f>
        <v/>
      </c>
      <c r="AM202" s="66" t="str">
        <f t="shared" ref="AM202:AM208" si="90">IFERROR(AA202/M202,"")</f>
        <v/>
      </c>
      <c r="AN202" s="65"/>
      <c r="AO202" s="65"/>
      <c r="AR202" s="43">
        <f>AQ202-E202</f>
        <v>0</v>
      </c>
      <c r="AS202" s="43">
        <f>AQ191*AT202</f>
        <v>0</v>
      </c>
    </row>
    <row r="203" spans="1:45" x14ac:dyDescent="0.25">
      <c r="A203" s="9" t="s">
        <v>25</v>
      </c>
      <c r="B203" s="6" t="s">
        <v>24</v>
      </c>
      <c r="C203" s="21">
        <f t="shared" si="79"/>
        <v>166488</v>
      </c>
      <c r="D203" s="23">
        <f>+Sheet1!D203/1000000</f>
        <v>0</v>
      </c>
      <c r="E203" s="23">
        <f>+Sheet1!E203/1000000</f>
        <v>0</v>
      </c>
      <c r="F203" s="23">
        <f>+Sheet1!F203/1000000</f>
        <v>0</v>
      </c>
      <c r="G203" s="23">
        <f>+Sheet1!G203/1000000</f>
        <v>166488</v>
      </c>
      <c r="H203" s="23">
        <f>+Sheet1!H203/1000000</f>
        <v>0</v>
      </c>
      <c r="I203" s="22"/>
      <c r="J203" s="23">
        <f>+Sheet1!J203/1000000</f>
        <v>0</v>
      </c>
      <c r="K203" s="23">
        <f>+Sheet1!K203/1000000</f>
        <v>0</v>
      </c>
      <c r="L203" s="23">
        <f>+Sheet1!L203/1000000</f>
        <v>0</v>
      </c>
      <c r="M203" s="22"/>
      <c r="N203" s="21">
        <f t="shared" si="60"/>
        <v>0</v>
      </c>
      <c r="O203" s="21">
        <f>+Sheet1!O203/1000000</f>
        <v>0</v>
      </c>
      <c r="P203" s="21">
        <f>+Sheet1!P203/1000000</f>
        <v>0</v>
      </c>
      <c r="Q203" s="21">
        <f>+Sheet1!Q203/1000000</f>
        <v>0</v>
      </c>
      <c r="R203" s="21">
        <f>+Sheet1!R203/1000000</f>
        <v>0</v>
      </c>
      <c r="S203" s="21">
        <f>+Sheet1!S203/1000000</f>
        <v>0</v>
      </c>
      <c r="T203" s="21">
        <f t="shared" si="76"/>
        <v>0</v>
      </c>
      <c r="U203" s="21">
        <f>+Sheet1!U203/1000000</f>
        <v>0</v>
      </c>
      <c r="V203" s="21">
        <f>+Sheet1!V203/1000000</f>
        <v>0</v>
      </c>
      <c r="W203" s="21">
        <f>+Sheet1!W203/1000000</f>
        <v>0</v>
      </c>
      <c r="X203" s="21">
        <f>+Sheet1!X203/1000000</f>
        <v>0</v>
      </c>
      <c r="Y203" s="21">
        <f>+Sheet1!Y203/1000000</f>
        <v>0</v>
      </c>
      <c r="Z203" s="21">
        <f>+Sheet1!Z203/1000000</f>
        <v>0</v>
      </c>
      <c r="AA203" s="21">
        <f>+Sheet1!AA203/1000000</f>
        <v>0</v>
      </c>
      <c r="AB203" s="21">
        <f>+Sheet1!AB203/1000000</f>
        <v>0</v>
      </c>
      <c r="AC203" s="66">
        <f t="shared" si="80"/>
        <v>0</v>
      </c>
      <c r="AD203" s="66" t="str">
        <f t="shared" si="81"/>
        <v/>
      </c>
      <c r="AE203" s="66" t="str">
        <f t="shared" si="82"/>
        <v/>
      </c>
      <c r="AF203" s="66" t="str">
        <f t="shared" si="83"/>
        <v/>
      </c>
      <c r="AG203" s="66">
        <f t="shared" si="84"/>
        <v>0</v>
      </c>
      <c r="AH203" s="66" t="str">
        <f t="shared" si="85"/>
        <v/>
      </c>
      <c r="AI203" s="66" t="str">
        <f t="shared" si="86"/>
        <v/>
      </c>
      <c r="AJ203" s="66" t="str">
        <f t="shared" si="87"/>
        <v/>
      </c>
      <c r="AK203" s="66" t="str">
        <f t="shared" si="88"/>
        <v/>
      </c>
      <c r="AL203" s="66" t="str">
        <f t="shared" si="89"/>
        <v/>
      </c>
      <c r="AM203" s="66" t="str">
        <f t="shared" si="90"/>
        <v/>
      </c>
      <c r="AN203" s="65"/>
      <c r="AO203" s="65"/>
      <c r="AR203" s="43">
        <f>AQ203-E203</f>
        <v>0</v>
      </c>
      <c r="AS203" s="43">
        <f>AQ192*AT203</f>
        <v>0</v>
      </c>
    </row>
    <row r="204" spans="1:45" ht="20.95" x14ac:dyDescent="0.25">
      <c r="A204" s="9" t="s">
        <v>27</v>
      </c>
      <c r="B204" s="6" t="s">
        <v>26</v>
      </c>
      <c r="C204" s="21">
        <f t="shared" si="79"/>
        <v>0</v>
      </c>
      <c r="D204" s="23">
        <f>+Sheet1!D204/1000000</f>
        <v>0</v>
      </c>
      <c r="E204" s="23">
        <f>+Sheet1!E204/1000000</f>
        <v>0</v>
      </c>
      <c r="F204" s="23">
        <f>+Sheet1!F204/1000000</f>
        <v>0</v>
      </c>
      <c r="G204" s="23">
        <f>+Sheet1!G204/1000000</f>
        <v>0</v>
      </c>
      <c r="H204" s="23">
        <f>+Sheet1!H204/1000000</f>
        <v>0</v>
      </c>
      <c r="I204" s="22"/>
      <c r="J204" s="23">
        <f>+Sheet1!J204/1000000</f>
        <v>0</v>
      </c>
      <c r="K204" s="23">
        <f>+Sheet1!K204/1000000</f>
        <v>0</v>
      </c>
      <c r="L204" s="23">
        <f>+Sheet1!L204/1000000</f>
        <v>0</v>
      </c>
      <c r="M204" s="22"/>
      <c r="N204" s="21">
        <f t="shared" si="60"/>
        <v>0</v>
      </c>
      <c r="O204" s="21">
        <f>+Sheet1!O204/1000000</f>
        <v>0</v>
      </c>
      <c r="P204" s="21">
        <f>+Sheet1!P204/1000000</f>
        <v>0</v>
      </c>
      <c r="Q204" s="21">
        <f>+Sheet1!Q204/1000000</f>
        <v>0</v>
      </c>
      <c r="R204" s="21">
        <f>+Sheet1!R204/1000000</f>
        <v>0</v>
      </c>
      <c r="S204" s="21">
        <f>+Sheet1!S204/1000000</f>
        <v>0</v>
      </c>
      <c r="T204" s="21">
        <f t="shared" si="76"/>
        <v>0</v>
      </c>
      <c r="U204" s="21">
        <f>+Sheet1!U204/1000000</f>
        <v>0</v>
      </c>
      <c r="V204" s="21">
        <f>+Sheet1!V204/1000000</f>
        <v>0</v>
      </c>
      <c r="W204" s="21">
        <f>+Sheet1!W204/1000000</f>
        <v>0</v>
      </c>
      <c r="X204" s="21">
        <f>+Sheet1!X204/1000000</f>
        <v>0</v>
      </c>
      <c r="Y204" s="21">
        <f>+Sheet1!Y204/1000000</f>
        <v>0</v>
      </c>
      <c r="Z204" s="21">
        <f>+Sheet1!Z204/1000000</f>
        <v>0</v>
      </c>
      <c r="AA204" s="21">
        <f>+Sheet1!AA204/1000000</f>
        <v>0</v>
      </c>
      <c r="AB204" s="21">
        <f>+Sheet1!AB204/1000000</f>
        <v>0</v>
      </c>
      <c r="AC204" s="66" t="str">
        <f t="shared" si="80"/>
        <v/>
      </c>
      <c r="AD204" s="66" t="str">
        <f t="shared" si="81"/>
        <v/>
      </c>
      <c r="AE204" s="66" t="str">
        <f t="shared" si="82"/>
        <v/>
      </c>
      <c r="AF204" s="66" t="str">
        <f t="shared" si="83"/>
        <v/>
      </c>
      <c r="AG204" s="66" t="str">
        <f t="shared" si="84"/>
        <v/>
      </c>
      <c r="AH204" s="66" t="str">
        <f t="shared" si="85"/>
        <v/>
      </c>
      <c r="AI204" s="66" t="str">
        <f t="shared" si="86"/>
        <v/>
      </c>
      <c r="AJ204" s="66" t="str">
        <f t="shared" si="87"/>
        <v/>
      </c>
      <c r="AK204" s="66" t="str">
        <f t="shared" si="88"/>
        <v/>
      </c>
      <c r="AL204" s="66" t="str">
        <f t="shared" si="89"/>
        <v/>
      </c>
      <c r="AM204" s="66" t="str">
        <f t="shared" si="90"/>
        <v/>
      </c>
      <c r="AN204" s="65"/>
      <c r="AO204" s="65"/>
      <c r="AR204" s="43">
        <f>AQ204-E204</f>
        <v>0</v>
      </c>
      <c r="AS204" s="43">
        <f>AQ193*AT204</f>
        <v>0</v>
      </c>
    </row>
    <row r="205" spans="1:45" ht="20.95" x14ac:dyDescent="0.25">
      <c r="A205" s="9" t="s">
        <v>28</v>
      </c>
      <c r="B205" s="6" t="s">
        <v>257</v>
      </c>
      <c r="C205" s="21">
        <f t="shared" si="79"/>
        <v>0</v>
      </c>
      <c r="D205" s="23">
        <f>+Sheet1!D205/1000000</f>
        <v>0</v>
      </c>
      <c r="E205" s="23">
        <f>+Sheet1!E205/1000000</f>
        <v>0</v>
      </c>
      <c r="F205" s="23">
        <f>+Sheet1!F205/1000000</f>
        <v>0</v>
      </c>
      <c r="G205" s="23">
        <f>+Sheet1!G205/1000000</f>
        <v>0</v>
      </c>
      <c r="H205" s="23">
        <f>+Sheet1!H205/1000000</f>
        <v>0</v>
      </c>
      <c r="I205" s="22"/>
      <c r="J205" s="23">
        <f>+Sheet1!J205/1000000</f>
        <v>0</v>
      </c>
      <c r="K205" s="23">
        <f>+Sheet1!K205/1000000</f>
        <v>0</v>
      </c>
      <c r="L205" s="23">
        <f>+Sheet1!L205/1000000</f>
        <v>0</v>
      </c>
      <c r="M205" s="22"/>
      <c r="N205" s="21">
        <f t="shared" ref="N205:N208" si="91">+SUM(O205:T205,W205,Z205:AB205)</f>
        <v>0</v>
      </c>
      <c r="O205" s="21">
        <f>+Sheet1!O205/1000000</f>
        <v>0</v>
      </c>
      <c r="P205" s="21">
        <f>+Sheet1!P205/1000000</f>
        <v>0</v>
      </c>
      <c r="Q205" s="21">
        <f>+Sheet1!Q205/1000000</f>
        <v>0</v>
      </c>
      <c r="R205" s="21">
        <f>+Sheet1!R205/1000000</f>
        <v>0</v>
      </c>
      <c r="S205" s="21">
        <f>+Sheet1!S205/1000000</f>
        <v>0</v>
      </c>
      <c r="T205" s="21">
        <f t="shared" si="76"/>
        <v>0</v>
      </c>
      <c r="U205" s="21">
        <f>+Sheet1!U205/1000000</f>
        <v>0</v>
      </c>
      <c r="V205" s="21">
        <f>+Sheet1!V205/1000000</f>
        <v>0</v>
      </c>
      <c r="W205" s="21">
        <f>+Sheet1!W205/1000000</f>
        <v>0</v>
      </c>
      <c r="X205" s="21">
        <f>+Sheet1!X205/1000000</f>
        <v>0</v>
      </c>
      <c r="Y205" s="21">
        <f>+Sheet1!Y205/1000000</f>
        <v>0</v>
      </c>
      <c r="Z205" s="21">
        <f>+Sheet1!Z205/1000000</f>
        <v>0</v>
      </c>
      <c r="AA205" s="21">
        <f>+Sheet1!AA205/1000000</f>
        <v>0</v>
      </c>
      <c r="AB205" s="21">
        <f>+Sheet1!AB205/1000000</f>
        <v>0</v>
      </c>
      <c r="AC205" s="66" t="str">
        <f t="shared" si="80"/>
        <v/>
      </c>
      <c r="AD205" s="66" t="str">
        <f t="shared" si="81"/>
        <v/>
      </c>
      <c r="AE205" s="66" t="str">
        <f t="shared" si="82"/>
        <v/>
      </c>
      <c r="AF205" s="66" t="str">
        <f t="shared" si="83"/>
        <v/>
      </c>
      <c r="AG205" s="66" t="str">
        <f t="shared" si="84"/>
        <v/>
      </c>
      <c r="AH205" s="66" t="str">
        <f t="shared" si="85"/>
        <v/>
      </c>
      <c r="AI205" s="66" t="str">
        <f t="shared" si="86"/>
        <v/>
      </c>
      <c r="AJ205" s="66" t="str">
        <f t="shared" si="87"/>
        <v/>
      </c>
      <c r="AK205" s="66" t="str">
        <f t="shared" si="88"/>
        <v/>
      </c>
      <c r="AL205" s="66" t="str">
        <f t="shared" si="89"/>
        <v/>
      </c>
      <c r="AM205" s="66" t="str">
        <f t="shared" si="90"/>
        <v/>
      </c>
      <c r="AN205" s="65"/>
      <c r="AO205" s="65"/>
      <c r="AR205" s="43"/>
      <c r="AS205" s="43"/>
    </row>
    <row r="206" spans="1:45" ht="20.95" x14ac:dyDescent="0.25">
      <c r="A206" s="9" t="s">
        <v>254</v>
      </c>
      <c r="B206" s="6" t="s">
        <v>244</v>
      </c>
      <c r="C206" s="21">
        <f t="shared" si="79"/>
        <v>0</v>
      </c>
      <c r="D206" s="23">
        <f>+Sheet1!D206/1000000</f>
        <v>0</v>
      </c>
      <c r="E206" s="23">
        <f>+Sheet1!E206/1000000</f>
        <v>0</v>
      </c>
      <c r="F206" s="23">
        <f>+Sheet1!F206/1000000</f>
        <v>0</v>
      </c>
      <c r="G206" s="23">
        <f>+Sheet1!G206/1000000</f>
        <v>0</v>
      </c>
      <c r="H206" s="23">
        <f>+Sheet1!H206/1000000</f>
        <v>0</v>
      </c>
      <c r="I206" s="22"/>
      <c r="J206" s="23">
        <f>+Sheet1!J206/1000000</f>
        <v>0</v>
      </c>
      <c r="K206" s="23">
        <f>+Sheet1!K206/1000000</f>
        <v>0</v>
      </c>
      <c r="L206" s="23">
        <f>+Sheet1!L206/1000000</f>
        <v>0</v>
      </c>
      <c r="M206" s="22"/>
      <c r="N206" s="21">
        <f t="shared" si="91"/>
        <v>0</v>
      </c>
      <c r="O206" s="21">
        <f>+Sheet1!O206/1000000</f>
        <v>0</v>
      </c>
      <c r="P206" s="21">
        <f>+Sheet1!P206/1000000</f>
        <v>0</v>
      </c>
      <c r="Q206" s="21">
        <f>+Sheet1!Q206/1000000</f>
        <v>0</v>
      </c>
      <c r="R206" s="21">
        <f>+Sheet1!R206/1000000</f>
        <v>0</v>
      </c>
      <c r="S206" s="21">
        <f>+Sheet1!S206/1000000</f>
        <v>0</v>
      </c>
      <c r="T206" s="21">
        <f t="shared" si="76"/>
        <v>0</v>
      </c>
      <c r="U206" s="21">
        <f>+Sheet1!U206/1000000</f>
        <v>0</v>
      </c>
      <c r="V206" s="21">
        <f>+Sheet1!V206/1000000</f>
        <v>0</v>
      </c>
      <c r="W206" s="21">
        <f>+Sheet1!W206/1000000</f>
        <v>0</v>
      </c>
      <c r="X206" s="21">
        <f>+Sheet1!X206/1000000</f>
        <v>0</v>
      </c>
      <c r="Y206" s="21">
        <f>+Sheet1!Y206/1000000</f>
        <v>0</v>
      </c>
      <c r="Z206" s="21">
        <f>+Sheet1!Z206/1000000</f>
        <v>0</v>
      </c>
      <c r="AA206" s="21">
        <f>+Sheet1!AA206/1000000</f>
        <v>0</v>
      </c>
      <c r="AB206" s="21">
        <f>+Sheet1!AB206/1000000</f>
        <v>0</v>
      </c>
      <c r="AC206" s="66" t="str">
        <f t="shared" si="80"/>
        <v/>
      </c>
      <c r="AD206" s="66" t="str">
        <f t="shared" si="81"/>
        <v/>
      </c>
      <c r="AE206" s="66" t="str">
        <f t="shared" si="82"/>
        <v/>
      </c>
      <c r="AF206" s="66" t="str">
        <f t="shared" si="83"/>
        <v/>
      </c>
      <c r="AG206" s="66" t="str">
        <f t="shared" si="84"/>
        <v/>
      </c>
      <c r="AH206" s="66" t="str">
        <f t="shared" si="85"/>
        <v/>
      </c>
      <c r="AI206" s="66" t="str">
        <f t="shared" si="86"/>
        <v/>
      </c>
      <c r="AJ206" s="66" t="str">
        <f t="shared" si="87"/>
        <v/>
      </c>
      <c r="AK206" s="66" t="str">
        <f t="shared" si="88"/>
        <v/>
      </c>
      <c r="AL206" s="66" t="str">
        <f t="shared" si="89"/>
        <v/>
      </c>
      <c r="AM206" s="66" t="str">
        <f t="shared" si="90"/>
        <v/>
      </c>
      <c r="AN206" s="65"/>
      <c r="AO206" s="65"/>
      <c r="AR206" s="43">
        <f>AQ206-E206</f>
        <v>0</v>
      </c>
      <c r="AS206" s="43">
        <f>AQ194*AT206</f>
        <v>0</v>
      </c>
    </row>
    <row r="207" spans="1:45" ht="20.95" x14ac:dyDescent="0.25">
      <c r="A207" s="57" t="s">
        <v>255</v>
      </c>
      <c r="B207" s="58" t="s">
        <v>256</v>
      </c>
      <c r="C207" s="21">
        <f t="shared" si="79"/>
        <v>0</v>
      </c>
      <c r="D207" s="23">
        <f>+Sheet1!D207/1000000</f>
        <v>0</v>
      </c>
      <c r="E207" s="23">
        <f>+Sheet1!E207/1000000</f>
        <v>0</v>
      </c>
      <c r="F207" s="23">
        <f>+Sheet1!F207/1000000</f>
        <v>0</v>
      </c>
      <c r="G207" s="23">
        <f>+Sheet1!G207/1000000</f>
        <v>0</v>
      </c>
      <c r="H207" s="23">
        <f>+Sheet1!H207/1000000</f>
        <v>0</v>
      </c>
      <c r="I207" s="22"/>
      <c r="J207" s="23">
        <f>+Sheet1!J207/1000000</f>
        <v>0</v>
      </c>
      <c r="K207" s="23">
        <f>+Sheet1!K207/1000000</f>
        <v>0</v>
      </c>
      <c r="L207" s="23">
        <f>+Sheet1!L207/1000000</f>
        <v>0</v>
      </c>
      <c r="M207" s="22"/>
      <c r="N207" s="21">
        <f t="shared" si="91"/>
        <v>1447.0154560000001</v>
      </c>
      <c r="O207" s="21">
        <f>+Sheet1!O207/1000000</f>
        <v>0</v>
      </c>
      <c r="P207" s="21">
        <f>+Sheet1!P207/1000000</f>
        <v>0</v>
      </c>
      <c r="Q207" s="21">
        <f>+Sheet1!Q207/1000000</f>
        <v>0</v>
      </c>
      <c r="R207" s="21">
        <f>+Sheet1!R207/1000000</f>
        <v>0</v>
      </c>
      <c r="S207" s="21">
        <f>+Sheet1!S207/1000000</f>
        <v>0</v>
      </c>
      <c r="T207" s="21">
        <f t="shared" si="76"/>
        <v>0</v>
      </c>
      <c r="U207" s="21">
        <f>+Sheet1!U207/1000000</f>
        <v>0</v>
      </c>
      <c r="V207" s="21">
        <f>+Sheet1!V207/1000000</f>
        <v>0</v>
      </c>
      <c r="W207" s="21">
        <f>+Sheet1!W207/1000000</f>
        <v>0</v>
      </c>
      <c r="X207" s="21">
        <f>+Sheet1!X207/1000000</f>
        <v>0</v>
      </c>
      <c r="Y207" s="21">
        <f>+Sheet1!Y207/1000000</f>
        <v>0</v>
      </c>
      <c r="Z207" s="21">
        <f>+Sheet1!Z207/1000000</f>
        <v>0</v>
      </c>
      <c r="AA207" s="21">
        <f>+Sheet1!AA207/1000000</f>
        <v>0</v>
      </c>
      <c r="AB207" s="21">
        <f>+Sheet1!AB207/1000000</f>
        <v>1447.0154560000001</v>
      </c>
      <c r="AC207" s="66" t="str">
        <f t="shared" si="80"/>
        <v/>
      </c>
      <c r="AD207" s="66" t="str">
        <f t="shared" si="81"/>
        <v/>
      </c>
      <c r="AE207" s="66" t="str">
        <f t="shared" si="82"/>
        <v/>
      </c>
      <c r="AF207" s="66" t="str">
        <f t="shared" si="83"/>
        <v/>
      </c>
      <c r="AG207" s="66" t="str">
        <f t="shared" si="84"/>
        <v/>
      </c>
      <c r="AH207" s="66" t="str">
        <f t="shared" si="85"/>
        <v/>
      </c>
      <c r="AI207" s="66" t="str">
        <f t="shared" si="86"/>
        <v/>
      </c>
      <c r="AJ207" s="66" t="str">
        <f t="shared" si="87"/>
        <v/>
      </c>
      <c r="AK207" s="66" t="str">
        <f t="shared" si="88"/>
        <v/>
      </c>
      <c r="AL207" s="66" t="str">
        <f t="shared" si="89"/>
        <v/>
      </c>
      <c r="AM207" s="66" t="str">
        <f t="shared" si="90"/>
        <v/>
      </c>
      <c r="AN207" s="65"/>
      <c r="AO207" s="65"/>
      <c r="AR207" s="43"/>
      <c r="AS207" s="43"/>
    </row>
    <row r="208" spans="1:45" ht="20.95" x14ac:dyDescent="0.25">
      <c r="A208" s="10" t="s">
        <v>273</v>
      </c>
      <c r="B208" s="11" t="s">
        <v>29</v>
      </c>
      <c r="C208" s="24">
        <f t="shared" si="79"/>
        <v>0</v>
      </c>
      <c r="D208" s="26">
        <f>+Sheet1!D208/1000000</f>
        <v>0</v>
      </c>
      <c r="E208" s="26">
        <f>+Sheet1!E208/1000000</f>
        <v>0</v>
      </c>
      <c r="F208" s="26">
        <f>+Sheet1!F208/1000000</f>
        <v>0</v>
      </c>
      <c r="G208" s="26">
        <f>+Sheet1!G208/1000000</f>
        <v>0</v>
      </c>
      <c r="H208" s="26">
        <f>+Sheet1!H208/1000000</f>
        <v>0</v>
      </c>
      <c r="I208" s="25"/>
      <c r="J208" s="26">
        <f>+Sheet1!J208/1000000</f>
        <v>0</v>
      </c>
      <c r="K208" s="26">
        <f>+Sheet1!K208/1000000</f>
        <v>0</v>
      </c>
      <c r="L208" s="26">
        <f>+Sheet1!L208/1000000</f>
        <v>0</v>
      </c>
      <c r="M208" s="25"/>
      <c r="N208" s="24">
        <f t="shared" si="91"/>
        <v>2347780.6578835002</v>
      </c>
      <c r="O208" s="24">
        <f>+Sheet1!O208/1000000</f>
        <v>0</v>
      </c>
      <c r="P208" s="24">
        <f>+Sheet1!P208/1000000</f>
        <v>0</v>
      </c>
      <c r="Q208" s="24">
        <f>+Sheet1!Q208/1000000</f>
        <v>0</v>
      </c>
      <c r="R208" s="24">
        <f>+Sheet1!R208/1000000</f>
        <v>0</v>
      </c>
      <c r="S208" s="24">
        <f>+Sheet1!S208/1000000</f>
        <v>0</v>
      </c>
      <c r="T208" s="24">
        <f t="shared" si="76"/>
        <v>0</v>
      </c>
      <c r="U208" s="24">
        <f>+Sheet1!U208/1000000</f>
        <v>0</v>
      </c>
      <c r="V208" s="24">
        <f>+Sheet1!V208/1000000</f>
        <v>0</v>
      </c>
      <c r="W208" s="24">
        <f>+Sheet1!W208/1000000</f>
        <v>2347780.6578835002</v>
      </c>
      <c r="X208" s="24">
        <f>+Sheet1!X208/1000000</f>
        <v>1551519.6267814999</v>
      </c>
      <c r="Y208" s="24">
        <f>+Sheet1!Y208/1000000</f>
        <v>796261.03110200004</v>
      </c>
      <c r="Z208" s="24">
        <f>+Sheet1!Z208/1000000</f>
        <v>0</v>
      </c>
      <c r="AA208" s="24">
        <f>+Sheet1!AA208/1000000</f>
        <v>0</v>
      </c>
      <c r="AB208" s="24">
        <f>+Sheet1!AB208/1000000</f>
        <v>0</v>
      </c>
      <c r="AC208" s="68" t="str">
        <f t="shared" si="80"/>
        <v/>
      </c>
      <c r="AD208" s="68" t="str">
        <f t="shared" si="81"/>
        <v/>
      </c>
      <c r="AE208" s="68" t="str">
        <f t="shared" si="82"/>
        <v/>
      </c>
      <c r="AF208" s="68" t="str">
        <f t="shared" si="83"/>
        <v/>
      </c>
      <c r="AG208" s="68" t="str">
        <f t="shared" si="84"/>
        <v/>
      </c>
      <c r="AH208" s="68" t="str">
        <f t="shared" si="85"/>
        <v/>
      </c>
      <c r="AI208" s="68" t="str">
        <f t="shared" si="86"/>
        <v/>
      </c>
      <c r="AJ208" s="68" t="str">
        <f t="shared" si="87"/>
        <v/>
      </c>
      <c r="AK208" s="68" t="str">
        <f t="shared" si="88"/>
        <v/>
      </c>
      <c r="AL208" s="68" t="str">
        <f t="shared" si="89"/>
        <v/>
      </c>
      <c r="AM208" s="68" t="str">
        <f t="shared" si="90"/>
        <v/>
      </c>
      <c r="AN208" s="65"/>
      <c r="AO208" s="65"/>
      <c r="AR208" s="43">
        <f>AQ208-E208</f>
        <v>0</v>
      </c>
      <c r="AS208" s="43">
        <f>AQ195*AT208</f>
        <v>0</v>
      </c>
    </row>
    <row r="209" spans="1:45" x14ac:dyDescent="0.25">
      <c r="AP209" s="37"/>
      <c r="AQ209" s="37">
        <v>0</v>
      </c>
      <c r="AR209" s="43">
        <f>AQ209-E209</f>
        <v>0</v>
      </c>
      <c r="AS209" s="43">
        <f t="shared" ref="AS209" si="92">AQ209*AT209</f>
        <v>0</v>
      </c>
    </row>
    <row r="211" spans="1:45" x14ac:dyDescent="0.25">
      <c r="A211" s="3"/>
    </row>
    <row r="212" spans="1:45" x14ac:dyDescent="0.25">
      <c r="A212" s="4"/>
    </row>
    <row r="213" spans="1:45" x14ac:dyDescent="0.25">
      <c r="A213" s="4"/>
    </row>
  </sheetData>
  <autoFilter ref="A8:AP208"/>
  <mergeCells count="30">
    <mergeCell ref="P6:P7"/>
    <mergeCell ref="A2:AK2"/>
    <mergeCell ref="A3:AK3"/>
    <mergeCell ref="A5:A7"/>
    <mergeCell ref="B5:B7"/>
    <mergeCell ref="C6:C7"/>
    <mergeCell ref="D6:D7"/>
    <mergeCell ref="E6:E7"/>
    <mergeCell ref="F6:G6"/>
    <mergeCell ref="H6:H7"/>
    <mergeCell ref="I6:K6"/>
    <mergeCell ref="L6:M6"/>
    <mergeCell ref="N6:N7"/>
    <mergeCell ref="O6:O7"/>
    <mergeCell ref="C5:M5"/>
    <mergeCell ref="N5:AB5"/>
    <mergeCell ref="AL6:AM6"/>
    <mergeCell ref="AC5:AM5"/>
    <mergeCell ref="AF6:AG6"/>
    <mergeCell ref="AC6:AC7"/>
    <mergeCell ref="AD6:AD7"/>
    <mergeCell ref="AE6:AE7"/>
    <mergeCell ref="AH6:AH7"/>
    <mergeCell ref="AI6:AK6"/>
    <mergeCell ref="AB6:AB7"/>
    <mergeCell ref="Q6:R6"/>
    <mergeCell ref="S6:S7"/>
    <mergeCell ref="T6:V6"/>
    <mergeCell ref="W6:W7"/>
    <mergeCell ref="Z6:AA6"/>
  </mergeCells>
  <printOptions horizontalCentered="1"/>
  <pageMargins left="0" right="0" top="0.75" bottom="0.5" header="0.3" footer="0.3"/>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5"/>
  <sheetViews>
    <sheetView zoomScale="115" zoomScaleNormal="115" workbookViewId="0">
      <pane xSplit="2" ySplit="9" topLeftCell="C10" activePane="bottomRight" state="frozen"/>
      <selection pane="topRight" activeCell="C1" sqref="C1"/>
      <selection pane="bottomLeft" activeCell="A10" sqref="A10"/>
      <selection pane="bottomRight" activeCell="Y11" sqref="Y11:Y135"/>
    </sheetView>
  </sheetViews>
  <sheetFormatPr defaultColWidth="9.109375" defaultRowHeight="14.4" x14ac:dyDescent="0.25"/>
  <cols>
    <col min="1" max="1" width="7" style="76" customWidth="1"/>
    <col min="2" max="2" width="21.88671875" style="76" customWidth="1"/>
    <col min="3" max="3" width="14.5546875" style="76" customWidth="1"/>
    <col min="4" max="4" width="15.5546875" style="77" customWidth="1"/>
    <col min="5" max="5" width="17.33203125" style="77" customWidth="1"/>
    <col min="6" max="7" width="13.88671875" style="76" customWidth="1"/>
    <col min="8" max="9" width="14.44140625" style="76" customWidth="1"/>
    <col min="10" max="10" width="13.5546875" style="76" customWidth="1"/>
    <col min="11" max="11" width="15.33203125" style="76" customWidth="1"/>
    <col min="12" max="12" width="15.109375" style="76" customWidth="1"/>
    <col min="13" max="13" width="16" style="76" customWidth="1"/>
    <col min="14" max="14" width="17.6640625" style="76" customWidth="1"/>
    <col min="15" max="15" width="17.109375" style="79" customWidth="1"/>
    <col min="16" max="16" width="13" style="76" customWidth="1"/>
    <col min="17" max="17" width="16.33203125" style="76" customWidth="1"/>
    <col min="18" max="18" width="13.5546875" style="76" customWidth="1"/>
    <col min="19" max="19" width="13" style="76" customWidth="1"/>
    <col min="20" max="20" width="18.109375" style="76" customWidth="1"/>
    <col min="21" max="21" width="16.5546875" style="76" customWidth="1"/>
    <col min="22" max="22" width="19.44140625" style="76" customWidth="1"/>
    <col min="23" max="23" width="20.33203125" style="76" customWidth="1"/>
    <col min="24" max="24" width="15.88671875" style="76" customWidth="1"/>
    <col min="25" max="25" width="14.88671875" style="76" customWidth="1"/>
    <col min="26" max="34" width="7.88671875" style="76" customWidth="1"/>
    <col min="35" max="35" width="19.5546875" style="76" bestFit="1" customWidth="1"/>
    <col min="36" max="37" width="18.109375" style="76" bestFit="1" customWidth="1"/>
    <col min="38" max="38" width="16" style="85" bestFit="1" customWidth="1"/>
    <col min="39" max="42" width="8" style="85" customWidth="1"/>
    <col min="43" max="43" width="9.88671875" style="85" bestFit="1" customWidth="1"/>
    <col min="44" max="65" width="9.109375" style="82"/>
    <col min="66" max="16384" width="9.109375" style="76"/>
  </cols>
  <sheetData>
    <row r="1" spans="1:48" x14ac:dyDescent="0.25">
      <c r="C1" s="120">
        <f ca="1">+C4-C9</f>
        <v>21220698405209</v>
      </c>
      <c r="D1" s="120">
        <f ca="1">+D9-'Sheet1 -c.lanh'!$D$9</f>
        <v>0</v>
      </c>
      <c r="E1" s="120">
        <f t="shared" ref="E1:N1" si="0">+E4-E9</f>
        <v>0</v>
      </c>
      <c r="F1" s="120">
        <f t="shared" si="0"/>
        <v>0</v>
      </c>
      <c r="G1" s="120">
        <f t="shared" si="0"/>
        <v>0</v>
      </c>
      <c r="H1" s="120">
        <f t="shared" si="0"/>
        <v>0</v>
      </c>
      <c r="I1" s="120"/>
      <c r="J1" s="120">
        <f t="shared" si="0"/>
        <v>169695000000</v>
      </c>
      <c r="K1" s="120">
        <f t="shared" si="0"/>
        <v>27800000000</v>
      </c>
      <c r="L1" s="120">
        <f t="shared" si="0"/>
        <v>141895000000</v>
      </c>
      <c r="M1" s="120">
        <f t="shared" ca="1" si="0"/>
        <v>-16894052435</v>
      </c>
      <c r="N1" s="120">
        <f t="shared" si="0"/>
        <v>0</v>
      </c>
      <c r="O1" s="87">
        <f t="shared" ref="O1:X1" ca="1" si="1">+O4-O9</f>
        <v>4728557099146</v>
      </c>
      <c r="P1" s="87">
        <f t="shared" si="1"/>
        <v>0</v>
      </c>
      <c r="Q1" s="87">
        <f t="shared" si="1"/>
        <v>0</v>
      </c>
      <c r="R1" s="87">
        <f t="shared" si="1"/>
        <v>0</v>
      </c>
      <c r="S1" s="87">
        <f t="shared" si="1"/>
        <v>0</v>
      </c>
      <c r="T1" s="87">
        <f t="shared" si="1"/>
        <v>0</v>
      </c>
      <c r="U1" s="87">
        <f t="shared" si="1"/>
        <v>0</v>
      </c>
      <c r="V1" s="87">
        <f t="shared" si="1"/>
        <v>0</v>
      </c>
      <c r="W1" s="140">
        <f t="shared" si="1"/>
        <v>0</v>
      </c>
      <c r="X1" s="140">
        <f t="shared" si="1"/>
        <v>0</v>
      </c>
      <c r="Y1" s="87">
        <f>+Y4-Y9</f>
        <v>0</v>
      </c>
      <c r="AH1" s="81" t="s">
        <v>0</v>
      </c>
    </row>
    <row r="2" spans="1:48" x14ac:dyDescent="0.25">
      <c r="A2" s="249" t="s">
        <v>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1:48" x14ac:dyDescent="0.25">
      <c r="A3" s="250" t="s">
        <v>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row>
    <row r="4" spans="1:48" x14ac:dyDescent="0.25">
      <c r="A4" s="82"/>
      <c r="B4" s="82"/>
      <c r="C4" s="82">
        <f>+'[2]51-chi tiet'!$D$9</f>
        <v>21228416000000</v>
      </c>
      <c r="D4" s="139">
        <v>10868934000000</v>
      </c>
      <c r="E4" s="83">
        <v>6533309000000</v>
      </c>
      <c r="F4" s="119">
        <v>6200000000</v>
      </c>
      <c r="G4" s="84">
        <v>76137000000</v>
      </c>
      <c r="H4" s="82">
        <v>2910000000</v>
      </c>
      <c r="I4" s="82">
        <v>3694925503582.9995</v>
      </c>
      <c r="J4" s="80">
        <f>+SUM(K4:L4)</f>
        <v>169695000000</v>
      </c>
      <c r="K4" s="82">
        <v>27800000000</v>
      </c>
      <c r="L4" s="82">
        <v>141895000000</v>
      </c>
      <c r="M4" s="85">
        <f ca="1">+M9-'Sheet1 -c.lanh'!$M$9</f>
        <v>0</v>
      </c>
      <c r="N4" s="84">
        <v>13102741026956</v>
      </c>
      <c r="O4" s="80">
        <v>4745442558587</v>
      </c>
      <c r="P4" s="78">
        <v>6088007775</v>
      </c>
      <c r="Q4" s="80">
        <v>2910000000</v>
      </c>
      <c r="R4" s="80">
        <f>+SUM(S4:T4)</f>
        <v>0</v>
      </c>
      <c r="S4" s="78"/>
      <c r="T4" s="82"/>
      <c r="U4" s="82">
        <v>76136339776</v>
      </c>
      <c r="V4" s="82">
        <v>9952407522749</v>
      </c>
      <c r="W4" s="80">
        <v>13791252518740</v>
      </c>
      <c r="X4" s="80">
        <v>11899494724571</v>
      </c>
      <c r="Y4" s="80">
        <v>1891757794169</v>
      </c>
      <c r="Z4" s="82"/>
      <c r="AA4" s="82"/>
      <c r="AB4" s="82"/>
      <c r="AC4" s="82"/>
      <c r="AD4" s="82"/>
      <c r="AE4" s="82"/>
      <c r="AF4" s="82"/>
      <c r="AG4" s="82"/>
      <c r="AH4" s="86" t="s">
        <v>3</v>
      </c>
    </row>
    <row r="5" spans="1:48" ht="15.05" customHeight="1" x14ac:dyDescent="0.25">
      <c r="A5" s="244" t="s">
        <v>4</v>
      </c>
      <c r="B5" s="244" t="s">
        <v>5</v>
      </c>
      <c r="C5" s="251" t="s">
        <v>154</v>
      </c>
      <c r="D5" s="252"/>
      <c r="E5" s="252"/>
      <c r="F5" s="252"/>
      <c r="G5" s="252"/>
      <c r="H5" s="252"/>
      <c r="I5" s="252"/>
      <c r="J5" s="252"/>
      <c r="K5" s="252"/>
      <c r="L5" s="253"/>
      <c r="M5" s="251" t="s">
        <v>6</v>
      </c>
      <c r="N5" s="252"/>
      <c r="O5" s="252"/>
      <c r="P5" s="252"/>
      <c r="Q5" s="252"/>
      <c r="R5" s="252"/>
      <c r="S5" s="252"/>
      <c r="T5" s="252"/>
      <c r="U5" s="252"/>
      <c r="V5" s="252"/>
      <c r="W5" s="252"/>
      <c r="X5" s="252"/>
      <c r="Y5" s="252"/>
      <c r="Z5" s="244" t="s">
        <v>7</v>
      </c>
      <c r="AA5" s="244"/>
      <c r="AB5" s="244"/>
      <c r="AC5" s="244"/>
      <c r="AD5" s="244"/>
      <c r="AE5" s="244"/>
      <c r="AF5" s="244"/>
      <c r="AG5" s="244"/>
      <c r="AH5" s="244"/>
    </row>
    <row r="6" spans="1:48" ht="33.049999999999997" customHeight="1" x14ac:dyDescent="0.25">
      <c r="A6" s="244"/>
      <c r="B6" s="244"/>
      <c r="C6" s="244" t="s">
        <v>8</v>
      </c>
      <c r="D6" s="244" t="s">
        <v>32</v>
      </c>
      <c r="E6" s="244" t="s">
        <v>33</v>
      </c>
      <c r="F6" s="244" t="s">
        <v>9</v>
      </c>
      <c r="G6" s="244" t="s">
        <v>475</v>
      </c>
      <c r="H6" s="244" t="s">
        <v>10</v>
      </c>
      <c r="I6" s="244" t="s">
        <v>635</v>
      </c>
      <c r="J6" s="244" t="s">
        <v>11</v>
      </c>
      <c r="K6" s="244"/>
      <c r="L6" s="244"/>
      <c r="M6" s="244" t="s">
        <v>8</v>
      </c>
      <c r="N6" s="244" t="s">
        <v>32</v>
      </c>
      <c r="O6" s="248" t="s">
        <v>33</v>
      </c>
      <c r="P6" s="244" t="s">
        <v>9</v>
      </c>
      <c r="Q6" s="244" t="s">
        <v>10</v>
      </c>
      <c r="R6" s="244" t="s">
        <v>11</v>
      </c>
      <c r="S6" s="244"/>
      <c r="T6" s="244"/>
      <c r="U6" s="245" t="s">
        <v>472</v>
      </c>
      <c r="V6" s="246" t="s">
        <v>473</v>
      </c>
      <c r="W6" s="244" t="s">
        <v>12</v>
      </c>
      <c r="X6" s="244"/>
      <c r="Y6" s="244"/>
      <c r="Z6" s="244" t="s">
        <v>8</v>
      </c>
      <c r="AA6" s="244" t="s">
        <v>32</v>
      </c>
      <c r="AB6" s="244" t="s">
        <v>33</v>
      </c>
      <c r="AC6" s="244" t="s">
        <v>9</v>
      </c>
      <c r="AD6" s="245" t="s">
        <v>472</v>
      </c>
      <c r="AE6" s="244" t="s">
        <v>10</v>
      </c>
      <c r="AF6" s="244" t="s">
        <v>11</v>
      </c>
      <c r="AG6" s="244"/>
      <c r="AH6" s="244"/>
    </row>
    <row r="7" spans="1:48" ht="51.05" customHeight="1" x14ac:dyDescent="0.25">
      <c r="A7" s="244"/>
      <c r="B7" s="244"/>
      <c r="C7" s="244"/>
      <c r="D7" s="244"/>
      <c r="E7" s="244"/>
      <c r="F7" s="244"/>
      <c r="G7" s="244"/>
      <c r="H7" s="244"/>
      <c r="I7" s="244"/>
      <c r="J7" s="88" t="s">
        <v>8</v>
      </c>
      <c r="K7" s="88" t="s">
        <v>13</v>
      </c>
      <c r="L7" s="88" t="s">
        <v>14</v>
      </c>
      <c r="M7" s="244"/>
      <c r="N7" s="244"/>
      <c r="O7" s="248"/>
      <c r="P7" s="244"/>
      <c r="Q7" s="244"/>
      <c r="R7" s="88" t="s">
        <v>8</v>
      </c>
      <c r="S7" s="88" t="s">
        <v>13</v>
      </c>
      <c r="T7" s="88" t="s">
        <v>14</v>
      </c>
      <c r="U7" s="245"/>
      <c r="V7" s="247"/>
      <c r="W7" s="137" t="s">
        <v>8</v>
      </c>
      <c r="X7" s="136" t="s">
        <v>13</v>
      </c>
      <c r="Y7" s="136" t="s">
        <v>14</v>
      </c>
      <c r="Z7" s="244"/>
      <c r="AA7" s="244"/>
      <c r="AB7" s="244"/>
      <c r="AC7" s="244"/>
      <c r="AD7" s="245"/>
      <c r="AE7" s="244"/>
      <c r="AF7" s="88" t="s">
        <v>8</v>
      </c>
      <c r="AG7" s="88" t="s">
        <v>13</v>
      </c>
      <c r="AH7" s="88" t="s">
        <v>14</v>
      </c>
      <c r="AI7" s="82" t="e">
        <f ca="1">+D9-#REF!</f>
        <v>#REF!</v>
      </c>
      <c r="AJ7" s="87"/>
    </row>
    <row r="8" spans="1:48" x14ac:dyDescent="0.25">
      <c r="A8" s="88" t="s">
        <v>15</v>
      </c>
      <c r="B8" s="88" t="s">
        <v>16</v>
      </c>
      <c r="C8" s="88" t="s">
        <v>580</v>
      </c>
      <c r="D8" s="138">
        <v>2</v>
      </c>
      <c r="E8" s="88">
        <v>3</v>
      </c>
      <c r="F8" s="88">
        <v>4</v>
      </c>
      <c r="G8" s="88">
        <v>5</v>
      </c>
      <c r="H8" s="88">
        <v>6</v>
      </c>
      <c r="I8" s="208"/>
      <c r="J8" s="88" t="s">
        <v>259</v>
      </c>
      <c r="K8" s="88">
        <v>8</v>
      </c>
      <c r="L8" s="88">
        <v>9</v>
      </c>
      <c r="M8" s="88" t="s">
        <v>581</v>
      </c>
      <c r="N8" s="88">
        <v>11</v>
      </c>
      <c r="O8" s="88">
        <v>12</v>
      </c>
      <c r="P8" s="88">
        <v>13</v>
      </c>
      <c r="Q8" s="88">
        <v>14</v>
      </c>
      <c r="R8" s="88" t="s">
        <v>582</v>
      </c>
      <c r="S8" s="88">
        <v>16</v>
      </c>
      <c r="T8" s="88">
        <v>17</v>
      </c>
      <c r="U8" s="88">
        <v>18</v>
      </c>
      <c r="V8" s="88">
        <v>19</v>
      </c>
      <c r="W8" s="88" t="s">
        <v>583</v>
      </c>
      <c r="X8" s="88">
        <v>21</v>
      </c>
      <c r="Y8" s="88">
        <v>22</v>
      </c>
      <c r="Z8" s="88" t="s">
        <v>527</v>
      </c>
      <c r="AA8" s="88" t="s">
        <v>584</v>
      </c>
      <c r="AB8" s="88" t="s">
        <v>528</v>
      </c>
      <c r="AC8" s="88" t="s">
        <v>529</v>
      </c>
      <c r="AD8" s="88" t="s">
        <v>530</v>
      </c>
      <c r="AE8" s="88" t="s">
        <v>585</v>
      </c>
      <c r="AF8" s="88" t="s">
        <v>586</v>
      </c>
      <c r="AG8" s="88" t="s">
        <v>587</v>
      </c>
      <c r="AH8" s="88" t="s">
        <v>588</v>
      </c>
      <c r="AK8" s="87"/>
    </row>
    <row r="9" spans="1:48" x14ac:dyDescent="0.25">
      <c r="A9" s="89"/>
      <c r="B9" s="89" t="s">
        <v>17</v>
      </c>
      <c r="C9" s="90">
        <f t="shared" ref="C9:Y9" ca="1" si="2">SUBTOTAL(9,C10:C166)</f>
        <v>7717594791</v>
      </c>
      <c r="D9" s="90">
        <f t="shared" ca="1" si="2"/>
        <v>0</v>
      </c>
      <c r="E9" s="90">
        <f t="shared" si="2"/>
        <v>6533309000000</v>
      </c>
      <c r="F9" s="90">
        <f t="shared" si="2"/>
        <v>6200000000</v>
      </c>
      <c r="G9" s="90">
        <f t="shared" si="2"/>
        <v>76137000000</v>
      </c>
      <c r="H9" s="90">
        <f t="shared" si="2"/>
        <v>2910000000</v>
      </c>
      <c r="I9" s="90">
        <f t="shared" si="2"/>
        <v>3694925503582.9995</v>
      </c>
      <c r="J9" s="90">
        <f t="shared" si="2"/>
        <v>0</v>
      </c>
      <c r="K9" s="90">
        <f t="shared" si="2"/>
        <v>0</v>
      </c>
      <c r="L9" s="90">
        <f t="shared" si="2"/>
        <v>0</v>
      </c>
      <c r="M9" s="90">
        <f t="shared" ca="1" si="2"/>
        <v>16894052435</v>
      </c>
      <c r="N9" s="90">
        <f t="shared" si="2"/>
        <v>13102741026956</v>
      </c>
      <c r="O9" s="90">
        <f t="shared" ca="1" si="2"/>
        <v>16885459441</v>
      </c>
      <c r="P9" s="90">
        <f t="shared" si="2"/>
        <v>6088007775</v>
      </c>
      <c r="Q9" s="90">
        <f t="shared" si="2"/>
        <v>2910000000</v>
      </c>
      <c r="R9" s="90">
        <f t="shared" si="2"/>
        <v>0</v>
      </c>
      <c r="S9" s="90">
        <f t="shared" si="2"/>
        <v>0</v>
      </c>
      <c r="T9" s="90">
        <f t="shared" si="2"/>
        <v>0</v>
      </c>
      <c r="U9" s="90">
        <f t="shared" si="2"/>
        <v>76136339776</v>
      </c>
      <c r="V9" s="90">
        <f t="shared" si="2"/>
        <v>9952407522749</v>
      </c>
      <c r="W9" s="90">
        <f t="shared" si="2"/>
        <v>13791252518740</v>
      </c>
      <c r="X9" s="90">
        <f t="shared" si="2"/>
        <v>11899494724571</v>
      </c>
      <c r="Y9" s="90">
        <f t="shared" si="2"/>
        <v>1891757794169</v>
      </c>
      <c r="Z9" s="141">
        <f ca="1">+M9/C9</f>
        <v>2.1890307657382162</v>
      </c>
      <c r="AA9" s="90" t="e">
        <f>+SUM(AA136,#REF!,AA159:AA166)</f>
        <v>#REF!</v>
      </c>
      <c r="AB9" s="90" t="e">
        <f>+SUM(AB136,#REF!,AB159:AB166)</f>
        <v>#REF!</v>
      </c>
      <c r="AC9" s="90" t="e">
        <f>+SUM(AC136,#REF!,AC159:AC166)</f>
        <v>#REF!</v>
      </c>
      <c r="AD9" s="90"/>
      <c r="AE9" s="90" t="e">
        <f>+SUM(AE136,#REF!,AE159:AE166)</f>
        <v>#REF!</v>
      </c>
      <c r="AF9" s="91" t="e">
        <f>+R9/J9</f>
        <v>#DIV/0!</v>
      </c>
      <c r="AG9" s="91" t="e">
        <f>+S9/K9</f>
        <v>#DIV/0!</v>
      </c>
      <c r="AH9" s="91" t="e">
        <f>+T9/L9</f>
        <v>#DIV/0!</v>
      </c>
      <c r="AI9" s="87">
        <f>+W9-SUM(X9:Y9)</f>
        <v>0</v>
      </c>
      <c r="AJ9" s="92"/>
      <c r="AK9" s="93"/>
      <c r="AL9" s="124"/>
      <c r="AM9" s="124"/>
      <c r="AN9" s="124"/>
      <c r="AO9" s="124"/>
    </row>
    <row r="10" spans="1:48" x14ac:dyDescent="0.25">
      <c r="A10" s="118" t="s">
        <v>18</v>
      </c>
      <c r="B10" s="89" t="s">
        <v>493</v>
      </c>
      <c r="C10" s="90">
        <f t="shared" ref="C10:H10" si="3">+SUBTOTAL(9,C11:C135)</f>
        <v>8566839514536</v>
      </c>
      <c r="D10" s="90">
        <f t="shared" si="3"/>
        <v>2033530514536</v>
      </c>
      <c r="E10" s="90">
        <f t="shared" si="3"/>
        <v>6533309000000</v>
      </c>
      <c r="F10" s="90">
        <f t="shared" si="3"/>
        <v>0</v>
      </c>
      <c r="G10" s="90">
        <f t="shared" si="3"/>
        <v>0</v>
      </c>
      <c r="H10" s="90">
        <f t="shared" si="3"/>
        <v>0</v>
      </c>
      <c r="I10" s="90"/>
      <c r="J10" s="90">
        <f t="shared" ref="J10:Y10" si="4">+SUBTOTAL(9,J11:J135)</f>
        <v>0</v>
      </c>
      <c r="K10" s="90">
        <f t="shared" si="4"/>
        <v>0</v>
      </c>
      <c r="L10" s="90">
        <f t="shared" si="4"/>
        <v>0</v>
      </c>
      <c r="M10" s="90">
        <f t="shared" si="4"/>
        <v>14165809341822</v>
      </c>
      <c r="N10" s="90">
        <f t="shared" si="4"/>
        <v>2252923051624</v>
      </c>
      <c r="O10" s="90">
        <f t="shared" si="4"/>
        <v>4745442558587</v>
      </c>
      <c r="P10" s="90">
        <f t="shared" si="4"/>
        <v>0</v>
      </c>
      <c r="Q10" s="90">
        <f t="shared" si="4"/>
        <v>0</v>
      </c>
      <c r="R10" s="90">
        <f t="shared" si="4"/>
        <v>0</v>
      </c>
      <c r="S10" s="90">
        <f t="shared" si="4"/>
        <v>0</v>
      </c>
      <c r="T10" s="90">
        <f t="shared" si="4"/>
        <v>0</v>
      </c>
      <c r="U10" s="90">
        <f t="shared" si="4"/>
        <v>0</v>
      </c>
      <c r="V10" s="90">
        <f t="shared" si="4"/>
        <v>0</v>
      </c>
      <c r="W10" s="90">
        <f t="shared" si="4"/>
        <v>7167443731611</v>
      </c>
      <c r="X10" s="90">
        <f t="shared" si="4"/>
        <v>6142521254564</v>
      </c>
      <c r="Y10" s="90">
        <f t="shared" si="4"/>
        <v>1024922477047</v>
      </c>
      <c r="Z10" s="90"/>
      <c r="AA10" s="90"/>
      <c r="AB10" s="90"/>
      <c r="AC10" s="90"/>
      <c r="AD10" s="90"/>
      <c r="AE10" s="90"/>
      <c r="AF10" s="91"/>
      <c r="AG10" s="91"/>
      <c r="AH10" s="91"/>
      <c r="AI10" s="87">
        <f t="shared" ref="AI10:AI73" si="5">+W10-SUM(X10:Y10)</f>
        <v>0</v>
      </c>
      <c r="AJ10" s="92"/>
      <c r="AK10" s="93"/>
      <c r="AL10" s="124"/>
      <c r="AM10" s="124"/>
      <c r="AN10" s="124"/>
      <c r="AO10" s="124"/>
    </row>
    <row r="11" spans="1:48" ht="22.6" customHeight="1" x14ac:dyDescent="0.25">
      <c r="A11" s="95">
        <v>1</v>
      </c>
      <c r="B11" s="96" t="s">
        <v>597</v>
      </c>
      <c r="C11" s="99">
        <f>+SUM(D11:I11)</f>
        <v>156161516822</v>
      </c>
      <c r="D11" s="100">
        <v>15300000000</v>
      </c>
      <c r="E11" s="100">
        <v>140861516822</v>
      </c>
      <c r="F11" s="99"/>
      <c r="G11" s="99"/>
      <c r="H11" s="99"/>
      <c r="I11" s="99"/>
      <c r="J11" s="99">
        <f>+SUM(K11:L11)</f>
        <v>0</v>
      </c>
      <c r="K11" s="99"/>
      <c r="L11" s="99"/>
      <c r="M11" s="99">
        <f>+SUM(N11:R11,U11:W11,)</f>
        <v>192141663377</v>
      </c>
      <c r="N11" s="99">
        <v>25159061395</v>
      </c>
      <c r="O11" s="100">
        <v>110198195382</v>
      </c>
      <c r="P11" s="99"/>
      <c r="Q11" s="99"/>
      <c r="R11" s="99">
        <f t="shared" ref="R11:R42" si="6">+SUM(S11:T11)</f>
        <v>0</v>
      </c>
      <c r="S11" s="99"/>
      <c r="T11" s="99"/>
      <c r="U11" s="99"/>
      <c r="V11" s="99"/>
      <c r="W11" s="99">
        <f>+SUM(X11:Y11)</f>
        <v>56784406600</v>
      </c>
      <c r="X11" s="100">
        <v>26615344600</v>
      </c>
      <c r="Y11" s="100">
        <v>30169062000</v>
      </c>
      <c r="Z11" s="101">
        <f t="shared" ref="Z11:AC14" si="7">+M11/C11</f>
        <v>1.2304034136400699</v>
      </c>
      <c r="AA11" s="101">
        <f t="shared" si="7"/>
        <v>1.6443830977124183</v>
      </c>
      <c r="AB11" s="101">
        <f t="shared" si="7"/>
        <v>0.78231583663302606</v>
      </c>
      <c r="AC11" s="101" t="e">
        <f t="shared" si="7"/>
        <v>#DIV/0!</v>
      </c>
      <c r="AD11" s="101"/>
      <c r="AE11" s="101" t="e">
        <f>+Q11/H11</f>
        <v>#DIV/0!</v>
      </c>
      <c r="AF11" s="101" t="e">
        <f t="shared" ref="AF11:AH14" si="8">+R11/J11</f>
        <v>#DIV/0!</v>
      </c>
      <c r="AG11" s="101" t="e">
        <f t="shared" si="8"/>
        <v>#DIV/0!</v>
      </c>
      <c r="AH11" s="101" t="e">
        <f t="shared" si="8"/>
        <v>#DIV/0!</v>
      </c>
      <c r="AI11" s="87">
        <f t="shared" si="5"/>
        <v>0</v>
      </c>
      <c r="AJ11" s="92" t="s">
        <v>553</v>
      </c>
      <c r="AK11" s="102"/>
      <c r="AL11" s="127"/>
      <c r="AN11" s="132"/>
      <c r="AO11" s="128"/>
      <c r="AU11" s="82">
        <v>63520800</v>
      </c>
      <c r="AV11" s="82">
        <v>390247164</v>
      </c>
    </row>
    <row r="12" spans="1:48" ht="22.6" customHeight="1" x14ac:dyDescent="0.25">
      <c r="A12" s="95">
        <v>2</v>
      </c>
      <c r="B12" s="96" t="s">
        <v>598</v>
      </c>
      <c r="C12" s="99">
        <f t="shared" ref="C12:C76" si="9">+SUM(D12:I12)</f>
        <v>0</v>
      </c>
      <c r="D12" s="100">
        <v>0</v>
      </c>
      <c r="E12" s="100">
        <v>0</v>
      </c>
      <c r="F12" s="99"/>
      <c r="G12" s="99"/>
      <c r="H12" s="99"/>
      <c r="I12" s="99"/>
      <c r="J12" s="99">
        <f t="shared" ref="J12:J49" si="10">+SUM(K12:L12)</f>
        <v>0</v>
      </c>
      <c r="K12" s="99"/>
      <c r="L12" s="99"/>
      <c r="M12" s="99">
        <f t="shared" ref="M12:M75" si="11">+SUM(N12:R12,U12:W12,)</f>
        <v>8437000</v>
      </c>
      <c r="N12" s="99">
        <v>8437000</v>
      </c>
      <c r="O12" s="100">
        <v>0</v>
      </c>
      <c r="P12" s="99"/>
      <c r="Q12" s="99"/>
      <c r="R12" s="99">
        <f t="shared" si="6"/>
        <v>0</v>
      </c>
      <c r="S12" s="99"/>
      <c r="T12" s="99"/>
      <c r="U12" s="99"/>
      <c r="V12" s="99"/>
      <c r="W12" s="99">
        <f t="shared" ref="W12:W75" si="12">+SUM(X12:Y12)</f>
        <v>0</v>
      </c>
      <c r="X12" s="100"/>
      <c r="Y12" s="100"/>
      <c r="Z12" s="101" t="e">
        <f t="shared" si="7"/>
        <v>#DIV/0!</v>
      </c>
      <c r="AA12" s="101" t="e">
        <f t="shared" si="7"/>
        <v>#DIV/0!</v>
      </c>
      <c r="AB12" s="101" t="e">
        <f t="shared" si="7"/>
        <v>#DIV/0!</v>
      </c>
      <c r="AC12" s="101" t="e">
        <f t="shared" si="7"/>
        <v>#DIV/0!</v>
      </c>
      <c r="AD12" s="101"/>
      <c r="AE12" s="101" t="e">
        <f>+Q12/H12</f>
        <v>#DIV/0!</v>
      </c>
      <c r="AF12" s="101" t="e">
        <f t="shared" si="8"/>
        <v>#DIV/0!</v>
      </c>
      <c r="AG12" s="101" t="e">
        <f t="shared" si="8"/>
        <v>#DIV/0!</v>
      </c>
      <c r="AH12" s="101" t="e">
        <f t="shared" si="8"/>
        <v>#DIV/0!</v>
      </c>
      <c r="AI12" s="87">
        <f t="shared" si="5"/>
        <v>0</v>
      </c>
      <c r="AJ12" s="92" t="s">
        <v>539</v>
      </c>
      <c r="AK12" s="102">
        <v>1599580259115</v>
      </c>
      <c r="AL12" s="127"/>
      <c r="AN12" s="132"/>
      <c r="AO12" s="128"/>
    </row>
    <row r="13" spans="1:48" ht="22.6" customHeight="1" x14ac:dyDescent="0.25">
      <c r="A13" s="95">
        <v>3</v>
      </c>
      <c r="B13" s="96" t="s">
        <v>501</v>
      </c>
      <c r="C13" s="99">
        <f t="shared" si="9"/>
        <v>10804189997</v>
      </c>
      <c r="D13" s="100">
        <v>0</v>
      </c>
      <c r="E13" s="100">
        <v>10804189997</v>
      </c>
      <c r="F13" s="99"/>
      <c r="G13" s="99"/>
      <c r="H13" s="99"/>
      <c r="I13" s="99"/>
      <c r="J13" s="99">
        <f t="shared" si="10"/>
        <v>0</v>
      </c>
      <c r="K13" s="99"/>
      <c r="L13" s="99"/>
      <c r="M13" s="99">
        <f t="shared" si="11"/>
        <v>7423215347</v>
      </c>
      <c r="N13" s="99">
        <v>0</v>
      </c>
      <c r="O13" s="100">
        <v>7423215347</v>
      </c>
      <c r="P13" s="99"/>
      <c r="Q13" s="99"/>
      <c r="R13" s="99">
        <f t="shared" si="6"/>
        <v>0</v>
      </c>
      <c r="S13" s="99"/>
      <c r="T13" s="99"/>
      <c r="U13" s="99"/>
      <c r="V13" s="99"/>
      <c r="W13" s="99">
        <f t="shared" si="12"/>
        <v>0</v>
      </c>
      <c r="X13" s="100"/>
      <c r="Y13" s="100">
        <v>0</v>
      </c>
      <c r="Z13" s="101">
        <f t="shared" si="7"/>
        <v>0.68706819752903314</v>
      </c>
      <c r="AA13" s="101" t="e">
        <f t="shared" si="7"/>
        <v>#DIV/0!</v>
      </c>
      <c r="AB13" s="101">
        <f t="shared" si="7"/>
        <v>0.68706819752903314</v>
      </c>
      <c r="AC13" s="101" t="e">
        <f t="shared" si="7"/>
        <v>#DIV/0!</v>
      </c>
      <c r="AD13" s="101"/>
      <c r="AE13" s="101" t="e">
        <f>+Q13/H13</f>
        <v>#DIV/0!</v>
      </c>
      <c r="AF13" s="101" t="e">
        <f t="shared" si="8"/>
        <v>#DIV/0!</v>
      </c>
      <c r="AG13" s="101" t="e">
        <f t="shared" si="8"/>
        <v>#DIV/0!</v>
      </c>
      <c r="AH13" s="101" t="e">
        <f t="shared" si="8"/>
        <v>#DIV/0!</v>
      </c>
      <c r="AI13" s="87">
        <f t="shared" si="5"/>
        <v>0</v>
      </c>
      <c r="AJ13" s="92" t="s">
        <v>476</v>
      </c>
      <c r="AK13" s="102">
        <v>3139297000</v>
      </c>
      <c r="AL13" s="127"/>
      <c r="AN13" s="132"/>
      <c r="AO13" s="128"/>
    </row>
    <row r="14" spans="1:48" ht="33.75" customHeight="1" x14ac:dyDescent="0.25">
      <c r="A14" s="95">
        <v>4</v>
      </c>
      <c r="B14" s="96" t="s">
        <v>497</v>
      </c>
      <c r="C14" s="99">
        <f t="shared" si="9"/>
        <v>23561000000</v>
      </c>
      <c r="D14" s="100">
        <v>0</v>
      </c>
      <c r="E14" s="100">
        <v>23561000000</v>
      </c>
      <c r="F14" s="99"/>
      <c r="G14" s="99"/>
      <c r="H14" s="99"/>
      <c r="I14" s="99"/>
      <c r="J14" s="99">
        <f t="shared" si="10"/>
        <v>0</v>
      </c>
      <c r="K14" s="99"/>
      <c r="L14" s="99"/>
      <c r="M14" s="99">
        <f t="shared" si="11"/>
        <v>19236800825</v>
      </c>
      <c r="N14" s="99">
        <v>0</v>
      </c>
      <c r="O14" s="100">
        <v>18283463680</v>
      </c>
      <c r="P14" s="99"/>
      <c r="Q14" s="99"/>
      <c r="R14" s="99">
        <f t="shared" si="6"/>
        <v>0</v>
      </c>
      <c r="S14" s="99"/>
      <c r="T14" s="99"/>
      <c r="U14" s="99"/>
      <c r="V14" s="99"/>
      <c r="W14" s="99">
        <f t="shared" si="12"/>
        <v>953337145</v>
      </c>
      <c r="X14" s="100"/>
      <c r="Y14" s="100">
        <v>953337145</v>
      </c>
      <c r="Z14" s="101">
        <f t="shared" si="7"/>
        <v>0.81646792687067615</v>
      </c>
      <c r="AA14" s="101" t="e">
        <f t="shared" si="7"/>
        <v>#DIV/0!</v>
      </c>
      <c r="AB14" s="101">
        <f t="shared" si="7"/>
        <v>0.7760054191248249</v>
      </c>
      <c r="AC14" s="101" t="e">
        <f t="shared" si="7"/>
        <v>#DIV/0!</v>
      </c>
      <c r="AD14" s="101"/>
      <c r="AE14" s="101" t="e">
        <f>+Q14/H14</f>
        <v>#DIV/0!</v>
      </c>
      <c r="AF14" s="101" t="e">
        <f t="shared" si="8"/>
        <v>#DIV/0!</v>
      </c>
      <c r="AG14" s="101" t="e">
        <f t="shared" si="8"/>
        <v>#DIV/0!</v>
      </c>
      <c r="AH14" s="101" t="e">
        <f t="shared" si="8"/>
        <v>#DIV/0!</v>
      </c>
      <c r="AI14" s="87">
        <f t="shared" si="5"/>
        <v>0</v>
      </c>
      <c r="AJ14" s="92" t="s">
        <v>477</v>
      </c>
      <c r="AK14" s="102">
        <v>7500000000</v>
      </c>
      <c r="AL14" s="127"/>
      <c r="AN14" s="132"/>
      <c r="AO14" s="128"/>
    </row>
    <row r="15" spans="1:48" ht="20.95" x14ac:dyDescent="0.25">
      <c r="A15" s="95">
        <v>5</v>
      </c>
      <c r="B15" s="96" t="s">
        <v>599</v>
      </c>
      <c r="C15" s="99">
        <f t="shared" si="9"/>
        <v>1189468636692</v>
      </c>
      <c r="D15" s="100">
        <v>1167715168692</v>
      </c>
      <c r="E15" s="100">
        <v>21753468000</v>
      </c>
      <c r="F15" s="99"/>
      <c r="G15" s="99"/>
      <c r="H15" s="99"/>
      <c r="I15" s="99"/>
      <c r="J15" s="99">
        <f t="shared" si="10"/>
        <v>0</v>
      </c>
      <c r="K15" s="99"/>
      <c r="L15" s="99"/>
      <c r="M15" s="99">
        <f t="shared" si="11"/>
        <v>2603329587293</v>
      </c>
      <c r="N15" s="99">
        <v>1838320155835</v>
      </c>
      <c r="O15" s="100">
        <v>14560143000</v>
      </c>
      <c r="P15" s="99"/>
      <c r="Q15" s="99"/>
      <c r="R15" s="99"/>
      <c r="S15" s="99"/>
      <c r="T15" s="99"/>
      <c r="U15" s="99"/>
      <c r="V15" s="99"/>
      <c r="W15" s="99">
        <f t="shared" si="12"/>
        <v>750449288458</v>
      </c>
      <c r="X15" s="100">
        <v>750449288458</v>
      </c>
      <c r="Y15" s="100">
        <v>0</v>
      </c>
      <c r="Z15" s="101"/>
      <c r="AA15" s="101"/>
      <c r="AB15" s="101"/>
      <c r="AC15" s="101"/>
      <c r="AD15" s="101"/>
      <c r="AE15" s="101"/>
      <c r="AF15" s="101"/>
      <c r="AG15" s="101"/>
      <c r="AH15" s="101"/>
      <c r="AI15" s="87">
        <f t="shared" si="5"/>
        <v>0</v>
      </c>
      <c r="AJ15" s="92" t="s">
        <v>478</v>
      </c>
      <c r="AK15" s="102">
        <v>20123891800</v>
      </c>
      <c r="AL15" s="127"/>
      <c r="AN15" s="132"/>
      <c r="AO15" s="128"/>
    </row>
    <row r="16" spans="1:48" x14ac:dyDescent="0.25">
      <c r="A16" s="95">
        <v>6</v>
      </c>
      <c r="B16" s="96" t="s">
        <v>553</v>
      </c>
      <c r="C16" s="99">
        <f t="shared" si="9"/>
        <v>342101000</v>
      </c>
      <c r="D16" s="100">
        <v>342101000</v>
      </c>
      <c r="E16" s="100">
        <v>0</v>
      </c>
      <c r="F16" s="99"/>
      <c r="G16" s="99"/>
      <c r="H16" s="99"/>
      <c r="I16" s="99"/>
      <c r="J16" s="99">
        <f t="shared" si="10"/>
        <v>0</v>
      </c>
      <c r="K16" s="99"/>
      <c r="L16" s="99"/>
      <c r="M16" s="99">
        <f t="shared" si="11"/>
        <v>342101000</v>
      </c>
      <c r="N16" s="99">
        <v>342101000</v>
      </c>
      <c r="O16" s="100">
        <v>0</v>
      </c>
      <c r="P16" s="99"/>
      <c r="Q16" s="99"/>
      <c r="R16" s="99">
        <f t="shared" si="6"/>
        <v>0</v>
      </c>
      <c r="S16" s="99"/>
      <c r="T16" s="99"/>
      <c r="U16" s="99"/>
      <c r="V16" s="99"/>
      <c r="W16" s="99">
        <f t="shared" si="12"/>
        <v>0</v>
      </c>
      <c r="X16" s="100"/>
      <c r="Y16" s="100"/>
      <c r="Z16" s="101">
        <f t="shared" ref="Z16:Z33" si="13">+M16/C16</f>
        <v>1</v>
      </c>
      <c r="AA16" s="101">
        <f t="shared" ref="AA16:AA33" si="14">+N16/D16</f>
        <v>1</v>
      </c>
      <c r="AB16" s="101" t="e">
        <f t="shared" ref="AB16:AB33" si="15">+O16/E16</f>
        <v>#DIV/0!</v>
      </c>
      <c r="AC16" s="101" t="e">
        <f t="shared" ref="AC16:AC33" si="16">+P16/F16</f>
        <v>#DIV/0!</v>
      </c>
      <c r="AD16" s="101"/>
      <c r="AE16" s="101" t="e">
        <f t="shared" ref="AE16:AE33" si="17">+Q16/H16</f>
        <v>#DIV/0!</v>
      </c>
      <c r="AF16" s="101" t="e">
        <f t="shared" ref="AF16:AF33" si="18">+R16/J16</f>
        <v>#DIV/0!</v>
      </c>
      <c r="AG16" s="101" t="e">
        <f t="shared" ref="AG16:AG33" si="19">+S16/K16</f>
        <v>#DIV/0!</v>
      </c>
      <c r="AH16" s="101" t="e">
        <f t="shared" ref="AH16:AH33" si="20">+T16/L16</f>
        <v>#DIV/0!</v>
      </c>
      <c r="AI16" s="87">
        <f t="shared" si="5"/>
        <v>0</v>
      </c>
      <c r="AJ16" s="92" t="s">
        <v>479</v>
      </c>
      <c r="AK16" s="102">
        <v>14126839397</v>
      </c>
      <c r="AL16" s="127"/>
      <c r="AN16" s="132"/>
      <c r="AO16" s="128"/>
    </row>
    <row r="17" spans="1:42" ht="20.95" x14ac:dyDescent="0.25">
      <c r="A17" s="95">
        <v>7</v>
      </c>
      <c r="B17" s="96" t="s">
        <v>498</v>
      </c>
      <c r="C17" s="99">
        <f t="shared" si="9"/>
        <v>16151716000</v>
      </c>
      <c r="D17" s="100">
        <v>0</v>
      </c>
      <c r="E17" s="100">
        <v>16151716000</v>
      </c>
      <c r="F17" s="99"/>
      <c r="G17" s="99"/>
      <c r="H17" s="99"/>
      <c r="I17" s="99"/>
      <c r="J17" s="99">
        <f t="shared" si="10"/>
        <v>0</v>
      </c>
      <c r="K17" s="99"/>
      <c r="L17" s="99"/>
      <c r="M17" s="99">
        <f t="shared" si="11"/>
        <v>7435928797</v>
      </c>
      <c r="N17" s="99">
        <v>0</v>
      </c>
      <c r="O17" s="100">
        <v>7387995505</v>
      </c>
      <c r="P17" s="99"/>
      <c r="Q17" s="99"/>
      <c r="R17" s="99">
        <f t="shared" si="6"/>
        <v>0</v>
      </c>
      <c r="S17" s="99"/>
      <c r="T17" s="99"/>
      <c r="U17" s="99"/>
      <c r="V17" s="99"/>
      <c r="W17" s="99">
        <f t="shared" si="12"/>
        <v>47933292</v>
      </c>
      <c r="X17" s="100"/>
      <c r="Y17" s="100">
        <v>47933292</v>
      </c>
      <c r="Z17" s="101">
        <f t="shared" si="13"/>
        <v>0.46038011050962013</v>
      </c>
      <c r="AA17" s="101" t="e">
        <f t="shared" si="14"/>
        <v>#DIV/0!</v>
      </c>
      <c r="AB17" s="101">
        <f t="shared" si="15"/>
        <v>0.45741242014161221</v>
      </c>
      <c r="AC17" s="101" t="e">
        <f t="shared" si="16"/>
        <v>#DIV/0!</v>
      </c>
      <c r="AD17" s="101"/>
      <c r="AE17" s="101" t="e">
        <f t="shared" si="17"/>
        <v>#DIV/0!</v>
      </c>
      <c r="AF17" s="101" t="e">
        <f t="shared" si="18"/>
        <v>#DIV/0!</v>
      </c>
      <c r="AG17" s="101" t="e">
        <f t="shared" si="19"/>
        <v>#DIV/0!</v>
      </c>
      <c r="AH17" s="101" t="e">
        <f t="shared" si="20"/>
        <v>#DIV/0!</v>
      </c>
      <c r="AI17" s="87">
        <f t="shared" si="5"/>
        <v>0</v>
      </c>
      <c r="AJ17" s="92" t="s">
        <v>480</v>
      </c>
      <c r="AK17" s="102">
        <v>10018422000</v>
      </c>
      <c r="AL17" s="127"/>
      <c r="AN17" s="132"/>
      <c r="AO17" s="128"/>
    </row>
    <row r="18" spans="1:42" ht="22.6" customHeight="1" x14ac:dyDescent="0.25">
      <c r="A18" s="95">
        <v>8</v>
      </c>
      <c r="B18" s="96" t="s">
        <v>499</v>
      </c>
      <c r="C18" s="99">
        <f t="shared" si="9"/>
        <v>4727343000</v>
      </c>
      <c r="D18" s="100">
        <v>0</v>
      </c>
      <c r="E18" s="100">
        <v>4727343000</v>
      </c>
      <c r="F18" s="99"/>
      <c r="G18" s="99"/>
      <c r="H18" s="99"/>
      <c r="I18" s="99"/>
      <c r="J18" s="99">
        <f t="shared" si="10"/>
        <v>0</v>
      </c>
      <c r="K18" s="99"/>
      <c r="L18" s="99"/>
      <c r="M18" s="99">
        <f t="shared" si="11"/>
        <v>3851958724</v>
      </c>
      <c r="N18" s="99">
        <v>0</v>
      </c>
      <c r="O18" s="100">
        <v>3250477924</v>
      </c>
      <c r="P18" s="99"/>
      <c r="Q18" s="99"/>
      <c r="R18" s="99">
        <f t="shared" si="6"/>
        <v>0</v>
      </c>
      <c r="S18" s="99"/>
      <c r="T18" s="99"/>
      <c r="U18" s="99"/>
      <c r="V18" s="99"/>
      <c r="W18" s="99">
        <f t="shared" si="12"/>
        <v>601480800</v>
      </c>
      <c r="X18" s="100"/>
      <c r="Y18" s="100">
        <v>601480800</v>
      </c>
      <c r="Z18" s="101">
        <f t="shared" si="13"/>
        <v>0.81482530969299249</v>
      </c>
      <c r="AA18" s="101" t="e">
        <f t="shared" si="14"/>
        <v>#DIV/0!</v>
      </c>
      <c r="AB18" s="101">
        <f t="shared" si="15"/>
        <v>0.68759087800483276</v>
      </c>
      <c r="AC18" s="101" t="e">
        <f t="shared" si="16"/>
        <v>#DIV/0!</v>
      </c>
      <c r="AD18" s="101"/>
      <c r="AE18" s="101" t="e">
        <f t="shared" si="17"/>
        <v>#DIV/0!</v>
      </c>
      <c r="AF18" s="101" t="e">
        <f t="shared" si="18"/>
        <v>#DIV/0!</v>
      </c>
      <c r="AG18" s="101" t="e">
        <f t="shared" si="19"/>
        <v>#DIV/0!</v>
      </c>
      <c r="AH18" s="101" t="e">
        <f t="shared" si="20"/>
        <v>#DIV/0!</v>
      </c>
      <c r="AI18" s="87">
        <f t="shared" si="5"/>
        <v>0</v>
      </c>
      <c r="AJ18" s="92" t="s">
        <v>481</v>
      </c>
      <c r="AK18" s="102"/>
      <c r="AL18" s="127"/>
      <c r="AN18" s="132"/>
      <c r="AO18" s="128"/>
    </row>
    <row r="19" spans="1:42" ht="22.6" customHeight="1" x14ac:dyDescent="0.25">
      <c r="A19" s="95">
        <v>9</v>
      </c>
      <c r="B19" s="96" t="s">
        <v>600</v>
      </c>
      <c r="C19" s="99">
        <f t="shared" si="9"/>
        <v>70528000</v>
      </c>
      <c r="D19" s="100">
        <v>70528000</v>
      </c>
      <c r="E19" s="100">
        <v>0</v>
      </c>
      <c r="F19" s="99"/>
      <c r="G19" s="99">
        <v>0</v>
      </c>
      <c r="H19" s="99"/>
      <c r="I19" s="99"/>
      <c r="J19" s="99">
        <f t="shared" ref="J19" si="21">+SUBTOTAL(9,J20:J21)</f>
        <v>0</v>
      </c>
      <c r="K19" s="99"/>
      <c r="L19" s="99"/>
      <c r="M19" s="99">
        <f t="shared" si="11"/>
        <v>0</v>
      </c>
      <c r="N19" s="99">
        <v>0</v>
      </c>
      <c r="O19" s="100">
        <v>0</v>
      </c>
      <c r="P19" s="99"/>
      <c r="Q19" s="99"/>
      <c r="R19" s="99">
        <f t="shared" si="6"/>
        <v>0</v>
      </c>
      <c r="S19" s="99"/>
      <c r="T19" s="99"/>
      <c r="U19" s="99"/>
      <c r="V19" s="99"/>
      <c r="W19" s="99">
        <f t="shared" si="12"/>
        <v>0</v>
      </c>
      <c r="X19" s="100"/>
      <c r="Y19" s="100"/>
      <c r="Z19" s="101">
        <f t="shared" si="13"/>
        <v>0</v>
      </c>
      <c r="AA19" s="101">
        <f t="shared" si="14"/>
        <v>0</v>
      </c>
      <c r="AB19" s="101" t="e">
        <f t="shared" si="15"/>
        <v>#DIV/0!</v>
      </c>
      <c r="AC19" s="101" t="e">
        <f t="shared" si="16"/>
        <v>#DIV/0!</v>
      </c>
      <c r="AD19" s="101"/>
      <c r="AE19" s="101" t="e">
        <f t="shared" si="17"/>
        <v>#DIV/0!</v>
      </c>
      <c r="AF19" s="101" t="e">
        <f t="shared" si="18"/>
        <v>#DIV/0!</v>
      </c>
      <c r="AG19" s="101" t="e">
        <f t="shared" si="19"/>
        <v>#DIV/0!</v>
      </c>
      <c r="AH19" s="101" t="e">
        <f t="shared" si="20"/>
        <v>#DIV/0!</v>
      </c>
      <c r="AI19" s="87">
        <f t="shared" si="5"/>
        <v>0</v>
      </c>
      <c r="AJ19" s="92" t="s">
        <v>554</v>
      </c>
      <c r="AK19" s="102"/>
      <c r="AL19" s="127"/>
      <c r="AN19" s="132"/>
      <c r="AO19" s="128"/>
    </row>
    <row r="20" spans="1:42" ht="22.6" customHeight="1" x14ac:dyDescent="0.25">
      <c r="A20" s="95">
        <v>10</v>
      </c>
      <c r="B20" s="96" t="s">
        <v>476</v>
      </c>
      <c r="C20" s="99">
        <f t="shared" si="9"/>
        <v>6400000000</v>
      </c>
      <c r="D20" s="100">
        <v>6400000000</v>
      </c>
      <c r="E20" s="100">
        <v>0</v>
      </c>
      <c r="F20" s="99"/>
      <c r="G20" s="99"/>
      <c r="H20" s="99"/>
      <c r="I20" s="99"/>
      <c r="J20" s="99">
        <f t="shared" si="10"/>
        <v>0</v>
      </c>
      <c r="K20" s="99"/>
      <c r="L20" s="99"/>
      <c r="M20" s="99">
        <f t="shared" si="11"/>
        <v>9539297000</v>
      </c>
      <c r="N20" s="99">
        <v>8421755000</v>
      </c>
      <c r="O20" s="100">
        <v>0</v>
      </c>
      <c r="P20" s="99"/>
      <c r="Q20" s="99"/>
      <c r="R20" s="99">
        <f t="shared" si="6"/>
        <v>0</v>
      </c>
      <c r="S20" s="99"/>
      <c r="T20" s="99"/>
      <c r="U20" s="99"/>
      <c r="V20" s="99"/>
      <c r="W20" s="99">
        <f t="shared" si="12"/>
        <v>1117542000</v>
      </c>
      <c r="X20" s="100">
        <v>1117542000</v>
      </c>
      <c r="Y20" s="100"/>
      <c r="Z20" s="101">
        <f t="shared" si="13"/>
        <v>1.4905151562500001</v>
      </c>
      <c r="AA20" s="101">
        <f t="shared" si="14"/>
        <v>1.31589921875</v>
      </c>
      <c r="AB20" s="101" t="e">
        <f t="shared" si="15"/>
        <v>#DIV/0!</v>
      </c>
      <c r="AC20" s="101" t="e">
        <f t="shared" si="16"/>
        <v>#DIV/0!</v>
      </c>
      <c r="AD20" s="101"/>
      <c r="AE20" s="101" t="e">
        <f t="shared" si="17"/>
        <v>#DIV/0!</v>
      </c>
      <c r="AF20" s="101" t="e">
        <f t="shared" si="18"/>
        <v>#DIV/0!</v>
      </c>
      <c r="AG20" s="101" t="e">
        <f t="shared" si="19"/>
        <v>#DIV/0!</v>
      </c>
      <c r="AH20" s="101" t="e">
        <f t="shared" si="20"/>
        <v>#DIV/0!</v>
      </c>
      <c r="AI20" s="87">
        <f t="shared" si="5"/>
        <v>0</v>
      </c>
      <c r="AJ20" s="92" t="s">
        <v>537</v>
      </c>
      <c r="AK20" s="102">
        <v>38392778129</v>
      </c>
      <c r="AL20" s="127"/>
      <c r="AN20" s="132"/>
      <c r="AO20" s="128"/>
    </row>
    <row r="21" spans="1:42" ht="22.6" customHeight="1" x14ac:dyDescent="0.25">
      <c r="A21" s="95">
        <v>11</v>
      </c>
      <c r="B21" s="96" t="s">
        <v>477</v>
      </c>
      <c r="C21" s="99">
        <f t="shared" si="9"/>
        <v>58831000</v>
      </c>
      <c r="D21" s="100">
        <v>58831000</v>
      </c>
      <c r="E21" s="100">
        <v>0</v>
      </c>
      <c r="F21" s="99"/>
      <c r="G21" s="99"/>
      <c r="H21" s="99"/>
      <c r="I21" s="99"/>
      <c r="J21" s="99">
        <f t="shared" si="10"/>
        <v>0</v>
      </c>
      <c r="K21" s="99"/>
      <c r="L21" s="99"/>
      <c r="M21" s="99">
        <f t="shared" si="11"/>
        <v>58831000</v>
      </c>
      <c r="N21" s="99">
        <v>58831000</v>
      </c>
      <c r="O21" s="100">
        <v>0</v>
      </c>
      <c r="P21" s="99"/>
      <c r="Q21" s="99"/>
      <c r="R21" s="99">
        <f t="shared" si="6"/>
        <v>0</v>
      </c>
      <c r="S21" s="99"/>
      <c r="T21" s="99"/>
      <c r="U21" s="99"/>
      <c r="V21" s="99"/>
      <c r="W21" s="99">
        <f t="shared" si="12"/>
        <v>0</v>
      </c>
      <c r="X21" s="100"/>
      <c r="Y21" s="100"/>
      <c r="Z21" s="101">
        <f t="shared" si="13"/>
        <v>1</v>
      </c>
      <c r="AA21" s="101">
        <f t="shared" si="14"/>
        <v>1</v>
      </c>
      <c r="AB21" s="101" t="e">
        <f t="shared" si="15"/>
        <v>#DIV/0!</v>
      </c>
      <c r="AC21" s="101" t="e">
        <f t="shared" si="16"/>
        <v>#DIV/0!</v>
      </c>
      <c r="AD21" s="101"/>
      <c r="AE21" s="101" t="e">
        <f t="shared" si="17"/>
        <v>#DIV/0!</v>
      </c>
      <c r="AF21" s="101" t="e">
        <f t="shared" si="18"/>
        <v>#DIV/0!</v>
      </c>
      <c r="AG21" s="101" t="e">
        <f t="shared" si="19"/>
        <v>#DIV/0!</v>
      </c>
      <c r="AH21" s="101" t="e">
        <f t="shared" si="20"/>
        <v>#DIV/0!</v>
      </c>
      <c r="AI21" s="87">
        <f t="shared" si="5"/>
        <v>0</v>
      </c>
      <c r="AJ21" s="92" t="s">
        <v>482</v>
      </c>
      <c r="AK21" s="102">
        <v>8303853199</v>
      </c>
      <c r="AL21" s="127"/>
      <c r="AN21" s="132"/>
      <c r="AO21" s="128"/>
    </row>
    <row r="22" spans="1:42" ht="22.6" customHeight="1" x14ac:dyDescent="0.25">
      <c r="A22" s="95">
        <v>12</v>
      </c>
      <c r="B22" s="96" t="s">
        <v>478</v>
      </c>
      <c r="C22" s="99">
        <f t="shared" si="9"/>
        <v>0</v>
      </c>
      <c r="D22" s="100">
        <v>0</v>
      </c>
      <c r="E22" s="100">
        <v>0</v>
      </c>
      <c r="F22" s="99"/>
      <c r="G22" s="99"/>
      <c r="H22" s="99"/>
      <c r="I22" s="99"/>
      <c r="J22" s="99">
        <f t="shared" si="10"/>
        <v>0</v>
      </c>
      <c r="K22" s="99"/>
      <c r="L22" s="99"/>
      <c r="M22" s="99">
        <f t="shared" si="11"/>
        <v>9242530800</v>
      </c>
      <c r="N22" s="99">
        <v>6331412000</v>
      </c>
      <c r="O22" s="100">
        <v>0</v>
      </c>
      <c r="P22" s="99"/>
      <c r="Q22" s="99"/>
      <c r="R22" s="99">
        <f t="shared" si="6"/>
        <v>0</v>
      </c>
      <c r="S22" s="99"/>
      <c r="T22" s="99"/>
      <c r="U22" s="99"/>
      <c r="V22" s="99"/>
      <c r="W22" s="99">
        <f t="shared" si="12"/>
        <v>2911118800</v>
      </c>
      <c r="X22" s="100">
        <v>2911118800</v>
      </c>
      <c r="Y22" s="100"/>
      <c r="Z22" s="101" t="e">
        <f t="shared" si="13"/>
        <v>#DIV/0!</v>
      </c>
      <c r="AA22" s="101" t="e">
        <f t="shared" si="14"/>
        <v>#DIV/0!</v>
      </c>
      <c r="AB22" s="101" t="e">
        <f t="shared" si="15"/>
        <v>#DIV/0!</v>
      </c>
      <c r="AC22" s="101" t="e">
        <f t="shared" si="16"/>
        <v>#DIV/0!</v>
      </c>
      <c r="AD22" s="101"/>
      <c r="AE22" s="101" t="e">
        <f t="shared" si="17"/>
        <v>#DIV/0!</v>
      </c>
      <c r="AF22" s="101" t="e">
        <f t="shared" si="18"/>
        <v>#DIV/0!</v>
      </c>
      <c r="AG22" s="101" t="e">
        <f t="shared" si="19"/>
        <v>#DIV/0!</v>
      </c>
      <c r="AH22" s="101" t="e">
        <f t="shared" si="20"/>
        <v>#DIV/0!</v>
      </c>
      <c r="AI22" s="87">
        <f t="shared" si="5"/>
        <v>0</v>
      </c>
      <c r="AJ22" s="92" t="s">
        <v>555</v>
      </c>
      <c r="AK22" s="102">
        <v>529082000</v>
      </c>
      <c r="AL22" s="127"/>
      <c r="AN22" s="132"/>
      <c r="AO22" s="128"/>
    </row>
    <row r="23" spans="1:42" ht="22.6" customHeight="1" x14ac:dyDescent="0.25">
      <c r="A23" s="95">
        <v>13</v>
      </c>
      <c r="B23" s="96" t="s">
        <v>44</v>
      </c>
      <c r="C23" s="99">
        <f t="shared" si="9"/>
        <v>290784548050</v>
      </c>
      <c r="D23" s="100">
        <v>0</v>
      </c>
      <c r="E23" s="100">
        <v>290784548050</v>
      </c>
      <c r="F23" s="99"/>
      <c r="G23" s="99"/>
      <c r="H23" s="99"/>
      <c r="I23" s="99"/>
      <c r="J23" s="99">
        <f t="shared" si="10"/>
        <v>0</v>
      </c>
      <c r="K23" s="99"/>
      <c r="L23" s="99"/>
      <c r="M23" s="99">
        <f t="shared" si="11"/>
        <v>290784548050</v>
      </c>
      <c r="N23" s="99">
        <v>0</v>
      </c>
      <c r="O23" s="100">
        <v>290784548050</v>
      </c>
      <c r="P23" s="99"/>
      <c r="Q23" s="99"/>
      <c r="R23" s="99">
        <f t="shared" si="6"/>
        <v>0</v>
      </c>
      <c r="S23" s="99"/>
      <c r="T23" s="99"/>
      <c r="U23" s="99"/>
      <c r="V23" s="99"/>
      <c r="W23" s="99">
        <f t="shared" si="12"/>
        <v>0</v>
      </c>
      <c r="X23" s="100"/>
      <c r="Y23" s="100"/>
      <c r="Z23" s="101">
        <f t="shared" si="13"/>
        <v>1</v>
      </c>
      <c r="AA23" s="101" t="e">
        <f t="shared" si="14"/>
        <v>#DIV/0!</v>
      </c>
      <c r="AB23" s="101">
        <f t="shared" si="15"/>
        <v>1</v>
      </c>
      <c r="AC23" s="101" t="e">
        <f t="shared" si="16"/>
        <v>#DIV/0!</v>
      </c>
      <c r="AD23" s="101"/>
      <c r="AE23" s="101" t="e">
        <f t="shared" si="17"/>
        <v>#DIV/0!</v>
      </c>
      <c r="AF23" s="101" t="e">
        <f t="shared" si="18"/>
        <v>#DIV/0!</v>
      </c>
      <c r="AG23" s="101" t="e">
        <f t="shared" si="19"/>
        <v>#DIV/0!</v>
      </c>
      <c r="AH23" s="101" t="e">
        <f t="shared" si="20"/>
        <v>#DIV/0!</v>
      </c>
      <c r="AI23" s="87">
        <f t="shared" si="5"/>
        <v>0</v>
      </c>
      <c r="AJ23" s="92" t="s">
        <v>492</v>
      </c>
      <c r="AK23" s="102">
        <v>342324000</v>
      </c>
      <c r="AL23" s="127"/>
      <c r="AN23" s="132"/>
      <c r="AO23" s="128"/>
    </row>
    <row r="24" spans="1:42" x14ac:dyDescent="0.25">
      <c r="A24" s="95">
        <v>14</v>
      </c>
      <c r="B24" s="96" t="s">
        <v>601</v>
      </c>
      <c r="C24" s="99">
        <f t="shared" si="9"/>
        <v>0</v>
      </c>
      <c r="D24" s="100">
        <v>0</v>
      </c>
      <c r="E24" s="100">
        <v>0</v>
      </c>
      <c r="F24" s="99"/>
      <c r="G24" s="99"/>
      <c r="H24" s="99"/>
      <c r="I24" s="99"/>
      <c r="J24" s="99">
        <f t="shared" si="10"/>
        <v>0</v>
      </c>
      <c r="K24" s="99"/>
      <c r="L24" s="99"/>
      <c r="M24" s="99">
        <f t="shared" si="11"/>
        <v>699114500</v>
      </c>
      <c r="N24" s="99">
        <v>699114500</v>
      </c>
      <c r="O24" s="100">
        <v>0</v>
      </c>
      <c r="P24" s="99"/>
      <c r="Q24" s="99"/>
      <c r="R24" s="99">
        <f t="shared" si="6"/>
        <v>0</v>
      </c>
      <c r="S24" s="99"/>
      <c r="T24" s="99"/>
      <c r="U24" s="99"/>
      <c r="V24" s="99"/>
      <c r="W24" s="99">
        <f t="shared" si="12"/>
        <v>0</v>
      </c>
      <c r="X24" s="100"/>
      <c r="Y24" s="100"/>
      <c r="Z24" s="101" t="e">
        <f t="shared" si="13"/>
        <v>#DIV/0!</v>
      </c>
      <c r="AA24" s="101" t="e">
        <f t="shared" si="14"/>
        <v>#DIV/0!</v>
      </c>
      <c r="AB24" s="101" t="e">
        <f t="shared" si="15"/>
        <v>#DIV/0!</v>
      </c>
      <c r="AC24" s="101" t="e">
        <f t="shared" si="16"/>
        <v>#DIV/0!</v>
      </c>
      <c r="AD24" s="101"/>
      <c r="AE24" s="101" t="e">
        <f t="shared" si="17"/>
        <v>#DIV/0!</v>
      </c>
      <c r="AF24" s="101" t="e">
        <f t="shared" si="18"/>
        <v>#DIV/0!</v>
      </c>
      <c r="AG24" s="101" t="e">
        <f t="shared" si="19"/>
        <v>#DIV/0!</v>
      </c>
      <c r="AH24" s="101" t="e">
        <f t="shared" si="20"/>
        <v>#DIV/0!</v>
      </c>
      <c r="AI24" s="87">
        <f t="shared" si="5"/>
        <v>0</v>
      </c>
      <c r="AJ24" s="92" t="s">
        <v>51</v>
      </c>
      <c r="AK24" s="102">
        <v>129356384629</v>
      </c>
      <c r="AL24" s="127"/>
      <c r="AN24" s="132"/>
      <c r="AO24" s="128"/>
      <c r="AP24" s="132"/>
    </row>
    <row r="25" spans="1:42" ht="26.2" customHeight="1" x14ac:dyDescent="0.25">
      <c r="A25" s="95">
        <v>15</v>
      </c>
      <c r="B25" s="96" t="s">
        <v>479</v>
      </c>
      <c r="C25" s="99">
        <f t="shared" si="9"/>
        <v>243689662959</v>
      </c>
      <c r="D25" s="100">
        <v>243689662959</v>
      </c>
      <c r="E25" s="100">
        <v>0</v>
      </c>
      <c r="F25" s="99"/>
      <c r="G25" s="99"/>
      <c r="H25" s="99"/>
      <c r="I25" s="99"/>
      <c r="J25" s="99">
        <f t="shared" si="10"/>
        <v>0</v>
      </c>
      <c r="K25" s="99"/>
      <c r="L25" s="99"/>
      <c r="M25" s="99">
        <f t="shared" si="11"/>
        <v>257813035996</v>
      </c>
      <c r="N25" s="99">
        <v>203764653578</v>
      </c>
      <c r="O25" s="100">
        <v>0</v>
      </c>
      <c r="P25" s="99"/>
      <c r="Q25" s="99"/>
      <c r="R25" s="99">
        <f t="shared" si="6"/>
        <v>0</v>
      </c>
      <c r="S25" s="99"/>
      <c r="T25" s="99"/>
      <c r="U25" s="99"/>
      <c r="V25" s="99"/>
      <c r="W25" s="99">
        <f t="shared" si="12"/>
        <v>54048382418</v>
      </c>
      <c r="X25" s="100">
        <v>54048382418</v>
      </c>
      <c r="Y25" s="100"/>
      <c r="Z25" s="101">
        <f t="shared" si="13"/>
        <v>1.0579563895550883</v>
      </c>
      <c r="AA25" s="101">
        <f t="shared" si="14"/>
        <v>0.83616453444840111</v>
      </c>
      <c r="AB25" s="101" t="e">
        <f t="shared" si="15"/>
        <v>#DIV/0!</v>
      </c>
      <c r="AC25" s="101" t="e">
        <f t="shared" si="16"/>
        <v>#DIV/0!</v>
      </c>
      <c r="AD25" s="101"/>
      <c r="AE25" s="101" t="e">
        <f t="shared" si="17"/>
        <v>#DIV/0!</v>
      </c>
      <c r="AF25" s="101" t="e">
        <f t="shared" si="18"/>
        <v>#DIV/0!</v>
      </c>
      <c r="AG25" s="101" t="e">
        <f t="shared" si="19"/>
        <v>#DIV/0!</v>
      </c>
      <c r="AH25" s="101" t="e">
        <f t="shared" si="20"/>
        <v>#DIV/0!</v>
      </c>
      <c r="AI25" s="87">
        <f t="shared" si="5"/>
        <v>0</v>
      </c>
      <c r="AJ25" s="92" t="s">
        <v>483</v>
      </c>
      <c r="AK25" s="102">
        <v>2492312119</v>
      </c>
      <c r="AL25" s="127"/>
      <c r="AN25" s="132"/>
      <c r="AO25" s="128"/>
      <c r="AP25" s="132"/>
    </row>
    <row r="26" spans="1:42" ht="26.2" customHeight="1" x14ac:dyDescent="0.25">
      <c r="A26" s="95">
        <v>16</v>
      </c>
      <c r="B26" s="96" t="s">
        <v>480</v>
      </c>
      <c r="C26" s="99">
        <f t="shared" si="9"/>
        <v>10000000000</v>
      </c>
      <c r="D26" s="100">
        <v>10000000000</v>
      </c>
      <c r="E26" s="100">
        <v>0</v>
      </c>
      <c r="F26" s="99"/>
      <c r="G26" s="99"/>
      <c r="H26" s="99"/>
      <c r="I26" s="99"/>
      <c r="J26" s="99">
        <f t="shared" si="10"/>
        <v>0</v>
      </c>
      <c r="K26" s="99"/>
      <c r="L26" s="99"/>
      <c r="M26" s="99">
        <f t="shared" si="11"/>
        <v>20018422000</v>
      </c>
      <c r="N26" s="99">
        <v>11682998000</v>
      </c>
      <c r="O26" s="100">
        <v>0</v>
      </c>
      <c r="P26" s="99"/>
      <c r="Q26" s="99"/>
      <c r="R26" s="99">
        <f t="shared" si="6"/>
        <v>0</v>
      </c>
      <c r="S26" s="99"/>
      <c r="T26" s="99"/>
      <c r="U26" s="99"/>
      <c r="V26" s="99"/>
      <c r="W26" s="99">
        <f t="shared" si="12"/>
        <v>8335424000</v>
      </c>
      <c r="X26" s="100">
        <v>8335424000</v>
      </c>
      <c r="Y26" s="100"/>
      <c r="Z26" s="101">
        <f t="shared" si="13"/>
        <v>2.0018422</v>
      </c>
      <c r="AA26" s="101">
        <f t="shared" si="14"/>
        <v>1.1682998</v>
      </c>
      <c r="AB26" s="101" t="e">
        <f t="shared" si="15"/>
        <v>#DIV/0!</v>
      </c>
      <c r="AC26" s="101" t="e">
        <f t="shared" si="16"/>
        <v>#DIV/0!</v>
      </c>
      <c r="AD26" s="101"/>
      <c r="AE26" s="101" t="e">
        <f t="shared" si="17"/>
        <v>#DIV/0!</v>
      </c>
      <c r="AF26" s="101" t="e">
        <f t="shared" si="18"/>
        <v>#DIV/0!</v>
      </c>
      <c r="AG26" s="101" t="e">
        <f t="shared" si="19"/>
        <v>#DIV/0!</v>
      </c>
      <c r="AH26" s="101" t="e">
        <f t="shared" si="20"/>
        <v>#DIV/0!</v>
      </c>
      <c r="AI26" s="87">
        <f t="shared" si="5"/>
        <v>0</v>
      </c>
      <c r="AJ26" s="92" t="s">
        <v>532</v>
      </c>
      <c r="AK26" s="102">
        <v>33000000</v>
      </c>
      <c r="AL26" s="127"/>
      <c r="AN26" s="132"/>
      <c r="AO26" s="128"/>
      <c r="AP26" s="132"/>
    </row>
    <row r="27" spans="1:42" ht="26.2" customHeight="1" x14ac:dyDescent="0.25">
      <c r="A27" s="95">
        <v>17</v>
      </c>
      <c r="B27" s="96" t="s">
        <v>481</v>
      </c>
      <c r="C27" s="99">
        <f t="shared" si="9"/>
        <v>12000000000</v>
      </c>
      <c r="D27" s="100">
        <v>12000000000</v>
      </c>
      <c r="E27" s="100">
        <v>0</v>
      </c>
      <c r="F27" s="99"/>
      <c r="G27" s="99"/>
      <c r="H27" s="99"/>
      <c r="I27" s="99"/>
      <c r="J27" s="99">
        <f t="shared" si="10"/>
        <v>0</v>
      </c>
      <c r="K27" s="99"/>
      <c r="L27" s="99"/>
      <c r="M27" s="99">
        <f t="shared" si="11"/>
        <v>12000000000</v>
      </c>
      <c r="N27" s="99">
        <v>11850181500</v>
      </c>
      <c r="O27" s="100">
        <v>0</v>
      </c>
      <c r="P27" s="99"/>
      <c r="Q27" s="99"/>
      <c r="R27" s="99">
        <f t="shared" si="6"/>
        <v>0</v>
      </c>
      <c r="S27" s="99"/>
      <c r="T27" s="99"/>
      <c r="U27" s="99"/>
      <c r="V27" s="99"/>
      <c r="W27" s="99">
        <f t="shared" si="12"/>
        <v>149818500</v>
      </c>
      <c r="X27" s="100">
        <v>149818500</v>
      </c>
      <c r="Y27" s="100"/>
      <c r="Z27" s="101">
        <f t="shared" si="13"/>
        <v>1</v>
      </c>
      <c r="AA27" s="101">
        <f t="shared" si="14"/>
        <v>0.98751512500000005</v>
      </c>
      <c r="AB27" s="101" t="e">
        <f t="shared" si="15"/>
        <v>#DIV/0!</v>
      </c>
      <c r="AC27" s="101" t="e">
        <f t="shared" si="16"/>
        <v>#DIV/0!</v>
      </c>
      <c r="AD27" s="101"/>
      <c r="AE27" s="101" t="e">
        <f t="shared" si="17"/>
        <v>#DIV/0!</v>
      </c>
      <c r="AF27" s="101" t="e">
        <f t="shared" si="18"/>
        <v>#DIV/0!</v>
      </c>
      <c r="AG27" s="101" t="e">
        <f t="shared" si="19"/>
        <v>#DIV/0!</v>
      </c>
      <c r="AH27" s="101" t="e">
        <f t="shared" si="20"/>
        <v>#DIV/0!</v>
      </c>
      <c r="AI27" s="87">
        <f t="shared" si="5"/>
        <v>0</v>
      </c>
      <c r="AJ27" s="92" t="s">
        <v>507</v>
      </c>
      <c r="AK27" s="102"/>
      <c r="AL27" s="127"/>
      <c r="AN27" s="132"/>
      <c r="AO27" s="128"/>
      <c r="AP27" s="132"/>
    </row>
    <row r="28" spans="1:42" ht="26.2" customHeight="1" x14ac:dyDescent="0.25">
      <c r="A28" s="95">
        <v>18</v>
      </c>
      <c r="B28" s="96" t="s">
        <v>542</v>
      </c>
      <c r="C28" s="99">
        <f t="shared" si="9"/>
        <v>243000000</v>
      </c>
      <c r="D28" s="100">
        <v>0</v>
      </c>
      <c r="E28" s="100">
        <v>243000000</v>
      </c>
      <c r="F28" s="99"/>
      <c r="G28" s="99"/>
      <c r="H28" s="99"/>
      <c r="I28" s="99"/>
      <c r="J28" s="99">
        <f t="shared" si="10"/>
        <v>0</v>
      </c>
      <c r="K28" s="99"/>
      <c r="L28" s="99"/>
      <c r="M28" s="99">
        <f t="shared" si="11"/>
        <v>243000000</v>
      </c>
      <c r="N28" s="99">
        <v>0</v>
      </c>
      <c r="O28" s="100">
        <v>243000000</v>
      </c>
      <c r="P28" s="99"/>
      <c r="Q28" s="99"/>
      <c r="R28" s="99">
        <f t="shared" si="6"/>
        <v>0</v>
      </c>
      <c r="S28" s="99"/>
      <c r="T28" s="99"/>
      <c r="U28" s="99"/>
      <c r="V28" s="99"/>
      <c r="W28" s="99">
        <f t="shared" si="12"/>
        <v>0</v>
      </c>
      <c r="X28" s="100"/>
      <c r="Y28" s="100"/>
      <c r="Z28" s="101">
        <f t="shared" si="13"/>
        <v>1</v>
      </c>
      <c r="AA28" s="101" t="e">
        <f t="shared" si="14"/>
        <v>#DIV/0!</v>
      </c>
      <c r="AB28" s="101">
        <f t="shared" si="15"/>
        <v>1</v>
      </c>
      <c r="AC28" s="101" t="e">
        <f t="shared" si="16"/>
        <v>#DIV/0!</v>
      </c>
      <c r="AD28" s="101"/>
      <c r="AE28" s="101" t="e">
        <f t="shared" si="17"/>
        <v>#DIV/0!</v>
      </c>
      <c r="AF28" s="101" t="e">
        <f t="shared" si="18"/>
        <v>#DIV/0!</v>
      </c>
      <c r="AG28" s="101" t="e">
        <f t="shared" si="19"/>
        <v>#DIV/0!</v>
      </c>
      <c r="AH28" s="101" t="e">
        <f t="shared" si="20"/>
        <v>#DIV/0!</v>
      </c>
      <c r="AI28" s="87">
        <f t="shared" si="5"/>
        <v>0</v>
      </c>
      <c r="AJ28" s="92" t="s">
        <v>534</v>
      </c>
      <c r="AK28" s="102">
        <v>0</v>
      </c>
      <c r="AL28" s="127"/>
      <c r="AN28" s="132"/>
      <c r="AO28" s="128"/>
      <c r="AP28" s="132"/>
    </row>
    <row r="29" spans="1:42" ht="26.2" customHeight="1" x14ac:dyDescent="0.25">
      <c r="A29" s="95">
        <v>19</v>
      </c>
      <c r="B29" s="96" t="s">
        <v>46</v>
      </c>
      <c r="C29" s="99">
        <f t="shared" si="9"/>
        <v>1019200000</v>
      </c>
      <c r="D29" s="100">
        <v>0</v>
      </c>
      <c r="E29" s="100">
        <v>1019200000</v>
      </c>
      <c r="F29" s="99"/>
      <c r="G29" s="99"/>
      <c r="H29" s="99"/>
      <c r="I29" s="99"/>
      <c r="J29" s="99">
        <f t="shared" si="10"/>
        <v>0</v>
      </c>
      <c r="K29" s="99"/>
      <c r="L29" s="99"/>
      <c r="M29" s="99">
        <f t="shared" si="11"/>
        <v>1019200000</v>
      </c>
      <c r="N29" s="99">
        <v>0</v>
      </c>
      <c r="O29" s="100">
        <v>1019200000</v>
      </c>
      <c r="P29" s="99"/>
      <c r="Q29" s="99"/>
      <c r="R29" s="99">
        <f t="shared" si="6"/>
        <v>0</v>
      </c>
      <c r="S29" s="99"/>
      <c r="T29" s="99"/>
      <c r="U29" s="99"/>
      <c r="V29" s="99"/>
      <c r="W29" s="99">
        <f t="shared" si="12"/>
        <v>0</v>
      </c>
      <c r="X29" s="100"/>
      <c r="Y29" s="100"/>
      <c r="Z29" s="101">
        <f t="shared" si="13"/>
        <v>1</v>
      </c>
      <c r="AA29" s="101" t="e">
        <f t="shared" si="14"/>
        <v>#DIV/0!</v>
      </c>
      <c r="AB29" s="101">
        <f t="shared" si="15"/>
        <v>1</v>
      </c>
      <c r="AC29" s="101" t="e">
        <f t="shared" si="16"/>
        <v>#DIV/0!</v>
      </c>
      <c r="AD29" s="101"/>
      <c r="AE29" s="101" t="e">
        <f t="shared" si="17"/>
        <v>#DIV/0!</v>
      </c>
      <c r="AF29" s="101" t="e">
        <f t="shared" si="18"/>
        <v>#DIV/0!</v>
      </c>
      <c r="AG29" s="101" t="e">
        <f t="shared" si="19"/>
        <v>#DIV/0!</v>
      </c>
      <c r="AH29" s="101" t="e">
        <f t="shared" si="20"/>
        <v>#DIV/0!</v>
      </c>
      <c r="AI29" s="87">
        <f t="shared" si="5"/>
        <v>0</v>
      </c>
      <c r="AJ29" s="92" t="s">
        <v>484</v>
      </c>
      <c r="AK29" s="102">
        <v>0</v>
      </c>
      <c r="AL29" s="127"/>
      <c r="AN29" s="132"/>
      <c r="AO29" s="128"/>
      <c r="AP29" s="132"/>
    </row>
    <row r="30" spans="1:42" ht="26.2" customHeight="1" x14ac:dyDescent="0.25">
      <c r="A30" s="95">
        <v>20</v>
      </c>
      <c r="B30" s="96" t="s">
        <v>500</v>
      </c>
      <c r="C30" s="99">
        <f t="shared" si="9"/>
        <v>10000000000</v>
      </c>
      <c r="D30" s="100">
        <v>0</v>
      </c>
      <c r="E30" s="100">
        <v>10000000000</v>
      </c>
      <c r="F30" s="99"/>
      <c r="G30" s="99"/>
      <c r="H30" s="99"/>
      <c r="I30" s="99"/>
      <c r="J30" s="99">
        <f t="shared" si="10"/>
        <v>0</v>
      </c>
      <c r="K30" s="99"/>
      <c r="L30" s="99"/>
      <c r="M30" s="99">
        <f t="shared" si="11"/>
        <v>10000000000</v>
      </c>
      <c r="N30" s="99">
        <v>0</v>
      </c>
      <c r="O30" s="100">
        <v>10000000000</v>
      </c>
      <c r="P30" s="99"/>
      <c r="Q30" s="99"/>
      <c r="R30" s="99">
        <f t="shared" si="6"/>
        <v>0</v>
      </c>
      <c r="S30" s="99"/>
      <c r="T30" s="99"/>
      <c r="U30" s="99"/>
      <c r="V30" s="99"/>
      <c r="W30" s="99">
        <f t="shared" si="12"/>
        <v>0</v>
      </c>
      <c r="X30" s="100"/>
      <c r="Y30" s="100"/>
      <c r="Z30" s="101">
        <f t="shared" si="13"/>
        <v>1</v>
      </c>
      <c r="AA30" s="101" t="e">
        <f t="shared" si="14"/>
        <v>#DIV/0!</v>
      </c>
      <c r="AB30" s="101">
        <f t="shared" si="15"/>
        <v>1</v>
      </c>
      <c r="AC30" s="101" t="e">
        <f t="shared" si="16"/>
        <v>#DIV/0!</v>
      </c>
      <c r="AD30" s="101"/>
      <c r="AE30" s="101" t="e">
        <f t="shared" si="17"/>
        <v>#DIV/0!</v>
      </c>
      <c r="AF30" s="101" t="e">
        <f t="shared" si="18"/>
        <v>#DIV/0!</v>
      </c>
      <c r="AG30" s="101" t="e">
        <f t="shared" si="19"/>
        <v>#DIV/0!</v>
      </c>
      <c r="AH30" s="101" t="e">
        <f t="shared" si="20"/>
        <v>#DIV/0!</v>
      </c>
      <c r="AI30" s="87">
        <f t="shared" si="5"/>
        <v>0</v>
      </c>
      <c r="AJ30" s="92" t="s">
        <v>92</v>
      </c>
      <c r="AK30" s="102">
        <v>50986589600</v>
      </c>
      <c r="AL30" s="127"/>
      <c r="AN30" s="132"/>
      <c r="AO30" s="128"/>
      <c r="AP30" s="132"/>
    </row>
    <row r="31" spans="1:42" ht="26.2" customHeight="1" x14ac:dyDescent="0.25">
      <c r="A31" s="95">
        <v>21</v>
      </c>
      <c r="B31" s="96" t="s">
        <v>602</v>
      </c>
      <c r="C31" s="99">
        <f t="shared" si="9"/>
        <v>5400000000</v>
      </c>
      <c r="D31" s="100">
        <v>5400000000</v>
      </c>
      <c r="E31" s="100">
        <v>0</v>
      </c>
      <c r="F31" s="99"/>
      <c r="G31" s="99"/>
      <c r="H31" s="99"/>
      <c r="I31" s="99"/>
      <c r="J31" s="99">
        <f t="shared" si="10"/>
        <v>0</v>
      </c>
      <c r="K31" s="99"/>
      <c r="L31" s="99"/>
      <c r="M31" s="99">
        <f t="shared" si="11"/>
        <v>0</v>
      </c>
      <c r="N31" s="99">
        <v>0</v>
      </c>
      <c r="O31" s="100">
        <v>0</v>
      </c>
      <c r="P31" s="99"/>
      <c r="Q31" s="99"/>
      <c r="R31" s="99">
        <f t="shared" si="6"/>
        <v>0</v>
      </c>
      <c r="S31" s="99"/>
      <c r="T31" s="99"/>
      <c r="U31" s="99"/>
      <c r="V31" s="99"/>
      <c r="W31" s="99">
        <f t="shared" si="12"/>
        <v>0</v>
      </c>
      <c r="X31" s="100"/>
      <c r="Y31" s="100"/>
      <c r="Z31" s="101">
        <f t="shared" si="13"/>
        <v>0</v>
      </c>
      <c r="AA31" s="101">
        <f t="shared" si="14"/>
        <v>0</v>
      </c>
      <c r="AB31" s="101" t="e">
        <f t="shared" si="15"/>
        <v>#DIV/0!</v>
      </c>
      <c r="AC31" s="101" t="e">
        <f t="shared" si="16"/>
        <v>#DIV/0!</v>
      </c>
      <c r="AD31" s="101"/>
      <c r="AE31" s="101" t="e">
        <f t="shared" si="17"/>
        <v>#DIV/0!</v>
      </c>
      <c r="AF31" s="101" t="e">
        <f t="shared" si="18"/>
        <v>#DIV/0!</v>
      </c>
      <c r="AG31" s="101" t="e">
        <f t="shared" si="19"/>
        <v>#DIV/0!</v>
      </c>
      <c r="AH31" s="101" t="e">
        <f t="shared" si="20"/>
        <v>#DIV/0!</v>
      </c>
      <c r="AI31" s="87">
        <f t="shared" si="5"/>
        <v>0</v>
      </c>
      <c r="AJ31" s="92" t="s">
        <v>470</v>
      </c>
      <c r="AK31" s="102">
        <v>3249939000</v>
      </c>
      <c r="AL31" s="127"/>
      <c r="AN31" s="132"/>
      <c r="AO31" s="128"/>
      <c r="AP31" s="132"/>
    </row>
    <row r="32" spans="1:42" ht="26.2" customHeight="1" x14ac:dyDescent="0.25">
      <c r="A32" s="95">
        <v>22</v>
      </c>
      <c r="B32" s="96" t="s">
        <v>482</v>
      </c>
      <c r="C32" s="99">
        <f t="shared" si="9"/>
        <v>20555000000</v>
      </c>
      <c r="D32" s="100">
        <v>20555000000</v>
      </c>
      <c r="E32" s="100">
        <v>0</v>
      </c>
      <c r="F32" s="99"/>
      <c r="G32" s="99"/>
      <c r="H32" s="99"/>
      <c r="I32" s="99"/>
      <c r="J32" s="99">
        <f t="shared" si="10"/>
        <v>0</v>
      </c>
      <c r="K32" s="99"/>
      <c r="L32" s="99"/>
      <c r="M32" s="99">
        <f t="shared" si="11"/>
        <v>28858853199</v>
      </c>
      <c r="N32" s="99">
        <v>3638196000</v>
      </c>
      <c r="O32" s="100">
        <v>0</v>
      </c>
      <c r="P32" s="99"/>
      <c r="Q32" s="99"/>
      <c r="R32" s="99">
        <f t="shared" si="6"/>
        <v>0</v>
      </c>
      <c r="S32" s="99"/>
      <c r="T32" s="99"/>
      <c r="U32" s="99"/>
      <c r="V32" s="99"/>
      <c r="W32" s="99">
        <f t="shared" si="12"/>
        <v>25220657199</v>
      </c>
      <c r="X32" s="100">
        <v>25220657199</v>
      </c>
      <c r="Y32" s="100"/>
      <c r="Z32" s="101">
        <f t="shared" si="13"/>
        <v>1.4039821551447336</v>
      </c>
      <c r="AA32" s="101">
        <f t="shared" si="14"/>
        <v>0.17699810265142302</v>
      </c>
      <c r="AB32" s="101" t="e">
        <f t="shared" si="15"/>
        <v>#DIV/0!</v>
      </c>
      <c r="AC32" s="101" t="e">
        <f t="shared" si="16"/>
        <v>#DIV/0!</v>
      </c>
      <c r="AD32" s="101"/>
      <c r="AE32" s="101" t="e">
        <f t="shared" si="17"/>
        <v>#DIV/0!</v>
      </c>
      <c r="AF32" s="101" t="e">
        <f t="shared" si="18"/>
        <v>#DIV/0!</v>
      </c>
      <c r="AG32" s="101" t="e">
        <f t="shared" si="19"/>
        <v>#DIV/0!</v>
      </c>
      <c r="AH32" s="101" t="e">
        <f t="shared" si="20"/>
        <v>#DIV/0!</v>
      </c>
      <c r="AI32" s="87">
        <f t="shared" si="5"/>
        <v>0</v>
      </c>
      <c r="AJ32" s="92" t="s">
        <v>485</v>
      </c>
      <c r="AK32" s="102">
        <v>0</v>
      </c>
      <c r="AL32" s="127"/>
      <c r="AN32" s="132"/>
      <c r="AO32" s="128"/>
      <c r="AP32" s="132"/>
    </row>
    <row r="33" spans="1:42" ht="26.2" customHeight="1" x14ac:dyDescent="0.25">
      <c r="A33" s="95">
        <v>23</v>
      </c>
      <c r="B33" s="96" t="s">
        <v>492</v>
      </c>
      <c r="C33" s="99">
        <f t="shared" si="9"/>
        <v>10662000000</v>
      </c>
      <c r="D33" s="100">
        <v>10662000000</v>
      </c>
      <c r="E33" s="100">
        <v>0</v>
      </c>
      <c r="F33" s="99"/>
      <c r="G33" s="99"/>
      <c r="H33" s="99"/>
      <c r="I33" s="99"/>
      <c r="J33" s="99">
        <f t="shared" si="10"/>
        <v>0</v>
      </c>
      <c r="K33" s="99"/>
      <c r="L33" s="99"/>
      <c r="M33" s="99">
        <f t="shared" si="11"/>
        <v>10442045734</v>
      </c>
      <c r="N33" s="99">
        <v>9954245734</v>
      </c>
      <c r="O33" s="100">
        <v>0</v>
      </c>
      <c r="P33" s="99"/>
      <c r="Q33" s="99"/>
      <c r="R33" s="99">
        <f t="shared" si="6"/>
        <v>0</v>
      </c>
      <c r="S33" s="99"/>
      <c r="T33" s="99"/>
      <c r="U33" s="99"/>
      <c r="V33" s="99"/>
      <c r="W33" s="99">
        <f t="shared" si="12"/>
        <v>487800000</v>
      </c>
      <c r="X33" s="100">
        <v>487800000</v>
      </c>
      <c r="Y33" s="100"/>
      <c r="Z33" s="101">
        <f t="shared" si="13"/>
        <v>0.97937026205214783</v>
      </c>
      <c r="AA33" s="101">
        <f t="shared" si="14"/>
        <v>0.93361899587319452</v>
      </c>
      <c r="AB33" s="101" t="e">
        <f t="shared" si="15"/>
        <v>#DIV/0!</v>
      </c>
      <c r="AC33" s="101" t="e">
        <f t="shared" si="16"/>
        <v>#DIV/0!</v>
      </c>
      <c r="AD33" s="101"/>
      <c r="AE33" s="101" t="e">
        <f t="shared" si="17"/>
        <v>#DIV/0!</v>
      </c>
      <c r="AF33" s="101" t="e">
        <f t="shared" si="18"/>
        <v>#DIV/0!</v>
      </c>
      <c r="AG33" s="101" t="e">
        <f t="shared" si="19"/>
        <v>#DIV/0!</v>
      </c>
      <c r="AH33" s="101" t="e">
        <f t="shared" si="20"/>
        <v>#DIV/0!</v>
      </c>
      <c r="AI33" s="87">
        <f t="shared" si="5"/>
        <v>0</v>
      </c>
      <c r="AJ33" s="92" t="s">
        <v>556</v>
      </c>
      <c r="AK33" s="102">
        <v>12569373700</v>
      </c>
      <c r="AL33" s="127"/>
      <c r="AN33" s="132"/>
      <c r="AO33" s="128"/>
      <c r="AP33" s="132"/>
    </row>
    <row r="34" spans="1:42" ht="26.2" customHeight="1" x14ac:dyDescent="0.25">
      <c r="A34" s="95"/>
      <c r="B34" s="96" t="s">
        <v>555</v>
      </c>
      <c r="C34" s="99">
        <f t="shared" si="9"/>
        <v>0</v>
      </c>
      <c r="D34" s="100"/>
      <c r="E34" s="100"/>
      <c r="F34" s="99"/>
      <c r="G34" s="99"/>
      <c r="H34" s="99"/>
      <c r="I34" s="99"/>
      <c r="J34" s="99"/>
      <c r="K34" s="99"/>
      <c r="L34" s="99"/>
      <c r="M34" s="99">
        <f t="shared" si="11"/>
        <v>891936266</v>
      </c>
      <c r="N34" s="99"/>
      <c r="O34" s="100"/>
      <c r="P34" s="99"/>
      <c r="Q34" s="99"/>
      <c r="R34" s="99"/>
      <c r="S34" s="99"/>
      <c r="T34" s="99"/>
      <c r="U34" s="99"/>
      <c r="V34" s="99"/>
      <c r="W34" s="99">
        <f t="shared" si="12"/>
        <v>891936266</v>
      </c>
      <c r="X34" s="100">
        <v>891936266</v>
      </c>
      <c r="Y34" s="100"/>
      <c r="Z34" s="101"/>
      <c r="AA34" s="101"/>
      <c r="AB34" s="101"/>
      <c r="AC34" s="101"/>
      <c r="AD34" s="101"/>
      <c r="AE34" s="101"/>
      <c r="AF34" s="101"/>
      <c r="AG34" s="101"/>
      <c r="AH34" s="101"/>
      <c r="AI34" s="87"/>
      <c r="AJ34" s="92"/>
      <c r="AK34" s="102"/>
      <c r="AL34" s="127"/>
      <c r="AN34" s="132"/>
      <c r="AO34" s="128"/>
      <c r="AP34" s="132"/>
    </row>
    <row r="35" spans="1:42" ht="26.2" customHeight="1" x14ac:dyDescent="0.25">
      <c r="A35" s="95">
        <v>24</v>
      </c>
      <c r="B35" s="96" t="s">
        <v>51</v>
      </c>
      <c r="C35" s="99">
        <f t="shared" si="9"/>
        <v>489814451099</v>
      </c>
      <c r="D35" s="100">
        <v>158715250400.00003</v>
      </c>
      <c r="E35" s="100">
        <v>331099200699</v>
      </c>
      <c r="F35" s="99"/>
      <c r="G35" s="99"/>
      <c r="H35" s="99"/>
      <c r="I35" s="99"/>
      <c r="J35" s="99">
        <f t="shared" si="10"/>
        <v>0</v>
      </c>
      <c r="K35" s="99"/>
      <c r="L35" s="99"/>
      <c r="M35" s="99">
        <f t="shared" si="11"/>
        <v>620243175127</v>
      </c>
      <c r="N35" s="99">
        <v>18798694233</v>
      </c>
      <c r="O35" s="100">
        <v>208012383567</v>
      </c>
      <c r="P35" s="99"/>
      <c r="Q35" s="99"/>
      <c r="R35" s="99">
        <f t="shared" si="6"/>
        <v>0</v>
      </c>
      <c r="S35" s="99"/>
      <c r="T35" s="99"/>
      <c r="U35" s="99"/>
      <c r="V35" s="99"/>
      <c r="W35" s="99">
        <f t="shared" si="12"/>
        <v>393432097327</v>
      </c>
      <c r="X35" s="100">
        <v>268550325167</v>
      </c>
      <c r="Y35" s="100">
        <v>124881772160</v>
      </c>
      <c r="Z35" s="101">
        <f t="shared" ref="Z35:AC38" si="22">+M35/C35</f>
        <v>1.2662819027396113</v>
      </c>
      <c r="AA35" s="101">
        <f t="shared" si="22"/>
        <v>0.11844289811862967</v>
      </c>
      <c r="AB35" s="101">
        <f t="shared" si="22"/>
        <v>0.62824791823071369</v>
      </c>
      <c r="AC35" s="101" t="e">
        <f t="shared" si="22"/>
        <v>#DIV/0!</v>
      </c>
      <c r="AD35" s="101"/>
      <c r="AE35" s="101" t="e">
        <f>+Q35/H35</f>
        <v>#DIV/0!</v>
      </c>
      <c r="AF35" s="101" t="e">
        <f t="shared" ref="AF35:AH38" si="23">+R35/J35</f>
        <v>#DIV/0!</v>
      </c>
      <c r="AG35" s="101" t="e">
        <f t="shared" si="23"/>
        <v>#DIV/0!</v>
      </c>
      <c r="AH35" s="101" t="e">
        <f t="shared" si="23"/>
        <v>#DIV/0!</v>
      </c>
      <c r="AI35" s="87">
        <f t="shared" si="5"/>
        <v>0</v>
      </c>
      <c r="AJ35" s="92" t="s">
        <v>486</v>
      </c>
      <c r="AK35" s="102">
        <v>0</v>
      </c>
      <c r="AL35" s="127"/>
      <c r="AN35" s="132"/>
      <c r="AO35" s="128"/>
      <c r="AP35" s="132"/>
    </row>
    <row r="36" spans="1:42" ht="26.2" customHeight="1" x14ac:dyDescent="0.25">
      <c r="A36" s="95">
        <v>25</v>
      </c>
      <c r="B36" s="96" t="s">
        <v>138</v>
      </c>
      <c r="C36" s="99">
        <f t="shared" si="9"/>
        <v>982800000</v>
      </c>
      <c r="D36" s="100">
        <v>0</v>
      </c>
      <c r="E36" s="100">
        <v>982800000</v>
      </c>
      <c r="F36" s="99"/>
      <c r="G36" s="99"/>
      <c r="H36" s="99"/>
      <c r="I36" s="99"/>
      <c r="J36" s="99">
        <f t="shared" si="10"/>
        <v>0</v>
      </c>
      <c r="K36" s="99"/>
      <c r="L36" s="99"/>
      <c r="M36" s="99">
        <f t="shared" si="11"/>
        <v>982800000</v>
      </c>
      <c r="N36" s="99">
        <v>0</v>
      </c>
      <c r="O36" s="100">
        <v>982800000</v>
      </c>
      <c r="P36" s="99"/>
      <c r="Q36" s="99"/>
      <c r="R36" s="99">
        <f t="shared" si="6"/>
        <v>0</v>
      </c>
      <c r="S36" s="99"/>
      <c r="T36" s="99"/>
      <c r="U36" s="99"/>
      <c r="V36" s="99"/>
      <c r="W36" s="99">
        <f t="shared" si="12"/>
        <v>0</v>
      </c>
      <c r="X36" s="100"/>
      <c r="Y36" s="100"/>
      <c r="Z36" s="101">
        <f t="shared" si="22"/>
        <v>1</v>
      </c>
      <c r="AA36" s="101" t="e">
        <f t="shared" si="22"/>
        <v>#DIV/0!</v>
      </c>
      <c r="AB36" s="101">
        <f t="shared" si="22"/>
        <v>1</v>
      </c>
      <c r="AC36" s="101" t="e">
        <f t="shared" si="22"/>
        <v>#DIV/0!</v>
      </c>
      <c r="AD36" s="101"/>
      <c r="AE36" s="101" t="e">
        <f>+Q36/H36</f>
        <v>#DIV/0!</v>
      </c>
      <c r="AF36" s="101" t="e">
        <f t="shared" si="23"/>
        <v>#DIV/0!</v>
      </c>
      <c r="AG36" s="101" t="e">
        <f t="shared" si="23"/>
        <v>#DIV/0!</v>
      </c>
      <c r="AH36" s="101" t="e">
        <f t="shared" si="23"/>
        <v>#DIV/0!</v>
      </c>
      <c r="AI36" s="87">
        <f t="shared" si="5"/>
        <v>0</v>
      </c>
      <c r="AJ36" s="92" t="s">
        <v>99</v>
      </c>
      <c r="AK36" s="102">
        <v>316739101</v>
      </c>
      <c r="AL36" s="127"/>
      <c r="AN36" s="133"/>
      <c r="AO36" s="129"/>
    </row>
    <row r="37" spans="1:42" ht="26.2" customHeight="1" x14ac:dyDescent="0.25">
      <c r="A37" s="95">
        <v>26</v>
      </c>
      <c r="B37" s="96" t="s">
        <v>139</v>
      </c>
      <c r="C37" s="99">
        <f t="shared" si="9"/>
        <v>7758433026</v>
      </c>
      <c r="D37" s="100">
        <v>0</v>
      </c>
      <c r="E37" s="100">
        <v>7758433026</v>
      </c>
      <c r="F37" s="99"/>
      <c r="G37" s="99"/>
      <c r="H37" s="99"/>
      <c r="I37" s="99"/>
      <c r="J37" s="99">
        <f t="shared" si="10"/>
        <v>0</v>
      </c>
      <c r="K37" s="99"/>
      <c r="L37" s="99"/>
      <c r="M37" s="99">
        <f t="shared" si="11"/>
        <v>7758433026</v>
      </c>
      <c r="N37" s="99">
        <v>0</v>
      </c>
      <c r="O37" s="100">
        <v>7758433026</v>
      </c>
      <c r="P37" s="99"/>
      <c r="Q37" s="99"/>
      <c r="R37" s="99">
        <f t="shared" si="6"/>
        <v>0</v>
      </c>
      <c r="S37" s="99"/>
      <c r="T37" s="99"/>
      <c r="U37" s="99"/>
      <c r="V37" s="99"/>
      <c r="W37" s="99">
        <f t="shared" si="12"/>
        <v>0</v>
      </c>
      <c r="X37" s="100"/>
      <c r="Y37" s="100"/>
      <c r="Z37" s="101">
        <f t="shared" si="22"/>
        <v>1</v>
      </c>
      <c r="AA37" s="101" t="e">
        <f t="shared" si="22"/>
        <v>#DIV/0!</v>
      </c>
      <c r="AB37" s="101">
        <f t="shared" si="22"/>
        <v>1</v>
      </c>
      <c r="AC37" s="101" t="e">
        <f t="shared" si="22"/>
        <v>#DIV/0!</v>
      </c>
      <c r="AD37" s="101"/>
      <c r="AE37" s="101" t="e">
        <f>+Q37/H37</f>
        <v>#DIV/0!</v>
      </c>
      <c r="AF37" s="101" t="e">
        <f t="shared" si="23"/>
        <v>#DIV/0!</v>
      </c>
      <c r="AG37" s="101" t="e">
        <f t="shared" si="23"/>
        <v>#DIV/0!</v>
      </c>
      <c r="AH37" s="101" t="e">
        <f t="shared" si="23"/>
        <v>#DIV/0!</v>
      </c>
      <c r="AI37" s="87">
        <f t="shared" si="5"/>
        <v>0</v>
      </c>
      <c r="AJ37" s="92" t="s">
        <v>518</v>
      </c>
      <c r="AK37" s="102"/>
      <c r="AL37" s="127"/>
      <c r="AN37" s="134"/>
      <c r="AO37" s="129"/>
    </row>
    <row r="38" spans="1:42" ht="25.55" customHeight="1" x14ac:dyDescent="0.25">
      <c r="A38" s="95">
        <v>27</v>
      </c>
      <c r="B38" s="96" t="s">
        <v>467</v>
      </c>
      <c r="C38" s="99">
        <f t="shared" si="9"/>
        <v>47771400</v>
      </c>
      <c r="D38" s="100">
        <v>0</v>
      </c>
      <c r="E38" s="100">
        <v>47771400</v>
      </c>
      <c r="F38" s="99"/>
      <c r="G38" s="99"/>
      <c r="H38" s="99"/>
      <c r="I38" s="99"/>
      <c r="J38" s="99">
        <f t="shared" si="10"/>
        <v>0</v>
      </c>
      <c r="K38" s="99"/>
      <c r="L38" s="99"/>
      <c r="M38" s="99">
        <f t="shared" si="11"/>
        <v>47771400</v>
      </c>
      <c r="N38" s="99">
        <v>0</v>
      </c>
      <c r="O38" s="100">
        <v>47771400</v>
      </c>
      <c r="P38" s="99"/>
      <c r="Q38" s="99"/>
      <c r="R38" s="99">
        <f t="shared" si="6"/>
        <v>0</v>
      </c>
      <c r="S38" s="99"/>
      <c r="T38" s="99"/>
      <c r="U38" s="99"/>
      <c r="V38" s="99"/>
      <c r="W38" s="99">
        <f t="shared" si="12"/>
        <v>0</v>
      </c>
      <c r="X38" s="100"/>
      <c r="Y38" s="100"/>
      <c r="Z38" s="101">
        <f t="shared" si="22"/>
        <v>1</v>
      </c>
      <c r="AA38" s="101" t="e">
        <f t="shared" si="22"/>
        <v>#DIV/0!</v>
      </c>
      <c r="AB38" s="101">
        <f t="shared" si="22"/>
        <v>1</v>
      </c>
      <c r="AC38" s="101" t="e">
        <f t="shared" si="22"/>
        <v>#DIV/0!</v>
      </c>
      <c r="AD38" s="101"/>
      <c r="AE38" s="101" t="e">
        <f>+Q38/H38</f>
        <v>#DIV/0!</v>
      </c>
      <c r="AF38" s="101" t="e">
        <f t="shared" si="23"/>
        <v>#DIV/0!</v>
      </c>
      <c r="AG38" s="101" t="e">
        <f t="shared" si="23"/>
        <v>#DIV/0!</v>
      </c>
      <c r="AH38" s="101" t="e">
        <f t="shared" si="23"/>
        <v>#DIV/0!</v>
      </c>
      <c r="AI38" s="87">
        <f t="shared" si="5"/>
        <v>0</v>
      </c>
      <c r="AJ38" s="92" t="s">
        <v>487</v>
      </c>
      <c r="AK38" s="102"/>
      <c r="AL38" s="127"/>
      <c r="AN38" s="132"/>
      <c r="AO38" s="128"/>
    </row>
    <row r="39" spans="1:42" x14ac:dyDescent="0.25">
      <c r="A39" s="95">
        <v>28</v>
      </c>
      <c r="B39" s="96" t="s">
        <v>144</v>
      </c>
      <c r="C39" s="99">
        <f t="shared" si="9"/>
        <v>8142790890</v>
      </c>
      <c r="D39" s="100">
        <v>0</v>
      </c>
      <c r="E39" s="100">
        <v>8142790890</v>
      </c>
      <c r="F39" s="99"/>
      <c r="G39" s="99"/>
      <c r="H39" s="99"/>
      <c r="I39" s="99"/>
      <c r="J39" s="99">
        <f t="shared" si="10"/>
        <v>0</v>
      </c>
      <c r="K39" s="99"/>
      <c r="L39" s="99"/>
      <c r="M39" s="99">
        <f t="shared" si="11"/>
        <v>8142790890</v>
      </c>
      <c r="N39" s="99">
        <v>0</v>
      </c>
      <c r="O39" s="100">
        <v>8142790890</v>
      </c>
      <c r="P39" s="99"/>
      <c r="Q39" s="99"/>
      <c r="R39" s="99"/>
      <c r="S39" s="99"/>
      <c r="T39" s="99"/>
      <c r="U39" s="99"/>
      <c r="V39" s="99"/>
      <c r="W39" s="99">
        <f t="shared" si="12"/>
        <v>0</v>
      </c>
      <c r="X39" s="100"/>
      <c r="Y39" s="100"/>
      <c r="Z39" s="101"/>
      <c r="AA39" s="101"/>
      <c r="AB39" s="101"/>
      <c r="AC39" s="101"/>
      <c r="AD39" s="101"/>
      <c r="AE39" s="101"/>
      <c r="AF39" s="101"/>
      <c r="AG39" s="101"/>
      <c r="AH39" s="101"/>
      <c r="AI39" s="87">
        <f t="shared" si="5"/>
        <v>0</v>
      </c>
      <c r="AJ39" s="92" t="s">
        <v>521</v>
      </c>
      <c r="AK39" s="102">
        <v>0</v>
      </c>
      <c r="AL39" s="127"/>
      <c r="AN39" s="132"/>
      <c r="AO39" s="128"/>
    </row>
    <row r="40" spans="1:42" ht="26.2" customHeight="1" x14ac:dyDescent="0.25">
      <c r="A40" s="95">
        <v>29</v>
      </c>
      <c r="B40" s="96" t="s">
        <v>483</v>
      </c>
      <c r="C40" s="99">
        <f t="shared" si="9"/>
        <v>72652828867</v>
      </c>
      <c r="D40" s="100">
        <v>65652828867</v>
      </c>
      <c r="E40" s="100">
        <v>7000000000</v>
      </c>
      <c r="F40" s="99"/>
      <c r="G40" s="99"/>
      <c r="H40" s="99"/>
      <c r="I40" s="99"/>
      <c r="J40" s="99">
        <f t="shared" si="10"/>
        <v>0</v>
      </c>
      <c r="K40" s="99"/>
      <c r="L40" s="99"/>
      <c r="M40" s="99">
        <f t="shared" si="11"/>
        <v>74602880867</v>
      </c>
      <c r="N40" s="99">
        <v>14412430867</v>
      </c>
      <c r="O40" s="100">
        <v>7108000000</v>
      </c>
      <c r="P40" s="99"/>
      <c r="Q40" s="99"/>
      <c r="R40" s="99">
        <f t="shared" si="6"/>
        <v>0</v>
      </c>
      <c r="S40" s="99"/>
      <c r="T40" s="99"/>
      <c r="U40" s="99"/>
      <c r="V40" s="99"/>
      <c r="W40" s="99">
        <f t="shared" si="12"/>
        <v>53082450000</v>
      </c>
      <c r="X40" s="100">
        <v>53082450000</v>
      </c>
      <c r="Y40" s="100"/>
      <c r="Z40" s="101">
        <f t="shared" ref="Z40:Z58" si="24">+M40/C40</f>
        <v>1.0268406892121134</v>
      </c>
      <c r="AA40" s="101">
        <f t="shared" ref="AA40:AA58" si="25">+N40/D40</f>
        <v>0.21952490266941599</v>
      </c>
      <c r="AB40" s="101">
        <f t="shared" ref="AB40:AB58" si="26">+O40/E40</f>
        <v>1.0154285714285713</v>
      </c>
      <c r="AC40" s="101" t="e">
        <f t="shared" ref="AC40:AC58" si="27">+P40/F40</f>
        <v>#DIV/0!</v>
      </c>
      <c r="AD40" s="101"/>
      <c r="AE40" s="101" t="e">
        <f t="shared" ref="AE40:AE58" si="28">+Q40/H40</f>
        <v>#DIV/0!</v>
      </c>
      <c r="AF40" s="101" t="e">
        <f t="shared" ref="AF40:AF58" si="29">+R40/J40</f>
        <v>#DIV/0!</v>
      </c>
      <c r="AG40" s="101" t="e">
        <f t="shared" ref="AG40:AG58" si="30">+S40/K40</f>
        <v>#DIV/0!</v>
      </c>
      <c r="AH40" s="101" t="e">
        <f t="shared" ref="AH40:AH58" si="31">+T40/L40</f>
        <v>#DIV/0!</v>
      </c>
      <c r="AI40" s="87">
        <f t="shared" si="5"/>
        <v>0</v>
      </c>
      <c r="AJ40" s="92" t="s">
        <v>565</v>
      </c>
      <c r="AK40" s="102"/>
      <c r="AL40" s="127"/>
      <c r="AN40" s="132"/>
      <c r="AO40" s="128"/>
    </row>
    <row r="41" spans="1:42" ht="26.2" customHeight="1" x14ac:dyDescent="0.25">
      <c r="A41" s="95">
        <v>30</v>
      </c>
      <c r="B41" s="96" t="s">
        <v>522</v>
      </c>
      <c r="C41" s="99">
        <f t="shared" si="9"/>
        <v>2841685468</v>
      </c>
      <c r="D41" s="100">
        <v>0</v>
      </c>
      <c r="E41" s="100">
        <v>2841685468</v>
      </c>
      <c r="F41" s="99"/>
      <c r="G41" s="99"/>
      <c r="H41" s="99"/>
      <c r="I41" s="99"/>
      <c r="J41" s="99">
        <f t="shared" si="10"/>
        <v>0</v>
      </c>
      <c r="K41" s="99"/>
      <c r="L41" s="99"/>
      <c r="M41" s="99">
        <f t="shared" si="11"/>
        <v>2841685468</v>
      </c>
      <c r="N41" s="99">
        <v>0</v>
      </c>
      <c r="O41" s="100">
        <v>2841685468</v>
      </c>
      <c r="P41" s="99"/>
      <c r="Q41" s="99"/>
      <c r="R41" s="99">
        <f t="shared" si="6"/>
        <v>0</v>
      </c>
      <c r="S41" s="99"/>
      <c r="T41" s="99"/>
      <c r="U41" s="99"/>
      <c r="V41" s="99"/>
      <c r="W41" s="99">
        <f t="shared" si="12"/>
        <v>0</v>
      </c>
      <c r="X41" s="100"/>
      <c r="Y41" s="100"/>
      <c r="Z41" s="101">
        <f t="shared" si="24"/>
        <v>1</v>
      </c>
      <c r="AA41" s="101" t="e">
        <f t="shared" si="25"/>
        <v>#DIV/0!</v>
      </c>
      <c r="AB41" s="101">
        <f t="shared" si="26"/>
        <v>1</v>
      </c>
      <c r="AC41" s="101" t="e">
        <f t="shared" si="27"/>
        <v>#DIV/0!</v>
      </c>
      <c r="AD41" s="101"/>
      <c r="AE41" s="101" t="e">
        <f t="shared" si="28"/>
        <v>#DIV/0!</v>
      </c>
      <c r="AF41" s="101" t="e">
        <f t="shared" si="29"/>
        <v>#DIV/0!</v>
      </c>
      <c r="AG41" s="101" t="e">
        <f t="shared" si="30"/>
        <v>#DIV/0!</v>
      </c>
      <c r="AH41" s="101" t="e">
        <f t="shared" si="31"/>
        <v>#DIV/0!</v>
      </c>
      <c r="AI41" s="87">
        <f t="shared" si="5"/>
        <v>0</v>
      </c>
      <c r="AJ41" s="92" t="s">
        <v>557</v>
      </c>
      <c r="AK41" s="102">
        <v>1900541449</v>
      </c>
      <c r="AL41" s="127"/>
      <c r="AN41" s="132"/>
      <c r="AO41" s="128"/>
    </row>
    <row r="42" spans="1:42" ht="26.2" customHeight="1" x14ac:dyDescent="0.25">
      <c r="A42" s="95">
        <v>31</v>
      </c>
      <c r="B42" s="96" t="s">
        <v>543</v>
      </c>
      <c r="C42" s="99">
        <f t="shared" si="9"/>
        <v>2553318198</v>
      </c>
      <c r="D42" s="100">
        <v>0</v>
      </c>
      <c r="E42" s="100">
        <v>2553318198</v>
      </c>
      <c r="F42" s="99"/>
      <c r="G42" s="99"/>
      <c r="H42" s="99"/>
      <c r="I42" s="99"/>
      <c r="J42" s="99">
        <f t="shared" si="10"/>
        <v>0</v>
      </c>
      <c r="K42" s="99"/>
      <c r="L42" s="99"/>
      <c r="M42" s="99">
        <f t="shared" si="11"/>
        <v>2553318198</v>
      </c>
      <c r="N42" s="99">
        <v>0</v>
      </c>
      <c r="O42" s="100">
        <v>2553318198</v>
      </c>
      <c r="P42" s="99"/>
      <c r="Q42" s="99"/>
      <c r="R42" s="99">
        <f t="shared" si="6"/>
        <v>0</v>
      </c>
      <c r="S42" s="99"/>
      <c r="T42" s="99"/>
      <c r="U42" s="99"/>
      <c r="V42" s="99"/>
      <c r="W42" s="99">
        <f t="shared" si="12"/>
        <v>0</v>
      </c>
      <c r="X42" s="100"/>
      <c r="Y42" s="100"/>
      <c r="Z42" s="101">
        <f t="shared" si="24"/>
        <v>1</v>
      </c>
      <c r="AA42" s="101" t="e">
        <f t="shared" si="25"/>
        <v>#DIV/0!</v>
      </c>
      <c r="AB42" s="101">
        <f t="shared" si="26"/>
        <v>1</v>
      </c>
      <c r="AC42" s="101" t="e">
        <f t="shared" si="27"/>
        <v>#DIV/0!</v>
      </c>
      <c r="AD42" s="101"/>
      <c r="AE42" s="101" t="e">
        <f t="shared" si="28"/>
        <v>#DIV/0!</v>
      </c>
      <c r="AF42" s="101" t="e">
        <f t="shared" si="29"/>
        <v>#DIV/0!</v>
      </c>
      <c r="AG42" s="101" t="e">
        <f t="shared" si="30"/>
        <v>#DIV/0!</v>
      </c>
      <c r="AH42" s="101" t="e">
        <f t="shared" si="31"/>
        <v>#DIV/0!</v>
      </c>
      <c r="AI42" s="87">
        <f t="shared" si="5"/>
        <v>0</v>
      </c>
      <c r="AJ42" s="92" t="s">
        <v>579</v>
      </c>
      <c r="AK42" s="102">
        <v>9983764000</v>
      </c>
      <c r="AL42" s="127"/>
      <c r="AN42" s="132"/>
      <c r="AO42" s="128"/>
    </row>
    <row r="43" spans="1:42" x14ac:dyDescent="0.25">
      <c r="A43" s="95">
        <v>32</v>
      </c>
      <c r="B43" s="96" t="s">
        <v>526</v>
      </c>
      <c r="C43" s="99">
        <f t="shared" si="9"/>
        <v>117000000</v>
      </c>
      <c r="D43" s="100">
        <v>0</v>
      </c>
      <c r="E43" s="100">
        <v>117000000</v>
      </c>
      <c r="F43" s="99"/>
      <c r="G43" s="99"/>
      <c r="H43" s="99"/>
      <c r="I43" s="99"/>
      <c r="J43" s="99">
        <f t="shared" si="10"/>
        <v>0</v>
      </c>
      <c r="K43" s="99"/>
      <c r="L43" s="99"/>
      <c r="M43" s="99">
        <f t="shared" si="11"/>
        <v>806404033</v>
      </c>
      <c r="N43" s="99">
        <v>0</v>
      </c>
      <c r="O43" s="100">
        <v>117000000</v>
      </c>
      <c r="P43" s="99"/>
      <c r="Q43" s="99"/>
      <c r="R43" s="99">
        <f t="shared" ref="R43:R72" si="32">+SUM(S43:T43)</f>
        <v>0</v>
      </c>
      <c r="S43" s="99"/>
      <c r="T43" s="99"/>
      <c r="U43" s="99"/>
      <c r="V43" s="99"/>
      <c r="W43" s="99">
        <f t="shared" si="12"/>
        <v>689404033</v>
      </c>
      <c r="X43" s="100"/>
      <c r="Y43" s="100">
        <v>689404033</v>
      </c>
      <c r="Z43" s="101">
        <f t="shared" si="24"/>
        <v>6.8923421623931622</v>
      </c>
      <c r="AA43" s="101" t="e">
        <f t="shared" si="25"/>
        <v>#DIV/0!</v>
      </c>
      <c r="AB43" s="101">
        <f t="shared" si="26"/>
        <v>1</v>
      </c>
      <c r="AC43" s="101" t="e">
        <f t="shared" si="27"/>
        <v>#DIV/0!</v>
      </c>
      <c r="AD43" s="101"/>
      <c r="AE43" s="101" t="e">
        <f t="shared" si="28"/>
        <v>#DIV/0!</v>
      </c>
      <c r="AF43" s="101" t="e">
        <f t="shared" si="29"/>
        <v>#DIV/0!</v>
      </c>
      <c r="AG43" s="101" t="e">
        <f t="shared" si="30"/>
        <v>#DIV/0!</v>
      </c>
      <c r="AH43" s="101" t="e">
        <f t="shared" si="31"/>
        <v>#DIV/0!</v>
      </c>
      <c r="AI43" s="87">
        <f t="shared" si="5"/>
        <v>0</v>
      </c>
      <c r="AJ43" s="92" t="s">
        <v>488</v>
      </c>
      <c r="AK43" s="102">
        <v>8670275000</v>
      </c>
      <c r="AL43" s="127"/>
      <c r="AN43" s="132"/>
      <c r="AO43" s="128"/>
    </row>
    <row r="44" spans="1:42" ht="15.05" customHeight="1" x14ac:dyDescent="0.25">
      <c r="A44" s="95">
        <v>33</v>
      </c>
      <c r="B44" s="96" t="s">
        <v>451</v>
      </c>
      <c r="C44" s="99">
        <f t="shared" si="9"/>
        <v>821000000</v>
      </c>
      <c r="D44" s="100">
        <v>0</v>
      </c>
      <c r="E44" s="100">
        <v>821000000</v>
      </c>
      <c r="F44" s="99"/>
      <c r="G44" s="99"/>
      <c r="H44" s="99"/>
      <c r="I44" s="99"/>
      <c r="J44" s="99">
        <f t="shared" si="10"/>
        <v>0</v>
      </c>
      <c r="K44" s="99"/>
      <c r="L44" s="99"/>
      <c r="M44" s="99">
        <f t="shared" si="11"/>
        <v>821000000</v>
      </c>
      <c r="N44" s="99">
        <v>0</v>
      </c>
      <c r="O44" s="100">
        <v>821000000</v>
      </c>
      <c r="P44" s="99"/>
      <c r="Q44" s="99"/>
      <c r="R44" s="99">
        <f t="shared" si="32"/>
        <v>0</v>
      </c>
      <c r="S44" s="99"/>
      <c r="T44" s="99"/>
      <c r="U44" s="99"/>
      <c r="V44" s="99"/>
      <c r="W44" s="99">
        <f t="shared" si="12"/>
        <v>0</v>
      </c>
      <c r="X44" s="100"/>
      <c r="Y44" s="100"/>
      <c r="Z44" s="101">
        <f t="shared" si="24"/>
        <v>1</v>
      </c>
      <c r="AA44" s="101" t="e">
        <f t="shared" si="25"/>
        <v>#DIV/0!</v>
      </c>
      <c r="AB44" s="101">
        <f t="shared" si="26"/>
        <v>1</v>
      </c>
      <c r="AC44" s="101" t="e">
        <f t="shared" si="27"/>
        <v>#DIV/0!</v>
      </c>
      <c r="AD44" s="101"/>
      <c r="AE44" s="101" t="e">
        <f t="shared" si="28"/>
        <v>#DIV/0!</v>
      </c>
      <c r="AF44" s="101" t="e">
        <f t="shared" si="29"/>
        <v>#DIV/0!</v>
      </c>
      <c r="AG44" s="101" t="e">
        <f t="shared" si="30"/>
        <v>#DIV/0!</v>
      </c>
      <c r="AH44" s="101" t="e">
        <f t="shared" si="31"/>
        <v>#DIV/0!</v>
      </c>
      <c r="AI44" s="87">
        <f t="shared" si="5"/>
        <v>0</v>
      </c>
      <c r="AJ44" s="92" t="s">
        <v>490</v>
      </c>
      <c r="AK44" s="102">
        <v>3523666602</v>
      </c>
      <c r="AL44" s="127"/>
      <c r="AN44" s="132"/>
      <c r="AO44" s="128"/>
    </row>
    <row r="45" spans="1:42" ht="22.6" customHeight="1" x14ac:dyDescent="0.25">
      <c r="A45" s="95">
        <v>34</v>
      </c>
      <c r="B45" s="96" t="s">
        <v>54</v>
      </c>
      <c r="C45" s="99">
        <f t="shared" si="9"/>
        <v>1084063856</v>
      </c>
      <c r="D45" s="100">
        <v>0</v>
      </c>
      <c r="E45" s="100">
        <v>1084063856</v>
      </c>
      <c r="F45" s="99"/>
      <c r="G45" s="99"/>
      <c r="H45" s="99"/>
      <c r="I45" s="99"/>
      <c r="J45" s="99">
        <f t="shared" si="10"/>
        <v>0</v>
      </c>
      <c r="K45" s="99"/>
      <c r="L45" s="99"/>
      <c r="M45" s="99">
        <f t="shared" si="11"/>
        <v>1084063856</v>
      </c>
      <c r="N45" s="99">
        <v>0</v>
      </c>
      <c r="O45" s="100">
        <v>1084063856</v>
      </c>
      <c r="P45" s="99"/>
      <c r="Q45" s="99"/>
      <c r="R45" s="99">
        <f t="shared" si="32"/>
        <v>0</v>
      </c>
      <c r="S45" s="99"/>
      <c r="T45" s="99"/>
      <c r="U45" s="99"/>
      <c r="V45" s="99"/>
      <c r="W45" s="99">
        <f t="shared" si="12"/>
        <v>0</v>
      </c>
      <c r="X45" s="100"/>
      <c r="Y45" s="100"/>
      <c r="Z45" s="101">
        <f t="shared" si="24"/>
        <v>1</v>
      </c>
      <c r="AA45" s="101" t="e">
        <f t="shared" si="25"/>
        <v>#DIV/0!</v>
      </c>
      <c r="AB45" s="101">
        <f t="shared" si="26"/>
        <v>1</v>
      </c>
      <c r="AC45" s="101" t="e">
        <f t="shared" si="27"/>
        <v>#DIV/0!</v>
      </c>
      <c r="AD45" s="101"/>
      <c r="AE45" s="101" t="e">
        <f t="shared" si="28"/>
        <v>#DIV/0!</v>
      </c>
      <c r="AF45" s="101" t="e">
        <f t="shared" si="29"/>
        <v>#DIV/0!</v>
      </c>
      <c r="AG45" s="101" t="e">
        <f t="shared" si="30"/>
        <v>#DIV/0!</v>
      </c>
      <c r="AH45" s="101" t="e">
        <f t="shared" si="31"/>
        <v>#DIV/0!</v>
      </c>
      <c r="AI45" s="87">
        <f t="shared" si="5"/>
        <v>0</v>
      </c>
      <c r="AJ45" s="92" t="s">
        <v>461</v>
      </c>
      <c r="AK45" s="102">
        <v>31161123844</v>
      </c>
      <c r="AL45" s="127"/>
      <c r="AN45" s="132"/>
      <c r="AO45" s="128"/>
    </row>
    <row r="46" spans="1:42" ht="22.6" customHeight="1" x14ac:dyDescent="0.25">
      <c r="A46" s="95">
        <v>35</v>
      </c>
      <c r="B46" s="96" t="s">
        <v>452</v>
      </c>
      <c r="C46" s="99">
        <f t="shared" si="9"/>
        <v>5994794723</v>
      </c>
      <c r="D46" s="100">
        <v>0</v>
      </c>
      <c r="E46" s="100">
        <v>5994794723</v>
      </c>
      <c r="F46" s="99"/>
      <c r="G46" s="99"/>
      <c r="H46" s="99"/>
      <c r="I46" s="99"/>
      <c r="J46" s="99">
        <f t="shared" si="10"/>
        <v>0</v>
      </c>
      <c r="K46" s="99"/>
      <c r="L46" s="99"/>
      <c r="M46" s="99">
        <f t="shared" si="11"/>
        <v>5994794723</v>
      </c>
      <c r="N46" s="99">
        <v>0</v>
      </c>
      <c r="O46" s="100">
        <v>5994794723</v>
      </c>
      <c r="P46" s="99"/>
      <c r="Q46" s="99"/>
      <c r="R46" s="99">
        <f t="shared" si="32"/>
        <v>0</v>
      </c>
      <c r="S46" s="99"/>
      <c r="T46" s="99"/>
      <c r="U46" s="99"/>
      <c r="V46" s="99"/>
      <c r="W46" s="99">
        <f t="shared" si="12"/>
        <v>0</v>
      </c>
      <c r="X46" s="100"/>
      <c r="Y46" s="100"/>
      <c r="Z46" s="101">
        <f t="shared" si="24"/>
        <v>1</v>
      </c>
      <c r="AA46" s="101" t="e">
        <f t="shared" si="25"/>
        <v>#DIV/0!</v>
      </c>
      <c r="AB46" s="101">
        <f t="shared" si="26"/>
        <v>1</v>
      </c>
      <c r="AC46" s="101" t="e">
        <f t="shared" si="27"/>
        <v>#DIV/0!</v>
      </c>
      <c r="AD46" s="101"/>
      <c r="AE46" s="101" t="e">
        <f t="shared" si="28"/>
        <v>#DIV/0!</v>
      </c>
      <c r="AF46" s="101" t="e">
        <f t="shared" si="29"/>
        <v>#DIV/0!</v>
      </c>
      <c r="AG46" s="101" t="e">
        <f t="shared" si="30"/>
        <v>#DIV/0!</v>
      </c>
      <c r="AH46" s="101" t="e">
        <f t="shared" si="31"/>
        <v>#DIV/0!</v>
      </c>
      <c r="AI46" s="87">
        <f t="shared" si="5"/>
        <v>0</v>
      </c>
      <c r="AJ46" s="92" t="s">
        <v>558</v>
      </c>
      <c r="AK46" s="102">
        <v>162088502000</v>
      </c>
      <c r="AL46" s="127"/>
      <c r="AN46" s="132"/>
      <c r="AO46" s="128"/>
    </row>
    <row r="47" spans="1:42" ht="22.6" customHeight="1" x14ac:dyDescent="0.25">
      <c r="A47" s="95">
        <v>36</v>
      </c>
      <c r="B47" s="96" t="s">
        <v>453</v>
      </c>
      <c r="C47" s="99">
        <f t="shared" si="9"/>
        <v>37000000</v>
      </c>
      <c r="D47" s="100">
        <v>0</v>
      </c>
      <c r="E47" s="100">
        <v>37000000</v>
      </c>
      <c r="F47" s="99"/>
      <c r="G47" s="99"/>
      <c r="H47" s="99"/>
      <c r="I47" s="99"/>
      <c r="J47" s="99">
        <f t="shared" si="10"/>
        <v>0</v>
      </c>
      <c r="K47" s="99"/>
      <c r="L47" s="99"/>
      <c r="M47" s="99">
        <f t="shared" si="11"/>
        <v>37000000</v>
      </c>
      <c r="N47" s="99">
        <v>0</v>
      </c>
      <c r="O47" s="100">
        <v>37000000</v>
      </c>
      <c r="P47" s="99"/>
      <c r="Q47" s="99"/>
      <c r="R47" s="99">
        <f t="shared" si="32"/>
        <v>0</v>
      </c>
      <c r="S47" s="99"/>
      <c r="T47" s="99"/>
      <c r="U47" s="99"/>
      <c r="V47" s="99"/>
      <c r="W47" s="99">
        <f t="shared" si="12"/>
        <v>0</v>
      </c>
      <c r="X47" s="100"/>
      <c r="Y47" s="100"/>
      <c r="Z47" s="101">
        <f t="shared" si="24"/>
        <v>1</v>
      </c>
      <c r="AA47" s="101" t="e">
        <f t="shared" si="25"/>
        <v>#DIV/0!</v>
      </c>
      <c r="AB47" s="101">
        <f t="shared" si="26"/>
        <v>1</v>
      </c>
      <c r="AC47" s="101" t="e">
        <f t="shared" si="27"/>
        <v>#DIV/0!</v>
      </c>
      <c r="AD47" s="101"/>
      <c r="AE47" s="101" t="e">
        <f t="shared" si="28"/>
        <v>#DIV/0!</v>
      </c>
      <c r="AF47" s="101" t="e">
        <f t="shared" si="29"/>
        <v>#DIV/0!</v>
      </c>
      <c r="AG47" s="101" t="e">
        <f t="shared" si="30"/>
        <v>#DIV/0!</v>
      </c>
      <c r="AH47" s="101" t="e">
        <f t="shared" si="31"/>
        <v>#DIV/0!</v>
      </c>
      <c r="AI47" s="87">
        <f t="shared" si="5"/>
        <v>0</v>
      </c>
      <c r="AJ47" s="92" t="s">
        <v>559</v>
      </c>
      <c r="AK47" s="102">
        <v>6297839557782</v>
      </c>
      <c r="AL47" s="127"/>
      <c r="AN47" s="132"/>
      <c r="AO47" s="128"/>
    </row>
    <row r="48" spans="1:42" ht="22.6" customHeight="1" x14ac:dyDescent="0.25">
      <c r="A48" s="95">
        <v>37</v>
      </c>
      <c r="B48" s="96" t="s">
        <v>603</v>
      </c>
      <c r="C48" s="99">
        <f t="shared" si="9"/>
        <v>30083112800</v>
      </c>
      <c r="D48" s="100">
        <v>20000000000</v>
      </c>
      <c r="E48" s="100">
        <v>10083112800</v>
      </c>
      <c r="F48" s="99"/>
      <c r="G48" s="99"/>
      <c r="H48" s="99"/>
      <c r="I48" s="99"/>
      <c r="J48" s="99">
        <f t="shared" si="10"/>
        <v>0</v>
      </c>
      <c r="K48" s="99"/>
      <c r="L48" s="99"/>
      <c r="M48" s="99">
        <f t="shared" si="11"/>
        <v>29811702134</v>
      </c>
      <c r="N48" s="99">
        <v>33000000</v>
      </c>
      <c r="O48" s="100">
        <v>9778702134</v>
      </c>
      <c r="P48" s="99"/>
      <c r="Q48" s="99"/>
      <c r="R48" s="99">
        <f t="shared" si="32"/>
        <v>0</v>
      </c>
      <c r="S48" s="99"/>
      <c r="T48" s="99"/>
      <c r="U48" s="99"/>
      <c r="V48" s="99"/>
      <c r="W48" s="99">
        <f t="shared" si="12"/>
        <v>20000000000</v>
      </c>
      <c r="X48" s="100">
        <v>20000000000</v>
      </c>
      <c r="Y48" s="100"/>
      <c r="Z48" s="101">
        <f t="shared" si="24"/>
        <v>0.990977972665116</v>
      </c>
      <c r="AA48" s="101">
        <f t="shared" si="25"/>
        <v>1.65E-3</v>
      </c>
      <c r="AB48" s="101">
        <f t="shared" si="26"/>
        <v>0.96980985217184124</v>
      </c>
      <c r="AC48" s="101" t="e">
        <f t="shared" si="27"/>
        <v>#DIV/0!</v>
      </c>
      <c r="AD48" s="101"/>
      <c r="AE48" s="101" t="e">
        <f t="shared" si="28"/>
        <v>#DIV/0!</v>
      </c>
      <c r="AF48" s="101" t="e">
        <f t="shared" si="29"/>
        <v>#DIV/0!</v>
      </c>
      <c r="AG48" s="101" t="e">
        <f t="shared" si="30"/>
        <v>#DIV/0!</v>
      </c>
      <c r="AH48" s="101" t="e">
        <f t="shared" si="31"/>
        <v>#DIV/0!</v>
      </c>
      <c r="AI48" s="87">
        <f t="shared" si="5"/>
        <v>0</v>
      </c>
      <c r="AJ48" s="92" t="s">
        <v>560</v>
      </c>
      <c r="AK48" s="102">
        <v>6100648000</v>
      </c>
      <c r="AL48" s="127"/>
      <c r="AN48" s="130"/>
      <c r="AO48" s="130"/>
    </row>
    <row r="49" spans="1:38" ht="20.95" x14ac:dyDescent="0.25">
      <c r="A49" s="95">
        <v>38</v>
      </c>
      <c r="B49" s="96" t="s">
        <v>604</v>
      </c>
      <c r="C49" s="99">
        <f t="shared" si="9"/>
        <v>295895154182</v>
      </c>
      <c r="D49" s="100">
        <v>0</v>
      </c>
      <c r="E49" s="100">
        <v>295895154182</v>
      </c>
      <c r="F49" s="99"/>
      <c r="G49" s="99"/>
      <c r="H49" s="99"/>
      <c r="I49" s="99"/>
      <c r="J49" s="99">
        <f t="shared" si="10"/>
        <v>0</v>
      </c>
      <c r="K49" s="99"/>
      <c r="L49" s="99"/>
      <c r="M49" s="99">
        <f t="shared" si="11"/>
        <v>0</v>
      </c>
      <c r="N49" s="99">
        <v>0</v>
      </c>
      <c r="O49" s="100"/>
      <c r="P49" s="99"/>
      <c r="Q49" s="99"/>
      <c r="R49" s="99">
        <f t="shared" si="32"/>
        <v>0</v>
      </c>
      <c r="S49" s="99"/>
      <c r="T49" s="99"/>
      <c r="U49" s="99"/>
      <c r="V49" s="99"/>
      <c r="W49" s="99">
        <f t="shared" si="12"/>
        <v>0</v>
      </c>
      <c r="X49" s="100"/>
      <c r="Y49" s="100"/>
      <c r="Z49" s="101">
        <f t="shared" si="24"/>
        <v>0</v>
      </c>
      <c r="AA49" s="101" t="e">
        <f t="shared" si="25"/>
        <v>#DIV/0!</v>
      </c>
      <c r="AB49" s="101">
        <f t="shared" si="26"/>
        <v>0</v>
      </c>
      <c r="AC49" s="101" t="e">
        <f t="shared" si="27"/>
        <v>#DIV/0!</v>
      </c>
      <c r="AD49" s="101"/>
      <c r="AE49" s="101" t="e">
        <f t="shared" si="28"/>
        <v>#DIV/0!</v>
      </c>
      <c r="AF49" s="101" t="e">
        <f t="shared" si="29"/>
        <v>#DIV/0!</v>
      </c>
      <c r="AG49" s="101" t="e">
        <f t="shared" si="30"/>
        <v>#DIV/0!</v>
      </c>
      <c r="AH49" s="101" t="e">
        <f t="shared" si="31"/>
        <v>#DIV/0!</v>
      </c>
      <c r="AI49" s="87">
        <f t="shared" si="5"/>
        <v>0</v>
      </c>
      <c r="AJ49" s="92" t="s">
        <v>462</v>
      </c>
      <c r="AK49" s="102">
        <v>86752411471</v>
      </c>
      <c r="AL49" s="127"/>
    </row>
    <row r="50" spans="1:38" ht="22.6" customHeight="1" x14ac:dyDescent="0.25">
      <c r="A50" s="95">
        <v>39</v>
      </c>
      <c r="B50" s="96" t="s">
        <v>564</v>
      </c>
      <c r="C50" s="99">
        <f t="shared" si="9"/>
        <v>118091174107</v>
      </c>
      <c r="D50" s="100">
        <v>118091174107</v>
      </c>
      <c r="E50" s="100">
        <v>0</v>
      </c>
      <c r="F50" s="99"/>
      <c r="G50" s="99"/>
      <c r="H50" s="99"/>
      <c r="I50" s="99"/>
      <c r="J50" s="99"/>
      <c r="K50" s="99"/>
      <c r="L50" s="99"/>
      <c r="M50" s="99">
        <f t="shared" si="11"/>
        <v>0</v>
      </c>
      <c r="N50" s="99">
        <v>0</v>
      </c>
      <c r="O50" s="100">
        <v>0</v>
      </c>
      <c r="P50" s="99"/>
      <c r="Q50" s="99"/>
      <c r="R50" s="99">
        <f t="shared" si="32"/>
        <v>0</v>
      </c>
      <c r="S50" s="99"/>
      <c r="T50" s="99"/>
      <c r="U50" s="99"/>
      <c r="V50" s="99"/>
      <c r="W50" s="99">
        <f t="shared" si="12"/>
        <v>0</v>
      </c>
      <c r="X50" s="100"/>
      <c r="Y50" s="100"/>
      <c r="Z50" s="101">
        <f t="shared" si="24"/>
        <v>0</v>
      </c>
      <c r="AA50" s="101">
        <f t="shared" si="25"/>
        <v>0</v>
      </c>
      <c r="AB50" s="101" t="e">
        <f t="shared" si="26"/>
        <v>#DIV/0!</v>
      </c>
      <c r="AC50" s="101" t="e">
        <f t="shared" si="27"/>
        <v>#DIV/0!</v>
      </c>
      <c r="AD50" s="101"/>
      <c r="AE50" s="101" t="e">
        <f t="shared" si="28"/>
        <v>#DIV/0!</v>
      </c>
      <c r="AF50" s="101" t="e">
        <f t="shared" si="29"/>
        <v>#DIV/0!</v>
      </c>
      <c r="AG50" s="101" t="e">
        <f t="shared" si="30"/>
        <v>#DIV/0!</v>
      </c>
      <c r="AH50" s="101" t="e">
        <f t="shared" si="31"/>
        <v>#DIV/0!</v>
      </c>
      <c r="AI50" s="87">
        <f t="shared" si="5"/>
        <v>0</v>
      </c>
      <c r="AJ50" s="92" t="s">
        <v>463</v>
      </c>
      <c r="AK50" s="102">
        <v>37785135978</v>
      </c>
      <c r="AL50" s="127"/>
    </row>
    <row r="51" spans="1:38" ht="15.05" customHeight="1" x14ac:dyDescent="0.25">
      <c r="A51" s="95">
        <v>40</v>
      </c>
      <c r="B51" s="96" t="s">
        <v>536</v>
      </c>
      <c r="C51" s="99">
        <f t="shared" si="9"/>
        <v>959603500</v>
      </c>
      <c r="D51" s="100">
        <v>0</v>
      </c>
      <c r="E51" s="100">
        <v>959603500</v>
      </c>
      <c r="F51" s="99"/>
      <c r="G51" s="99"/>
      <c r="H51" s="99"/>
      <c r="I51" s="99"/>
      <c r="J51" s="99"/>
      <c r="K51" s="99"/>
      <c r="L51" s="99"/>
      <c r="M51" s="99">
        <f t="shared" si="11"/>
        <v>863085785</v>
      </c>
      <c r="N51" s="99">
        <v>0</v>
      </c>
      <c r="O51" s="100">
        <v>861045985</v>
      </c>
      <c r="P51" s="99"/>
      <c r="Q51" s="99"/>
      <c r="R51" s="99">
        <f t="shared" si="32"/>
        <v>0</v>
      </c>
      <c r="S51" s="99"/>
      <c r="T51" s="99"/>
      <c r="U51" s="99"/>
      <c r="V51" s="99"/>
      <c r="W51" s="99">
        <f t="shared" si="12"/>
        <v>2039800</v>
      </c>
      <c r="X51" s="100"/>
      <c r="Y51" s="100">
        <v>2039800</v>
      </c>
      <c r="Z51" s="101">
        <f t="shared" si="24"/>
        <v>0.89941917156408868</v>
      </c>
      <c r="AA51" s="101" t="e">
        <f t="shared" si="25"/>
        <v>#DIV/0!</v>
      </c>
      <c r="AB51" s="101">
        <f t="shared" si="26"/>
        <v>0.8972935019515873</v>
      </c>
      <c r="AC51" s="101" t="e">
        <f t="shared" si="27"/>
        <v>#DIV/0!</v>
      </c>
      <c r="AD51" s="101"/>
      <c r="AE51" s="101" t="e">
        <f t="shared" si="28"/>
        <v>#DIV/0!</v>
      </c>
      <c r="AF51" s="101" t="e">
        <f t="shared" si="29"/>
        <v>#DIV/0!</v>
      </c>
      <c r="AG51" s="101" t="e">
        <f t="shared" si="30"/>
        <v>#DIV/0!</v>
      </c>
      <c r="AH51" s="101" t="e">
        <f t="shared" si="31"/>
        <v>#DIV/0!</v>
      </c>
      <c r="AI51" s="87">
        <f t="shared" si="5"/>
        <v>0</v>
      </c>
      <c r="AJ51" s="92" t="s">
        <v>464</v>
      </c>
      <c r="AK51" s="102">
        <v>46383640303</v>
      </c>
      <c r="AL51" s="127"/>
    </row>
    <row r="52" spans="1:38" ht="20.95" x14ac:dyDescent="0.25">
      <c r="A52" s="95">
        <v>41</v>
      </c>
      <c r="B52" s="96" t="s">
        <v>468</v>
      </c>
      <c r="C52" s="99">
        <f t="shared" si="9"/>
        <v>1189700000</v>
      </c>
      <c r="D52" s="100">
        <v>0</v>
      </c>
      <c r="E52" s="100">
        <v>1189700000</v>
      </c>
      <c r="F52" s="99"/>
      <c r="G52" s="99"/>
      <c r="H52" s="99"/>
      <c r="I52" s="99"/>
      <c r="J52" s="99"/>
      <c r="K52" s="99"/>
      <c r="L52" s="99"/>
      <c r="M52" s="99">
        <f t="shared" si="11"/>
        <v>891932000</v>
      </c>
      <c r="N52" s="99">
        <v>0</v>
      </c>
      <c r="O52" s="100">
        <v>891932000</v>
      </c>
      <c r="P52" s="99"/>
      <c r="Q52" s="99"/>
      <c r="R52" s="99">
        <f t="shared" si="32"/>
        <v>0</v>
      </c>
      <c r="S52" s="99"/>
      <c r="T52" s="99"/>
      <c r="U52" s="99"/>
      <c r="V52" s="99"/>
      <c r="W52" s="99">
        <f t="shared" si="12"/>
        <v>0</v>
      </c>
      <c r="X52" s="100"/>
      <c r="Y52" s="100">
        <v>0</v>
      </c>
      <c r="Z52" s="101">
        <f t="shared" si="24"/>
        <v>0.74971169202319909</v>
      </c>
      <c r="AA52" s="101" t="e">
        <f t="shared" si="25"/>
        <v>#DIV/0!</v>
      </c>
      <c r="AB52" s="101">
        <f t="shared" si="26"/>
        <v>0.74971169202319909</v>
      </c>
      <c r="AC52" s="101" t="e">
        <f t="shared" si="27"/>
        <v>#DIV/0!</v>
      </c>
      <c r="AD52" s="101"/>
      <c r="AE52" s="101" t="e">
        <f t="shared" si="28"/>
        <v>#DIV/0!</v>
      </c>
      <c r="AF52" s="101" t="e">
        <f t="shared" si="29"/>
        <v>#DIV/0!</v>
      </c>
      <c r="AG52" s="101" t="e">
        <f t="shared" si="30"/>
        <v>#DIV/0!</v>
      </c>
      <c r="AH52" s="101" t="e">
        <f t="shared" si="31"/>
        <v>#DIV/0!</v>
      </c>
      <c r="AI52" s="87">
        <f t="shared" si="5"/>
        <v>0</v>
      </c>
      <c r="AJ52" s="92" t="s">
        <v>465</v>
      </c>
      <c r="AK52" s="102">
        <v>335064597339</v>
      </c>
      <c r="AL52" s="127"/>
    </row>
    <row r="53" spans="1:38" ht="15.05" customHeight="1" x14ac:dyDescent="0.25">
      <c r="A53" s="95">
        <v>42</v>
      </c>
      <c r="B53" s="96" t="s">
        <v>502</v>
      </c>
      <c r="C53" s="99">
        <f t="shared" si="9"/>
        <v>2582380000</v>
      </c>
      <c r="D53" s="100">
        <v>0</v>
      </c>
      <c r="E53" s="100">
        <v>2582380000</v>
      </c>
      <c r="F53" s="99"/>
      <c r="G53" s="99"/>
      <c r="H53" s="99"/>
      <c r="I53" s="99"/>
      <c r="J53" s="99"/>
      <c r="K53" s="99"/>
      <c r="L53" s="99"/>
      <c r="M53" s="99">
        <f t="shared" si="11"/>
        <v>2126021698</v>
      </c>
      <c r="N53" s="99">
        <v>0</v>
      </c>
      <c r="O53" s="100">
        <v>2066021698</v>
      </c>
      <c r="P53" s="99"/>
      <c r="Q53" s="99"/>
      <c r="R53" s="99">
        <f t="shared" si="32"/>
        <v>0</v>
      </c>
      <c r="S53" s="99"/>
      <c r="T53" s="99"/>
      <c r="U53" s="99"/>
      <c r="V53" s="99"/>
      <c r="W53" s="99">
        <f t="shared" si="12"/>
        <v>60000000</v>
      </c>
      <c r="X53" s="100"/>
      <c r="Y53" s="100">
        <v>60000000</v>
      </c>
      <c r="Z53" s="101">
        <f t="shared" si="24"/>
        <v>0.82327995802321885</v>
      </c>
      <c r="AA53" s="101" t="e">
        <f t="shared" si="25"/>
        <v>#DIV/0!</v>
      </c>
      <c r="AB53" s="101">
        <f t="shared" si="26"/>
        <v>0.80004557733563608</v>
      </c>
      <c r="AC53" s="101" t="e">
        <f t="shared" si="27"/>
        <v>#DIV/0!</v>
      </c>
      <c r="AD53" s="101"/>
      <c r="AE53" s="101" t="e">
        <f t="shared" si="28"/>
        <v>#DIV/0!</v>
      </c>
      <c r="AF53" s="101" t="e">
        <f t="shared" si="29"/>
        <v>#DIV/0!</v>
      </c>
      <c r="AG53" s="101" t="e">
        <f t="shared" si="30"/>
        <v>#DIV/0!</v>
      </c>
      <c r="AH53" s="101" t="e">
        <f t="shared" si="31"/>
        <v>#DIV/0!</v>
      </c>
      <c r="AI53" s="87">
        <f t="shared" si="5"/>
        <v>0</v>
      </c>
      <c r="AJ53" s="92" t="s">
        <v>561</v>
      </c>
      <c r="AK53" s="102">
        <v>1456396000</v>
      </c>
      <c r="AL53" s="127"/>
    </row>
    <row r="54" spans="1:38" ht="15.05" customHeight="1" x14ac:dyDescent="0.25">
      <c r="A54" s="95">
        <v>43</v>
      </c>
      <c r="B54" s="96" t="s">
        <v>503</v>
      </c>
      <c r="C54" s="99">
        <f t="shared" si="9"/>
        <v>1845224921</v>
      </c>
      <c r="D54" s="100">
        <v>0</v>
      </c>
      <c r="E54" s="100">
        <v>1845224921</v>
      </c>
      <c r="F54" s="99"/>
      <c r="G54" s="99"/>
      <c r="H54" s="99"/>
      <c r="I54" s="99"/>
      <c r="J54" s="99"/>
      <c r="K54" s="99"/>
      <c r="L54" s="99"/>
      <c r="M54" s="99">
        <f t="shared" si="11"/>
        <v>2400595336</v>
      </c>
      <c r="N54" s="99">
        <v>0</v>
      </c>
      <c r="O54" s="100">
        <v>2397014712</v>
      </c>
      <c r="P54" s="99"/>
      <c r="Q54" s="99"/>
      <c r="R54" s="99">
        <f t="shared" si="32"/>
        <v>0</v>
      </c>
      <c r="S54" s="99"/>
      <c r="T54" s="99"/>
      <c r="U54" s="99"/>
      <c r="V54" s="99"/>
      <c r="W54" s="99">
        <f t="shared" si="12"/>
        <v>3580624</v>
      </c>
      <c r="X54" s="100"/>
      <c r="Y54" s="100">
        <v>3580624</v>
      </c>
      <c r="Z54" s="101">
        <f t="shared" si="24"/>
        <v>1.3009770834327465</v>
      </c>
      <c r="AA54" s="101" t="e">
        <f t="shared" si="25"/>
        <v>#DIV/0!</v>
      </c>
      <c r="AB54" s="101">
        <f t="shared" si="26"/>
        <v>1.2990366023785129</v>
      </c>
      <c r="AC54" s="101" t="e">
        <f t="shared" si="27"/>
        <v>#DIV/0!</v>
      </c>
      <c r="AD54" s="101"/>
      <c r="AE54" s="101" t="e">
        <f t="shared" si="28"/>
        <v>#DIV/0!</v>
      </c>
      <c r="AF54" s="101" t="e">
        <f t="shared" si="29"/>
        <v>#DIV/0!</v>
      </c>
      <c r="AG54" s="101" t="e">
        <f t="shared" si="30"/>
        <v>#DIV/0!</v>
      </c>
      <c r="AH54" s="101" t="e">
        <f t="shared" si="31"/>
        <v>#DIV/0!</v>
      </c>
      <c r="AI54" s="87">
        <f t="shared" si="5"/>
        <v>0</v>
      </c>
      <c r="AJ54" s="92" t="s">
        <v>466</v>
      </c>
      <c r="AK54" s="102">
        <v>216245286694</v>
      </c>
      <c r="AL54" s="127"/>
    </row>
    <row r="55" spans="1:38" ht="22.6" customHeight="1" x14ac:dyDescent="0.25">
      <c r="A55" s="95">
        <v>44</v>
      </c>
      <c r="B55" s="96" t="s">
        <v>504</v>
      </c>
      <c r="C55" s="99">
        <f t="shared" si="9"/>
        <v>1628000000</v>
      </c>
      <c r="D55" s="100">
        <v>0</v>
      </c>
      <c r="E55" s="100">
        <v>1628000000</v>
      </c>
      <c r="F55" s="99"/>
      <c r="G55" s="99"/>
      <c r="H55" s="99"/>
      <c r="I55" s="99"/>
      <c r="J55" s="99"/>
      <c r="K55" s="99"/>
      <c r="L55" s="99"/>
      <c r="M55" s="99">
        <f t="shared" si="11"/>
        <v>707687291</v>
      </c>
      <c r="N55" s="99">
        <v>0</v>
      </c>
      <c r="O55" s="100">
        <v>707687291</v>
      </c>
      <c r="P55" s="99"/>
      <c r="Q55" s="99"/>
      <c r="R55" s="99">
        <f t="shared" si="32"/>
        <v>0</v>
      </c>
      <c r="S55" s="99"/>
      <c r="T55" s="99"/>
      <c r="U55" s="99"/>
      <c r="V55" s="99"/>
      <c r="W55" s="99">
        <f t="shared" si="12"/>
        <v>0</v>
      </c>
      <c r="X55" s="100"/>
      <c r="Y55" s="100">
        <v>0</v>
      </c>
      <c r="Z55" s="101">
        <f t="shared" si="24"/>
        <v>0.43469735319410319</v>
      </c>
      <c r="AA55" s="101" t="e">
        <f t="shared" si="25"/>
        <v>#DIV/0!</v>
      </c>
      <c r="AB55" s="101">
        <f t="shared" si="26"/>
        <v>0.43469735319410319</v>
      </c>
      <c r="AC55" s="101" t="e">
        <f t="shared" si="27"/>
        <v>#DIV/0!</v>
      </c>
      <c r="AD55" s="101"/>
      <c r="AE55" s="101" t="e">
        <f t="shared" si="28"/>
        <v>#DIV/0!</v>
      </c>
      <c r="AF55" s="101" t="e">
        <f t="shared" si="29"/>
        <v>#DIV/0!</v>
      </c>
      <c r="AG55" s="101" t="e">
        <f t="shared" si="30"/>
        <v>#DIV/0!</v>
      </c>
      <c r="AH55" s="101" t="e">
        <f t="shared" si="31"/>
        <v>#DIV/0!</v>
      </c>
      <c r="AI55" s="87">
        <f t="shared" si="5"/>
        <v>0</v>
      </c>
      <c r="AJ55" s="92" t="s">
        <v>562</v>
      </c>
      <c r="AK55" s="102">
        <v>97204979518</v>
      </c>
      <c r="AL55" s="127"/>
    </row>
    <row r="56" spans="1:38" ht="22.6" customHeight="1" x14ac:dyDescent="0.25">
      <c r="A56" s="95">
        <v>45</v>
      </c>
      <c r="B56" s="96" t="s">
        <v>61</v>
      </c>
      <c r="C56" s="99">
        <f t="shared" si="9"/>
        <v>160400000</v>
      </c>
      <c r="D56" s="100">
        <v>0</v>
      </c>
      <c r="E56" s="100">
        <v>160400000</v>
      </c>
      <c r="F56" s="99"/>
      <c r="G56" s="99"/>
      <c r="H56" s="99"/>
      <c r="I56" s="99"/>
      <c r="J56" s="99"/>
      <c r="K56" s="99"/>
      <c r="L56" s="99"/>
      <c r="M56" s="99">
        <f t="shared" si="11"/>
        <v>160400000</v>
      </c>
      <c r="N56" s="99">
        <v>0</v>
      </c>
      <c r="O56" s="100">
        <v>160400000</v>
      </c>
      <c r="P56" s="99"/>
      <c r="Q56" s="99"/>
      <c r="R56" s="99">
        <f t="shared" si="32"/>
        <v>0</v>
      </c>
      <c r="S56" s="99"/>
      <c r="T56" s="99"/>
      <c r="U56" s="99"/>
      <c r="V56" s="99"/>
      <c r="W56" s="99">
        <f t="shared" si="12"/>
        <v>0</v>
      </c>
      <c r="X56" s="100"/>
      <c r="Y56" s="100"/>
      <c r="Z56" s="101">
        <f t="shared" si="24"/>
        <v>1</v>
      </c>
      <c r="AA56" s="101" t="e">
        <f t="shared" si="25"/>
        <v>#DIV/0!</v>
      </c>
      <c r="AB56" s="101">
        <f t="shared" si="26"/>
        <v>1</v>
      </c>
      <c r="AC56" s="101" t="e">
        <f t="shared" si="27"/>
        <v>#DIV/0!</v>
      </c>
      <c r="AD56" s="101"/>
      <c r="AE56" s="101" t="e">
        <f t="shared" si="28"/>
        <v>#DIV/0!</v>
      </c>
      <c r="AF56" s="101" t="e">
        <f t="shared" si="29"/>
        <v>#DIV/0!</v>
      </c>
      <c r="AG56" s="101" t="e">
        <f t="shared" si="30"/>
        <v>#DIV/0!</v>
      </c>
      <c r="AH56" s="101" t="e">
        <f t="shared" si="31"/>
        <v>#DIV/0!</v>
      </c>
      <c r="AI56" s="87">
        <f t="shared" si="5"/>
        <v>0</v>
      </c>
      <c r="AJ56" s="92" t="s">
        <v>130</v>
      </c>
      <c r="AK56" s="102">
        <v>9386266700</v>
      </c>
      <c r="AL56" s="127"/>
    </row>
    <row r="57" spans="1:38" ht="22.6" customHeight="1" x14ac:dyDescent="0.25">
      <c r="A57" s="95">
        <v>46</v>
      </c>
      <c r="B57" s="96" t="s">
        <v>505</v>
      </c>
      <c r="C57" s="99">
        <f t="shared" si="9"/>
        <v>1880110000</v>
      </c>
      <c r="D57" s="100">
        <v>0</v>
      </c>
      <c r="E57" s="100">
        <v>1880110000</v>
      </c>
      <c r="F57" s="99"/>
      <c r="G57" s="99"/>
      <c r="H57" s="99"/>
      <c r="I57" s="99"/>
      <c r="J57" s="99">
        <f>+SUM(K57:L57)</f>
        <v>0</v>
      </c>
      <c r="K57" s="99"/>
      <c r="L57" s="99"/>
      <c r="M57" s="99">
        <f t="shared" si="11"/>
        <v>1320228637</v>
      </c>
      <c r="N57" s="99">
        <v>0</v>
      </c>
      <c r="O57" s="100">
        <v>1252629096</v>
      </c>
      <c r="P57" s="99"/>
      <c r="Q57" s="99"/>
      <c r="R57" s="99">
        <f t="shared" si="32"/>
        <v>0</v>
      </c>
      <c r="S57" s="99"/>
      <c r="T57" s="99"/>
      <c r="U57" s="99"/>
      <c r="V57" s="99"/>
      <c r="W57" s="99">
        <f t="shared" si="12"/>
        <v>67599541</v>
      </c>
      <c r="X57" s="100"/>
      <c r="Y57" s="100">
        <v>67599541</v>
      </c>
      <c r="Z57" s="101">
        <f t="shared" si="24"/>
        <v>0.70220818835068166</v>
      </c>
      <c r="AA57" s="101" t="e">
        <f t="shared" si="25"/>
        <v>#DIV/0!</v>
      </c>
      <c r="AB57" s="101">
        <f t="shared" si="26"/>
        <v>0.6662530894468941</v>
      </c>
      <c r="AC57" s="101" t="e">
        <f t="shared" si="27"/>
        <v>#DIV/0!</v>
      </c>
      <c r="AD57" s="101"/>
      <c r="AE57" s="101" t="e">
        <f t="shared" si="28"/>
        <v>#DIV/0!</v>
      </c>
      <c r="AF57" s="101" t="e">
        <f t="shared" si="29"/>
        <v>#DIV/0!</v>
      </c>
      <c r="AG57" s="101" t="e">
        <f t="shared" si="30"/>
        <v>#DIV/0!</v>
      </c>
      <c r="AH57" s="101" t="e">
        <f t="shared" si="31"/>
        <v>#DIV/0!</v>
      </c>
      <c r="AI57" s="87">
        <f t="shared" si="5"/>
        <v>0</v>
      </c>
      <c r="AJ57" s="92" t="s">
        <v>576</v>
      </c>
      <c r="AK57" s="102">
        <v>699114500</v>
      </c>
      <c r="AL57" s="127"/>
    </row>
    <row r="58" spans="1:38" ht="22.6" customHeight="1" x14ac:dyDescent="0.25">
      <c r="A58" s="95">
        <v>47</v>
      </c>
      <c r="B58" s="96" t="s">
        <v>506</v>
      </c>
      <c r="C58" s="99">
        <f t="shared" si="9"/>
        <v>8108874405</v>
      </c>
      <c r="D58" s="100">
        <v>0</v>
      </c>
      <c r="E58" s="100">
        <v>8108874405</v>
      </c>
      <c r="F58" s="99"/>
      <c r="G58" s="99"/>
      <c r="H58" s="99"/>
      <c r="I58" s="99"/>
      <c r="J58" s="99"/>
      <c r="K58" s="99"/>
      <c r="L58" s="99"/>
      <c r="M58" s="99">
        <f t="shared" si="11"/>
        <v>5692327038</v>
      </c>
      <c r="N58" s="99">
        <v>0</v>
      </c>
      <c r="O58" s="100">
        <v>4896245219</v>
      </c>
      <c r="P58" s="99"/>
      <c r="Q58" s="99"/>
      <c r="R58" s="99">
        <f t="shared" si="32"/>
        <v>0</v>
      </c>
      <c r="S58" s="99"/>
      <c r="T58" s="99"/>
      <c r="U58" s="99"/>
      <c r="V58" s="99"/>
      <c r="W58" s="99">
        <f t="shared" si="12"/>
        <v>796081819</v>
      </c>
      <c r="X58" s="100"/>
      <c r="Y58" s="100">
        <v>796081819</v>
      </c>
      <c r="Z58" s="101">
        <f t="shared" si="24"/>
        <v>0.70198732323318058</v>
      </c>
      <c r="AA58" s="101" t="e">
        <f t="shared" si="25"/>
        <v>#DIV/0!</v>
      </c>
      <c r="AB58" s="101">
        <f t="shared" si="26"/>
        <v>0.60381317732346851</v>
      </c>
      <c r="AC58" s="101" t="e">
        <f t="shared" si="27"/>
        <v>#DIV/0!</v>
      </c>
      <c r="AD58" s="101"/>
      <c r="AE58" s="101" t="e">
        <f t="shared" si="28"/>
        <v>#DIV/0!</v>
      </c>
      <c r="AF58" s="101" t="e">
        <f t="shared" si="29"/>
        <v>#DIV/0!</v>
      </c>
      <c r="AG58" s="101" t="e">
        <f t="shared" si="30"/>
        <v>#DIV/0!</v>
      </c>
      <c r="AH58" s="101" t="e">
        <f t="shared" si="31"/>
        <v>#DIV/0!</v>
      </c>
      <c r="AI58" s="87">
        <f t="shared" si="5"/>
        <v>0</v>
      </c>
      <c r="AJ58" s="92" t="s">
        <v>577</v>
      </c>
      <c r="AK58" s="102">
        <v>38382000</v>
      </c>
      <c r="AL58" s="127"/>
    </row>
    <row r="59" spans="1:38" ht="22.6" customHeight="1" x14ac:dyDescent="0.25">
      <c r="A59" s="95">
        <v>48</v>
      </c>
      <c r="B59" s="96" t="s">
        <v>469</v>
      </c>
      <c r="C59" s="99">
        <f t="shared" si="9"/>
        <v>12009480428</v>
      </c>
      <c r="D59" s="100">
        <v>0</v>
      </c>
      <c r="E59" s="100">
        <v>12009480428</v>
      </c>
      <c r="F59" s="99"/>
      <c r="G59" s="99"/>
      <c r="H59" s="99"/>
      <c r="I59" s="99"/>
      <c r="J59" s="99"/>
      <c r="K59" s="99"/>
      <c r="L59" s="99"/>
      <c r="M59" s="99">
        <f t="shared" si="11"/>
        <v>8716351258</v>
      </c>
      <c r="N59" s="99">
        <v>0</v>
      </c>
      <c r="O59" s="100">
        <v>6341061415</v>
      </c>
      <c r="P59" s="99"/>
      <c r="Q59" s="99"/>
      <c r="R59" s="99"/>
      <c r="S59" s="99"/>
      <c r="T59" s="99"/>
      <c r="U59" s="99"/>
      <c r="V59" s="99"/>
      <c r="W59" s="99">
        <f t="shared" si="12"/>
        <v>2375289843</v>
      </c>
      <c r="X59" s="100"/>
      <c r="Y59" s="100">
        <v>2375289843</v>
      </c>
      <c r="Z59" s="101"/>
      <c r="AA59" s="101"/>
      <c r="AB59" s="101"/>
      <c r="AC59" s="101"/>
      <c r="AD59" s="101"/>
      <c r="AE59" s="101"/>
      <c r="AF59" s="101"/>
      <c r="AG59" s="101"/>
      <c r="AH59" s="101"/>
      <c r="AI59" s="87">
        <f t="shared" si="5"/>
        <v>0</v>
      </c>
      <c r="AJ59" s="92" t="s">
        <v>578</v>
      </c>
      <c r="AK59" s="102">
        <v>542327000</v>
      </c>
      <c r="AL59" s="127"/>
    </row>
    <row r="60" spans="1:38" ht="15.05" customHeight="1" x14ac:dyDescent="0.25">
      <c r="A60" s="95">
        <v>49</v>
      </c>
      <c r="B60" s="96" t="s">
        <v>507</v>
      </c>
      <c r="C60" s="99">
        <f t="shared" si="9"/>
        <v>793500000</v>
      </c>
      <c r="D60" s="100">
        <v>0</v>
      </c>
      <c r="E60" s="100">
        <v>793500000</v>
      </c>
      <c r="F60" s="99"/>
      <c r="G60" s="99"/>
      <c r="H60" s="99"/>
      <c r="I60" s="99"/>
      <c r="J60" s="99"/>
      <c r="K60" s="99"/>
      <c r="L60" s="99"/>
      <c r="M60" s="99">
        <f t="shared" si="11"/>
        <v>657044900</v>
      </c>
      <c r="N60" s="99">
        <v>0</v>
      </c>
      <c r="O60" s="100">
        <v>656395848</v>
      </c>
      <c r="P60" s="99"/>
      <c r="Q60" s="99"/>
      <c r="R60" s="99">
        <f t="shared" si="32"/>
        <v>0</v>
      </c>
      <c r="S60" s="99"/>
      <c r="T60" s="99"/>
      <c r="U60" s="99"/>
      <c r="V60" s="99"/>
      <c r="W60" s="99">
        <f t="shared" si="12"/>
        <v>649052</v>
      </c>
      <c r="X60" s="100"/>
      <c r="Y60" s="100">
        <v>649052</v>
      </c>
      <c r="Z60" s="101"/>
      <c r="AA60" s="101"/>
      <c r="AB60" s="101"/>
      <c r="AC60" s="101"/>
      <c r="AD60" s="101"/>
      <c r="AE60" s="101"/>
      <c r="AF60" s="101"/>
      <c r="AG60" s="101"/>
      <c r="AH60" s="101"/>
      <c r="AI60" s="87">
        <f t="shared" si="5"/>
        <v>0</v>
      </c>
      <c r="AJ60" s="92" t="s">
        <v>489</v>
      </c>
      <c r="AK60" s="102">
        <v>9930506250</v>
      </c>
      <c r="AL60" s="127"/>
    </row>
    <row r="61" spans="1:38" ht="22.6" customHeight="1" x14ac:dyDescent="0.25">
      <c r="A61" s="95">
        <v>50</v>
      </c>
      <c r="B61" s="96" t="s">
        <v>496</v>
      </c>
      <c r="C61" s="99">
        <f t="shared" si="9"/>
        <v>1130141496</v>
      </c>
      <c r="D61" s="100">
        <v>0</v>
      </c>
      <c r="E61" s="100">
        <v>1130141496</v>
      </c>
      <c r="F61" s="99"/>
      <c r="G61" s="99"/>
      <c r="H61" s="99"/>
      <c r="I61" s="99"/>
      <c r="J61" s="99">
        <f>+SUM(K61:L61)</f>
        <v>0</v>
      </c>
      <c r="K61" s="99"/>
      <c r="L61" s="99"/>
      <c r="M61" s="99">
        <f t="shared" si="11"/>
        <v>770955009</v>
      </c>
      <c r="N61" s="99">
        <v>0</v>
      </c>
      <c r="O61" s="100">
        <v>768841152</v>
      </c>
      <c r="P61" s="99"/>
      <c r="Q61" s="99"/>
      <c r="R61" s="99">
        <f t="shared" si="32"/>
        <v>0</v>
      </c>
      <c r="S61" s="99"/>
      <c r="T61" s="99"/>
      <c r="U61" s="99"/>
      <c r="V61" s="99"/>
      <c r="W61" s="99">
        <f t="shared" si="12"/>
        <v>2113857</v>
      </c>
      <c r="X61" s="100"/>
      <c r="Y61" s="100">
        <v>2113857</v>
      </c>
      <c r="Z61" s="101"/>
      <c r="AA61" s="101"/>
      <c r="AB61" s="101"/>
      <c r="AC61" s="101"/>
      <c r="AD61" s="101"/>
      <c r="AE61" s="101"/>
      <c r="AF61" s="101"/>
      <c r="AG61" s="101"/>
      <c r="AH61" s="101"/>
      <c r="AI61" s="87">
        <f t="shared" si="5"/>
        <v>0</v>
      </c>
      <c r="AJ61" s="92"/>
      <c r="AK61" s="102"/>
      <c r="AL61" s="127"/>
    </row>
    <row r="62" spans="1:38" ht="22.6" customHeight="1" x14ac:dyDescent="0.25">
      <c r="A62" s="95">
        <v>51</v>
      </c>
      <c r="B62" s="96" t="s">
        <v>508</v>
      </c>
      <c r="C62" s="99">
        <f t="shared" si="9"/>
        <v>1250000000</v>
      </c>
      <c r="D62" s="100">
        <v>0</v>
      </c>
      <c r="E62" s="100">
        <v>1250000000</v>
      </c>
      <c r="F62" s="99"/>
      <c r="G62" s="99"/>
      <c r="H62" s="99"/>
      <c r="I62" s="99"/>
      <c r="J62" s="99"/>
      <c r="K62" s="99"/>
      <c r="L62" s="99"/>
      <c r="M62" s="99">
        <f t="shared" si="11"/>
        <v>864035845</v>
      </c>
      <c r="N62" s="99">
        <v>0</v>
      </c>
      <c r="O62" s="100">
        <v>864035845</v>
      </c>
      <c r="P62" s="99"/>
      <c r="Q62" s="99"/>
      <c r="R62" s="99">
        <f t="shared" si="32"/>
        <v>0</v>
      </c>
      <c r="S62" s="99"/>
      <c r="T62" s="99"/>
      <c r="U62" s="99"/>
      <c r="V62" s="99"/>
      <c r="W62" s="99">
        <f t="shared" si="12"/>
        <v>0</v>
      </c>
      <c r="X62" s="100"/>
      <c r="Y62" s="100">
        <v>0</v>
      </c>
      <c r="Z62" s="101"/>
      <c r="AA62" s="101"/>
      <c r="AB62" s="101"/>
      <c r="AC62" s="101"/>
      <c r="AD62" s="101"/>
      <c r="AE62" s="101"/>
      <c r="AF62" s="101"/>
      <c r="AG62" s="101"/>
      <c r="AH62" s="101"/>
      <c r="AI62" s="87">
        <f t="shared" si="5"/>
        <v>0</v>
      </c>
      <c r="AJ62" s="92"/>
      <c r="AK62" s="102"/>
      <c r="AL62" s="127"/>
    </row>
    <row r="63" spans="1:38" ht="22.6" customHeight="1" x14ac:dyDescent="0.25">
      <c r="A63" s="95">
        <v>52</v>
      </c>
      <c r="B63" s="96" t="s">
        <v>509</v>
      </c>
      <c r="C63" s="99">
        <f t="shared" si="9"/>
        <v>1192200000</v>
      </c>
      <c r="D63" s="100">
        <v>0</v>
      </c>
      <c r="E63" s="100">
        <v>1192200000</v>
      </c>
      <c r="F63" s="99"/>
      <c r="G63" s="99"/>
      <c r="H63" s="99"/>
      <c r="I63" s="99"/>
      <c r="J63" s="99"/>
      <c r="K63" s="99"/>
      <c r="L63" s="99"/>
      <c r="M63" s="99">
        <f t="shared" si="11"/>
        <v>779639895</v>
      </c>
      <c r="N63" s="99">
        <v>0</v>
      </c>
      <c r="O63" s="100">
        <v>779639895</v>
      </c>
      <c r="P63" s="99"/>
      <c r="Q63" s="99"/>
      <c r="R63" s="99">
        <f t="shared" si="32"/>
        <v>0</v>
      </c>
      <c r="S63" s="99"/>
      <c r="T63" s="99"/>
      <c r="U63" s="99"/>
      <c r="V63" s="99"/>
      <c r="W63" s="99">
        <f t="shared" si="12"/>
        <v>0</v>
      </c>
      <c r="X63" s="100"/>
      <c r="Y63" s="100">
        <v>0</v>
      </c>
      <c r="Z63" s="101"/>
      <c r="AA63" s="101"/>
      <c r="AB63" s="101"/>
      <c r="AC63" s="101"/>
      <c r="AD63" s="101"/>
      <c r="AE63" s="101"/>
      <c r="AF63" s="101"/>
      <c r="AG63" s="101"/>
      <c r="AH63" s="101"/>
      <c r="AI63" s="87">
        <f t="shared" si="5"/>
        <v>0</v>
      </c>
      <c r="AJ63" s="92"/>
      <c r="AK63" s="102"/>
      <c r="AL63" s="127"/>
    </row>
    <row r="64" spans="1:38" ht="15.05" customHeight="1" x14ac:dyDescent="0.25">
      <c r="A64" s="95">
        <v>53</v>
      </c>
      <c r="B64" s="96" t="s">
        <v>534</v>
      </c>
      <c r="C64" s="99">
        <f t="shared" si="9"/>
        <v>7166605000</v>
      </c>
      <c r="D64" s="100">
        <v>0</v>
      </c>
      <c r="E64" s="100">
        <v>7166605000</v>
      </c>
      <c r="F64" s="99"/>
      <c r="G64" s="99"/>
      <c r="H64" s="99"/>
      <c r="I64" s="99"/>
      <c r="J64" s="99"/>
      <c r="K64" s="99"/>
      <c r="L64" s="99"/>
      <c r="M64" s="99">
        <f t="shared" si="11"/>
        <v>4876833301</v>
      </c>
      <c r="N64" s="99">
        <v>0</v>
      </c>
      <c r="O64" s="100">
        <v>4776080777</v>
      </c>
      <c r="P64" s="99"/>
      <c r="Q64" s="99"/>
      <c r="R64" s="99">
        <f t="shared" si="32"/>
        <v>0</v>
      </c>
      <c r="S64" s="99"/>
      <c r="T64" s="99"/>
      <c r="U64" s="99"/>
      <c r="V64" s="99"/>
      <c r="W64" s="99">
        <f t="shared" si="12"/>
        <v>100752524</v>
      </c>
      <c r="X64" s="100"/>
      <c r="Y64" s="100">
        <v>100752524</v>
      </c>
      <c r="Z64" s="101"/>
      <c r="AA64" s="101"/>
      <c r="AB64" s="101"/>
      <c r="AC64" s="101"/>
      <c r="AD64" s="101"/>
      <c r="AE64" s="101"/>
      <c r="AF64" s="101"/>
      <c r="AG64" s="101"/>
      <c r="AH64" s="101"/>
      <c r="AI64" s="87">
        <f t="shared" si="5"/>
        <v>0</v>
      </c>
      <c r="AJ64" s="92"/>
      <c r="AK64" s="102"/>
      <c r="AL64" s="127"/>
    </row>
    <row r="65" spans="1:38" ht="22.6" customHeight="1" x14ac:dyDescent="0.25">
      <c r="A65" s="95">
        <v>54</v>
      </c>
      <c r="B65" s="96" t="s">
        <v>510</v>
      </c>
      <c r="C65" s="99">
        <f t="shared" si="9"/>
        <v>2286000000</v>
      </c>
      <c r="D65" s="100">
        <v>0</v>
      </c>
      <c r="E65" s="100">
        <v>2286000000</v>
      </c>
      <c r="F65" s="99"/>
      <c r="G65" s="99"/>
      <c r="H65" s="99"/>
      <c r="I65" s="99"/>
      <c r="J65" s="99"/>
      <c r="K65" s="99"/>
      <c r="L65" s="99"/>
      <c r="M65" s="99">
        <f t="shared" si="11"/>
        <v>904887854</v>
      </c>
      <c r="N65" s="99">
        <v>0</v>
      </c>
      <c r="O65" s="100">
        <v>882870400</v>
      </c>
      <c r="P65" s="99"/>
      <c r="Q65" s="99"/>
      <c r="R65" s="99">
        <f t="shared" si="32"/>
        <v>0</v>
      </c>
      <c r="S65" s="99"/>
      <c r="T65" s="99"/>
      <c r="U65" s="99"/>
      <c r="V65" s="99"/>
      <c r="W65" s="99">
        <f t="shared" si="12"/>
        <v>22017454</v>
      </c>
      <c r="X65" s="100"/>
      <c r="Y65" s="100">
        <v>22017454</v>
      </c>
      <c r="Z65" s="101"/>
      <c r="AA65" s="101"/>
      <c r="AB65" s="101"/>
      <c r="AC65" s="101"/>
      <c r="AD65" s="101"/>
      <c r="AE65" s="101"/>
      <c r="AF65" s="101"/>
      <c r="AG65" s="101"/>
      <c r="AH65" s="101"/>
      <c r="AI65" s="87">
        <f t="shared" si="5"/>
        <v>0</v>
      </c>
      <c r="AJ65" s="92"/>
      <c r="AK65" s="102"/>
      <c r="AL65" s="127"/>
    </row>
    <row r="66" spans="1:38" ht="22.6" customHeight="1" x14ac:dyDescent="0.25">
      <c r="A66" s="95">
        <v>55</v>
      </c>
      <c r="B66" s="96" t="s">
        <v>511</v>
      </c>
      <c r="C66" s="99">
        <f t="shared" si="9"/>
        <v>6997050000</v>
      </c>
      <c r="D66" s="100">
        <v>0</v>
      </c>
      <c r="E66" s="100">
        <v>6997050000</v>
      </c>
      <c r="F66" s="99"/>
      <c r="G66" s="99"/>
      <c r="H66" s="99"/>
      <c r="I66" s="99"/>
      <c r="J66" s="99"/>
      <c r="K66" s="99"/>
      <c r="L66" s="99"/>
      <c r="M66" s="99">
        <f t="shared" si="11"/>
        <v>6131927226</v>
      </c>
      <c r="N66" s="99">
        <v>0</v>
      </c>
      <c r="O66" s="100">
        <v>2816943801</v>
      </c>
      <c r="P66" s="99"/>
      <c r="Q66" s="99"/>
      <c r="R66" s="99">
        <f t="shared" si="32"/>
        <v>0</v>
      </c>
      <c r="S66" s="99"/>
      <c r="T66" s="99"/>
      <c r="U66" s="99"/>
      <c r="V66" s="99"/>
      <c r="W66" s="99">
        <f t="shared" si="12"/>
        <v>3314983425</v>
      </c>
      <c r="X66" s="100"/>
      <c r="Y66" s="100">
        <v>3314983425</v>
      </c>
      <c r="Z66" s="101"/>
      <c r="AA66" s="101"/>
      <c r="AB66" s="101"/>
      <c r="AC66" s="101"/>
      <c r="AD66" s="101"/>
      <c r="AE66" s="101"/>
      <c r="AF66" s="101"/>
      <c r="AG66" s="101"/>
      <c r="AH66" s="101"/>
      <c r="AI66" s="87">
        <f t="shared" si="5"/>
        <v>0</v>
      </c>
      <c r="AJ66" s="92"/>
      <c r="AK66" s="102"/>
      <c r="AL66" s="127"/>
    </row>
    <row r="67" spans="1:38" ht="22.6" customHeight="1" x14ac:dyDescent="0.25">
      <c r="A67" s="95">
        <v>56</v>
      </c>
      <c r="B67" s="96" t="s">
        <v>454</v>
      </c>
      <c r="C67" s="99">
        <f t="shared" si="9"/>
        <v>2691548759</v>
      </c>
      <c r="D67" s="100">
        <v>0</v>
      </c>
      <c r="E67" s="100">
        <v>2691548759</v>
      </c>
      <c r="F67" s="99"/>
      <c r="G67" s="99"/>
      <c r="H67" s="99"/>
      <c r="I67" s="99"/>
      <c r="J67" s="99"/>
      <c r="K67" s="99"/>
      <c r="L67" s="99"/>
      <c r="M67" s="99">
        <f t="shared" si="11"/>
        <v>2691548759</v>
      </c>
      <c r="N67" s="99">
        <v>0</v>
      </c>
      <c r="O67" s="100">
        <v>2691548759</v>
      </c>
      <c r="P67" s="99"/>
      <c r="Q67" s="99"/>
      <c r="R67" s="99">
        <f t="shared" si="32"/>
        <v>0</v>
      </c>
      <c r="S67" s="99"/>
      <c r="T67" s="99"/>
      <c r="U67" s="99"/>
      <c r="V67" s="99"/>
      <c r="W67" s="99">
        <f t="shared" si="12"/>
        <v>0</v>
      </c>
      <c r="X67" s="100"/>
      <c r="Y67" s="100"/>
      <c r="Z67" s="101"/>
      <c r="AA67" s="101"/>
      <c r="AB67" s="101"/>
      <c r="AC67" s="101"/>
      <c r="AD67" s="101"/>
      <c r="AE67" s="101"/>
      <c r="AF67" s="101"/>
      <c r="AG67" s="101"/>
      <c r="AH67" s="101"/>
      <c r="AI67" s="87">
        <f t="shared" si="5"/>
        <v>0</v>
      </c>
      <c r="AJ67" s="92"/>
      <c r="AK67" s="102"/>
      <c r="AL67" s="127"/>
    </row>
    <row r="68" spans="1:38" x14ac:dyDescent="0.25">
      <c r="A68" s="95">
        <v>57</v>
      </c>
      <c r="B68" s="96" t="s">
        <v>71</v>
      </c>
      <c r="C68" s="99">
        <f t="shared" si="9"/>
        <v>3835554812</v>
      </c>
      <c r="D68" s="100">
        <v>0</v>
      </c>
      <c r="E68" s="100">
        <v>3835554812</v>
      </c>
      <c r="F68" s="99"/>
      <c r="G68" s="99"/>
      <c r="H68" s="99"/>
      <c r="I68" s="99"/>
      <c r="J68" s="99"/>
      <c r="K68" s="99"/>
      <c r="L68" s="99"/>
      <c r="M68" s="99">
        <f t="shared" si="11"/>
        <v>3835554812</v>
      </c>
      <c r="N68" s="99">
        <v>0</v>
      </c>
      <c r="O68" s="100">
        <v>3835554812</v>
      </c>
      <c r="P68" s="99"/>
      <c r="Q68" s="99"/>
      <c r="R68" s="99">
        <f t="shared" si="32"/>
        <v>0</v>
      </c>
      <c r="S68" s="99"/>
      <c r="T68" s="99"/>
      <c r="U68" s="99"/>
      <c r="V68" s="99"/>
      <c r="W68" s="99">
        <f t="shared" si="12"/>
        <v>0</v>
      </c>
      <c r="X68" s="100"/>
      <c r="Y68" s="100"/>
      <c r="Z68" s="101"/>
      <c r="AA68" s="101"/>
      <c r="AB68" s="101"/>
      <c r="AC68" s="101"/>
      <c r="AD68" s="101"/>
      <c r="AE68" s="101"/>
      <c r="AF68" s="101"/>
      <c r="AG68" s="101"/>
      <c r="AH68" s="101"/>
      <c r="AI68" s="87">
        <f t="shared" si="5"/>
        <v>0</v>
      </c>
      <c r="AJ68" s="92"/>
      <c r="AK68" s="102"/>
      <c r="AL68" s="127"/>
    </row>
    <row r="69" spans="1:38" ht="20.95" x14ac:dyDescent="0.25">
      <c r="A69" s="95">
        <v>58</v>
      </c>
      <c r="B69" s="96" t="s">
        <v>538</v>
      </c>
      <c r="C69" s="99">
        <f t="shared" si="9"/>
        <v>57355620000</v>
      </c>
      <c r="D69" s="100">
        <v>1000000000</v>
      </c>
      <c r="E69" s="100">
        <v>56355620000</v>
      </c>
      <c r="F69" s="99"/>
      <c r="G69" s="99"/>
      <c r="H69" s="99"/>
      <c r="I69" s="99"/>
      <c r="J69" s="99"/>
      <c r="K69" s="99"/>
      <c r="L69" s="99"/>
      <c r="M69" s="99">
        <f t="shared" si="11"/>
        <v>61107376356</v>
      </c>
      <c r="N69" s="99">
        <v>1000000000</v>
      </c>
      <c r="O69" s="100">
        <v>59217708066</v>
      </c>
      <c r="P69" s="99"/>
      <c r="Q69" s="99"/>
      <c r="R69" s="99">
        <f t="shared" si="32"/>
        <v>0</v>
      </c>
      <c r="S69" s="99"/>
      <c r="T69" s="99"/>
      <c r="U69" s="99"/>
      <c r="V69" s="99"/>
      <c r="W69" s="99">
        <f t="shared" si="12"/>
        <v>889668290</v>
      </c>
      <c r="X69" s="100"/>
      <c r="Y69" s="100">
        <v>889668290</v>
      </c>
      <c r="Z69" s="101"/>
      <c r="AA69" s="101"/>
      <c r="AB69" s="101"/>
      <c r="AC69" s="101"/>
      <c r="AD69" s="101"/>
      <c r="AE69" s="101"/>
      <c r="AF69" s="101"/>
      <c r="AG69" s="101"/>
      <c r="AH69" s="101"/>
      <c r="AI69" s="87">
        <f t="shared" si="5"/>
        <v>0</v>
      </c>
      <c r="AJ69" s="92"/>
      <c r="AK69" s="102"/>
      <c r="AL69" s="127"/>
    </row>
    <row r="70" spans="1:38" x14ac:dyDescent="0.25">
      <c r="A70" s="95">
        <v>59</v>
      </c>
      <c r="B70" s="96" t="s">
        <v>455</v>
      </c>
      <c r="C70" s="99">
        <f t="shared" si="9"/>
        <v>2043815000</v>
      </c>
      <c r="D70" s="100">
        <v>0</v>
      </c>
      <c r="E70" s="100">
        <v>2043815000</v>
      </c>
      <c r="F70" s="99"/>
      <c r="G70" s="99"/>
      <c r="H70" s="99"/>
      <c r="I70" s="99"/>
      <c r="J70" s="99"/>
      <c r="K70" s="99"/>
      <c r="L70" s="99"/>
      <c r="M70" s="99">
        <f t="shared" si="11"/>
        <v>2043815000</v>
      </c>
      <c r="N70" s="99">
        <v>0</v>
      </c>
      <c r="O70" s="100">
        <v>2043815000</v>
      </c>
      <c r="P70" s="99"/>
      <c r="Q70" s="99"/>
      <c r="R70" s="99">
        <f t="shared" si="32"/>
        <v>0</v>
      </c>
      <c r="S70" s="99"/>
      <c r="T70" s="99"/>
      <c r="U70" s="99"/>
      <c r="V70" s="99"/>
      <c r="W70" s="99">
        <f t="shared" si="12"/>
        <v>0</v>
      </c>
      <c r="X70" s="100"/>
      <c r="Y70" s="100"/>
      <c r="Z70" s="101"/>
      <c r="AA70" s="101"/>
      <c r="AB70" s="101"/>
      <c r="AC70" s="101"/>
      <c r="AD70" s="101"/>
      <c r="AE70" s="101"/>
      <c r="AF70" s="101"/>
      <c r="AG70" s="101"/>
      <c r="AH70" s="101"/>
      <c r="AI70" s="87">
        <f t="shared" si="5"/>
        <v>0</v>
      </c>
      <c r="AJ70" s="92"/>
      <c r="AK70" s="102"/>
      <c r="AL70" s="127"/>
    </row>
    <row r="71" spans="1:38" x14ac:dyDescent="0.25">
      <c r="A71" s="95">
        <v>60</v>
      </c>
      <c r="B71" s="96" t="s">
        <v>535</v>
      </c>
      <c r="C71" s="99">
        <f t="shared" si="9"/>
        <v>15015250000</v>
      </c>
      <c r="D71" s="100">
        <v>0</v>
      </c>
      <c r="E71" s="100">
        <v>15015250000</v>
      </c>
      <c r="F71" s="99"/>
      <c r="G71" s="99"/>
      <c r="H71" s="99"/>
      <c r="I71" s="99"/>
      <c r="J71" s="99"/>
      <c r="K71" s="99"/>
      <c r="L71" s="99"/>
      <c r="M71" s="99">
        <f t="shared" si="11"/>
        <v>7935892194</v>
      </c>
      <c r="N71" s="99">
        <v>0</v>
      </c>
      <c r="O71" s="100">
        <v>7935892194</v>
      </c>
      <c r="P71" s="99"/>
      <c r="Q71" s="99"/>
      <c r="R71" s="99">
        <f t="shared" si="32"/>
        <v>0</v>
      </c>
      <c r="S71" s="99"/>
      <c r="T71" s="99"/>
      <c r="U71" s="99"/>
      <c r="V71" s="99"/>
      <c r="W71" s="99">
        <f t="shared" si="12"/>
        <v>0</v>
      </c>
      <c r="X71" s="100"/>
      <c r="Y71" s="100">
        <v>0</v>
      </c>
      <c r="Z71" s="101"/>
      <c r="AA71" s="101"/>
      <c r="AB71" s="101"/>
      <c r="AC71" s="101"/>
      <c r="AD71" s="101"/>
      <c r="AE71" s="101"/>
      <c r="AF71" s="101"/>
      <c r="AG71" s="101"/>
      <c r="AH71" s="101"/>
      <c r="AI71" s="87">
        <f t="shared" si="5"/>
        <v>0</v>
      </c>
      <c r="AJ71" s="92"/>
      <c r="AK71" s="102"/>
      <c r="AL71" s="127"/>
    </row>
    <row r="72" spans="1:38" ht="22.6" customHeight="1" x14ac:dyDescent="0.25">
      <c r="A72" s="95">
        <v>61</v>
      </c>
      <c r="B72" s="96" t="s">
        <v>512</v>
      </c>
      <c r="C72" s="99">
        <f t="shared" si="9"/>
        <v>8751324600</v>
      </c>
      <c r="D72" s="100">
        <v>0</v>
      </c>
      <c r="E72" s="100">
        <v>8751324600</v>
      </c>
      <c r="F72" s="99"/>
      <c r="G72" s="99"/>
      <c r="H72" s="99"/>
      <c r="I72" s="99"/>
      <c r="J72" s="99"/>
      <c r="K72" s="99"/>
      <c r="L72" s="99"/>
      <c r="M72" s="99">
        <f t="shared" si="11"/>
        <v>5917096978</v>
      </c>
      <c r="N72" s="99">
        <v>0</v>
      </c>
      <c r="O72" s="100">
        <v>5718756978</v>
      </c>
      <c r="P72" s="99"/>
      <c r="Q72" s="99"/>
      <c r="R72" s="99">
        <f t="shared" si="32"/>
        <v>0</v>
      </c>
      <c r="S72" s="99"/>
      <c r="T72" s="99"/>
      <c r="U72" s="99"/>
      <c r="V72" s="99"/>
      <c r="W72" s="99">
        <f t="shared" si="12"/>
        <v>198340000</v>
      </c>
      <c r="X72" s="100"/>
      <c r="Y72" s="100">
        <v>198340000</v>
      </c>
      <c r="Z72" s="101"/>
      <c r="AA72" s="101"/>
      <c r="AB72" s="101"/>
      <c r="AC72" s="101"/>
      <c r="AD72" s="101"/>
      <c r="AE72" s="101"/>
      <c r="AF72" s="101"/>
      <c r="AG72" s="101"/>
      <c r="AH72" s="101"/>
      <c r="AI72" s="87">
        <f t="shared" si="5"/>
        <v>0</v>
      </c>
      <c r="AJ72" s="92"/>
      <c r="AK72" s="102"/>
      <c r="AL72" s="127"/>
    </row>
    <row r="73" spans="1:38" ht="22.6" customHeight="1" x14ac:dyDescent="0.25">
      <c r="A73" s="95">
        <v>62</v>
      </c>
      <c r="B73" s="96" t="s">
        <v>605</v>
      </c>
      <c r="C73" s="99">
        <f t="shared" si="9"/>
        <v>278000000</v>
      </c>
      <c r="D73" s="100">
        <v>0</v>
      </c>
      <c r="E73" s="100">
        <v>278000000</v>
      </c>
      <c r="F73" s="99"/>
      <c r="G73" s="99"/>
      <c r="H73" s="99"/>
      <c r="I73" s="99"/>
      <c r="J73" s="99"/>
      <c r="K73" s="99"/>
      <c r="L73" s="99"/>
      <c r="M73" s="99">
        <f t="shared" si="11"/>
        <v>278000000</v>
      </c>
      <c r="N73" s="99">
        <v>0</v>
      </c>
      <c r="O73" s="100">
        <v>278000000</v>
      </c>
      <c r="P73" s="99"/>
      <c r="Q73" s="99"/>
      <c r="R73" s="99">
        <f t="shared" ref="R73:R107" si="33">+SUM(S73:T73)</f>
        <v>0</v>
      </c>
      <c r="S73" s="99"/>
      <c r="T73" s="99"/>
      <c r="U73" s="99"/>
      <c r="V73" s="99"/>
      <c r="W73" s="99">
        <f t="shared" si="12"/>
        <v>0</v>
      </c>
      <c r="X73" s="100"/>
      <c r="Y73" s="100"/>
      <c r="Z73" s="101"/>
      <c r="AA73" s="101"/>
      <c r="AB73" s="101"/>
      <c r="AC73" s="101"/>
      <c r="AD73" s="101"/>
      <c r="AE73" s="101"/>
      <c r="AF73" s="101"/>
      <c r="AG73" s="101"/>
      <c r="AH73" s="101"/>
      <c r="AI73" s="87">
        <f t="shared" si="5"/>
        <v>0</v>
      </c>
      <c r="AJ73" s="92"/>
    </row>
    <row r="74" spans="1:38" ht="22.6" customHeight="1" x14ac:dyDescent="0.25">
      <c r="A74" s="95">
        <v>64</v>
      </c>
      <c r="B74" s="96" t="s">
        <v>544</v>
      </c>
      <c r="C74" s="99">
        <f t="shared" si="9"/>
        <v>48000000</v>
      </c>
      <c r="D74" s="100">
        <v>0</v>
      </c>
      <c r="E74" s="100">
        <v>48000000</v>
      </c>
      <c r="F74" s="99"/>
      <c r="G74" s="99"/>
      <c r="H74" s="99"/>
      <c r="I74" s="99"/>
      <c r="J74" s="99"/>
      <c r="K74" s="99"/>
      <c r="L74" s="99"/>
      <c r="M74" s="99">
        <f t="shared" si="11"/>
        <v>48000000</v>
      </c>
      <c r="N74" s="99">
        <v>0</v>
      </c>
      <c r="O74" s="100">
        <v>48000000</v>
      </c>
      <c r="P74" s="99"/>
      <c r="Q74" s="99"/>
      <c r="R74" s="99">
        <f t="shared" si="33"/>
        <v>0</v>
      </c>
      <c r="S74" s="99"/>
      <c r="T74" s="99"/>
      <c r="U74" s="99"/>
      <c r="V74" s="99"/>
      <c r="W74" s="99">
        <f t="shared" si="12"/>
        <v>0</v>
      </c>
      <c r="X74" s="100"/>
      <c r="Y74" s="100"/>
      <c r="Z74" s="101"/>
      <c r="AA74" s="101"/>
      <c r="AB74" s="101"/>
      <c r="AC74" s="101"/>
      <c r="AD74" s="101"/>
      <c r="AE74" s="101"/>
      <c r="AF74" s="101"/>
      <c r="AG74" s="101"/>
      <c r="AH74" s="101"/>
      <c r="AI74" s="87">
        <f t="shared" ref="AI74:AI143" si="34">+W74-SUM(X74:Y74)</f>
        <v>0</v>
      </c>
      <c r="AJ74" s="92"/>
    </row>
    <row r="75" spans="1:38" ht="22.6" customHeight="1" x14ac:dyDescent="0.25">
      <c r="A75" s="95">
        <v>65</v>
      </c>
      <c r="B75" s="96" t="s">
        <v>606</v>
      </c>
      <c r="C75" s="99">
        <f t="shared" si="9"/>
        <v>5000000</v>
      </c>
      <c r="D75" s="100">
        <v>0</v>
      </c>
      <c r="E75" s="100">
        <v>5000000</v>
      </c>
      <c r="F75" s="99"/>
      <c r="G75" s="99"/>
      <c r="H75" s="99"/>
      <c r="I75" s="99"/>
      <c r="J75" s="99"/>
      <c r="K75" s="99"/>
      <c r="L75" s="99"/>
      <c r="M75" s="99">
        <f t="shared" si="11"/>
        <v>5000000</v>
      </c>
      <c r="N75" s="99">
        <v>0</v>
      </c>
      <c r="O75" s="100">
        <v>5000000</v>
      </c>
      <c r="P75" s="99"/>
      <c r="Q75" s="99"/>
      <c r="R75" s="99">
        <f t="shared" si="33"/>
        <v>0</v>
      </c>
      <c r="S75" s="99"/>
      <c r="T75" s="99"/>
      <c r="U75" s="99"/>
      <c r="V75" s="99"/>
      <c r="W75" s="99">
        <f t="shared" si="12"/>
        <v>0</v>
      </c>
      <c r="X75" s="100"/>
      <c r="Y75" s="100"/>
      <c r="Z75" s="101"/>
      <c r="AA75" s="101"/>
      <c r="AB75" s="101"/>
      <c r="AC75" s="101"/>
      <c r="AD75" s="101"/>
      <c r="AE75" s="101"/>
      <c r="AF75" s="101"/>
      <c r="AG75" s="101"/>
      <c r="AH75" s="101"/>
      <c r="AI75" s="87">
        <f t="shared" si="34"/>
        <v>0</v>
      </c>
      <c r="AJ75" s="92"/>
    </row>
    <row r="76" spans="1:38" ht="15.05" customHeight="1" x14ac:dyDescent="0.25">
      <c r="A76" s="95">
        <v>66</v>
      </c>
      <c r="B76" s="96" t="s">
        <v>607</v>
      </c>
      <c r="C76" s="99">
        <f t="shared" si="9"/>
        <v>4400000000</v>
      </c>
      <c r="D76" s="100">
        <v>4400000000</v>
      </c>
      <c r="E76" s="100">
        <v>0</v>
      </c>
      <c r="F76" s="99"/>
      <c r="G76" s="99"/>
      <c r="H76" s="99"/>
      <c r="I76" s="99"/>
      <c r="J76" s="99"/>
      <c r="K76" s="99"/>
      <c r="L76" s="99"/>
      <c r="M76" s="99">
        <f t="shared" ref="M76:M137" si="35">+SUM(N76:R76,U76:W76,)</f>
        <v>4400000000</v>
      </c>
      <c r="N76" s="99">
        <v>439020000</v>
      </c>
      <c r="O76" s="100">
        <v>0</v>
      </c>
      <c r="P76" s="99"/>
      <c r="Q76" s="99"/>
      <c r="R76" s="99">
        <f t="shared" si="33"/>
        <v>0</v>
      </c>
      <c r="S76" s="99"/>
      <c r="T76" s="99"/>
      <c r="U76" s="99"/>
      <c r="V76" s="99"/>
      <c r="W76" s="99">
        <f t="shared" ref="W76:W139" si="36">+SUM(X76:Y76)</f>
        <v>3960980000</v>
      </c>
      <c r="X76" s="100">
        <v>3960980000</v>
      </c>
      <c r="Y76" s="100"/>
      <c r="Z76" s="101"/>
      <c r="AA76" s="101"/>
      <c r="AB76" s="101"/>
      <c r="AC76" s="101"/>
      <c r="AD76" s="101"/>
      <c r="AE76" s="101"/>
      <c r="AF76" s="101"/>
      <c r="AG76" s="101"/>
      <c r="AH76" s="101"/>
      <c r="AI76" s="87">
        <f t="shared" si="34"/>
        <v>0</v>
      </c>
      <c r="AJ76" s="92"/>
    </row>
    <row r="77" spans="1:38" ht="15.05" customHeight="1" x14ac:dyDescent="0.25">
      <c r="A77" s="95">
        <v>67</v>
      </c>
      <c r="B77" s="96" t="s">
        <v>513</v>
      </c>
      <c r="C77" s="99">
        <f t="shared" ref="C77:C135" si="37">+SUM(D77:I77)</f>
        <v>2210000000</v>
      </c>
      <c r="D77" s="100">
        <v>0</v>
      </c>
      <c r="E77" s="100">
        <v>2210000000</v>
      </c>
      <c r="F77" s="99"/>
      <c r="G77" s="99"/>
      <c r="H77" s="99"/>
      <c r="I77" s="99"/>
      <c r="J77" s="99"/>
      <c r="K77" s="99"/>
      <c r="L77" s="99"/>
      <c r="M77" s="99">
        <f t="shared" si="35"/>
        <v>2208032665</v>
      </c>
      <c r="N77" s="99">
        <v>0</v>
      </c>
      <c r="O77" s="100">
        <v>2208032665</v>
      </c>
      <c r="P77" s="99"/>
      <c r="Q77" s="99"/>
      <c r="R77" s="99">
        <f t="shared" si="33"/>
        <v>0</v>
      </c>
      <c r="S77" s="99"/>
      <c r="T77" s="99"/>
      <c r="U77" s="99"/>
      <c r="V77" s="99"/>
      <c r="W77" s="99">
        <f t="shared" si="36"/>
        <v>0</v>
      </c>
      <c r="X77" s="100"/>
      <c r="Y77" s="100">
        <v>0</v>
      </c>
      <c r="Z77" s="101"/>
      <c r="AA77" s="101"/>
      <c r="AB77" s="101"/>
      <c r="AC77" s="101"/>
      <c r="AD77" s="101"/>
      <c r="AE77" s="101"/>
      <c r="AF77" s="101"/>
      <c r="AG77" s="101"/>
      <c r="AH77" s="101"/>
      <c r="AI77" s="87">
        <f t="shared" si="34"/>
        <v>0</v>
      </c>
      <c r="AJ77" s="92"/>
    </row>
    <row r="78" spans="1:38" ht="20.95" x14ac:dyDescent="0.25">
      <c r="A78" s="95">
        <v>68</v>
      </c>
      <c r="B78" s="96" t="s">
        <v>83</v>
      </c>
      <c r="C78" s="99">
        <f t="shared" si="37"/>
        <v>211000000</v>
      </c>
      <c r="D78" s="100">
        <v>0</v>
      </c>
      <c r="E78" s="100">
        <v>211000000</v>
      </c>
      <c r="F78" s="99"/>
      <c r="G78" s="99"/>
      <c r="H78" s="99"/>
      <c r="I78" s="99"/>
      <c r="J78" s="99"/>
      <c r="K78" s="99"/>
      <c r="L78" s="99"/>
      <c r="M78" s="99">
        <f t="shared" si="35"/>
        <v>211000000</v>
      </c>
      <c r="N78" s="99">
        <v>0</v>
      </c>
      <c r="O78" s="100">
        <v>211000000</v>
      </c>
      <c r="P78" s="99"/>
      <c r="Q78" s="99"/>
      <c r="R78" s="99"/>
      <c r="S78" s="99"/>
      <c r="T78" s="99"/>
      <c r="U78" s="99"/>
      <c r="V78" s="99"/>
      <c r="W78" s="99">
        <f t="shared" si="36"/>
        <v>0</v>
      </c>
      <c r="X78" s="100"/>
      <c r="Y78" s="100"/>
      <c r="Z78" s="101"/>
      <c r="AA78" s="101"/>
      <c r="AB78" s="101"/>
      <c r="AC78" s="101"/>
      <c r="AD78" s="101"/>
      <c r="AE78" s="101"/>
      <c r="AF78" s="101"/>
      <c r="AG78" s="101"/>
      <c r="AH78" s="101"/>
      <c r="AI78" s="87">
        <f t="shared" si="34"/>
        <v>0</v>
      </c>
      <c r="AJ78" s="92"/>
    </row>
    <row r="79" spans="1:38" ht="15.05" customHeight="1" x14ac:dyDescent="0.25">
      <c r="A79" s="95">
        <v>69</v>
      </c>
      <c r="B79" s="96" t="s">
        <v>514</v>
      </c>
      <c r="C79" s="99">
        <f t="shared" si="37"/>
        <v>176566921040</v>
      </c>
      <c r="D79" s="100">
        <v>0</v>
      </c>
      <c r="E79" s="100">
        <v>176566921040</v>
      </c>
      <c r="F79" s="99"/>
      <c r="G79" s="99"/>
      <c r="H79" s="99"/>
      <c r="I79" s="99"/>
      <c r="J79" s="99"/>
      <c r="K79" s="99"/>
      <c r="L79" s="99"/>
      <c r="M79" s="99">
        <f t="shared" si="35"/>
        <v>165542574775</v>
      </c>
      <c r="N79" s="99">
        <v>0</v>
      </c>
      <c r="O79" s="100">
        <v>101878479098</v>
      </c>
      <c r="P79" s="99"/>
      <c r="Q79" s="99"/>
      <c r="R79" s="99">
        <f t="shared" si="33"/>
        <v>0</v>
      </c>
      <c r="S79" s="99"/>
      <c r="T79" s="99"/>
      <c r="U79" s="99"/>
      <c r="V79" s="99"/>
      <c r="W79" s="99">
        <f t="shared" si="36"/>
        <v>63664095677</v>
      </c>
      <c r="X79" s="100"/>
      <c r="Y79" s="100">
        <v>63664095677</v>
      </c>
      <c r="Z79" s="101"/>
      <c r="AA79" s="101"/>
      <c r="AB79" s="101"/>
      <c r="AC79" s="101"/>
      <c r="AD79" s="101"/>
      <c r="AE79" s="101"/>
      <c r="AF79" s="101"/>
      <c r="AG79" s="101"/>
      <c r="AH79" s="101"/>
      <c r="AI79" s="87">
        <f t="shared" si="34"/>
        <v>0</v>
      </c>
      <c r="AJ79" s="92"/>
    </row>
    <row r="80" spans="1:38" x14ac:dyDescent="0.25">
      <c r="A80" s="95">
        <v>70</v>
      </c>
      <c r="B80" s="96" t="s">
        <v>515</v>
      </c>
      <c r="C80" s="99">
        <f t="shared" si="37"/>
        <v>812899980595</v>
      </c>
      <c r="D80" s="100">
        <v>0</v>
      </c>
      <c r="E80" s="100">
        <v>812899980595</v>
      </c>
      <c r="F80" s="99"/>
      <c r="G80" s="99"/>
      <c r="H80" s="99"/>
      <c r="I80" s="99"/>
      <c r="J80" s="99"/>
      <c r="K80" s="99"/>
      <c r="L80" s="99"/>
      <c r="M80" s="99">
        <f t="shared" si="35"/>
        <v>792024966216</v>
      </c>
      <c r="N80" s="99">
        <v>0</v>
      </c>
      <c r="O80" s="100">
        <v>744653848545</v>
      </c>
      <c r="P80" s="99"/>
      <c r="Q80" s="99"/>
      <c r="R80" s="99">
        <f t="shared" si="33"/>
        <v>0</v>
      </c>
      <c r="S80" s="99"/>
      <c r="T80" s="99"/>
      <c r="U80" s="99"/>
      <c r="V80" s="99"/>
      <c r="W80" s="99">
        <f t="shared" si="36"/>
        <v>47371117671</v>
      </c>
      <c r="X80" s="100"/>
      <c r="Y80" s="100">
        <v>47371117671</v>
      </c>
      <c r="Z80" s="101"/>
      <c r="AA80" s="101"/>
      <c r="AB80" s="101"/>
      <c r="AC80" s="101"/>
      <c r="AD80" s="101"/>
      <c r="AE80" s="101"/>
      <c r="AF80" s="101"/>
      <c r="AG80" s="101"/>
      <c r="AH80" s="101"/>
      <c r="AI80" s="87">
        <f t="shared" si="34"/>
        <v>0</v>
      </c>
      <c r="AJ80" s="92"/>
    </row>
    <row r="81" spans="1:36" ht="22.6" customHeight="1" x14ac:dyDescent="0.25">
      <c r="A81" s="95">
        <v>71</v>
      </c>
      <c r="B81" s="96" t="s">
        <v>90</v>
      </c>
      <c r="C81" s="99">
        <f t="shared" si="37"/>
        <v>255497000000</v>
      </c>
      <c r="D81" s="100">
        <v>30432000000</v>
      </c>
      <c r="E81" s="100">
        <v>225065000000</v>
      </c>
      <c r="F81" s="99"/>
      <c r="G81" s="99"/>
      <c r="H81" s="99"/>
      <c r="I81" s="99"/>
      <c r="J81" s="99"/>
      <c r="K81" s="99"/>
      <c r="L81" s="99"/>
      <c r="M81" s="99">
        <f t="shared" si="35"/>
        <v>244624999085</v>
      </c>
      <c r="N81" s="99">
        <v>31824591000</v>
      </c>
      <c r="O81" s="100">
        <v>199763758229</v>
      </c>
      <c r="P81" s="98"/>
      <c r="Q81" s="99"/>
      <c r="R81" s="99">
        <f t="shared" si="33"/>
        <v>0</v>
      </c>
      <c r="S81" s="99"/>
      <c r="T81" s="99"/>
      <c r="U81" s="99"/>
      <c r="V81" s="99"/>
      <c r="W81" s="99">
        <f t="shared" si="36"/>
        <v>13036649856</v>
      </c>
      <c r="X81" s="100">
        <v>9150912700</v>
      </c>
      <c r="Y81" s="100">
        <v>3885737156</v>
      </c>
      <c r="Z81" s="101"/>
      <c r="AA81" s="101"/>
      <c r="AB81" s="101"/>
      <c r="AC81" s="101"/>
      <c r="AD81" s="101"/>
      <c r="AE81" s="101"/>
      <c r="AF81" s="101"/>
      <c r="AG81" s="101"/>
      <c r="AH81" s="101"/>
      <c r="AI81" s="87">
        <f t="shared" si="34"/>
        <v>0</v>
      </c>
      <c r="AJ81" s="92"/>
    </row>
    <row r="82" spans="1:36" ht="22.6" customHeight="1" x14ac:dyDescent="0.25">
      <c r="A82" s="95">
        <v>72</v>
      </c>
      <c r="B82" s="96" t="s">
        <v>91</v>
      </c>
      <c r="C82" s="99">
        <f t="shared" si="37"/>
        <v>15399212593</v>
      </c>
      <c r="D82" s="100">
        <v>0</v>
      </c>
      <c r="E82" s="100">
        <v>15399212593</v>
      </c>
      <c r="F82" s="99"/>
      <c r="G82" s="99"/>
      <c r="H82" s="99"/>
      <c r="I82" s="99"/>
      <c r="J82" s="99"/>
      <c r="K82" s="99"/>
      <c r="L82" s="99"/>
      <c r="M82" s="99">
        <f t="shared" si="35"/>
        <v>11911655184</v>
      </c>
      <c r="N82" s="99">
        <v>0</v>
      </c>
      <c r="O82" s="100">
        <v>10991655184</v>
      </c>
      <c r="P82" s="99"/>
      <c r="Q82" s="99"/>
      <c r="R82" s="99">
        <f t="shared" si="33"/>
        <v>0</v>
      </c>
      <c r="S82" s="99"/>
      <c r="T82" s="99"/>
      <c r="U82" s="99"/>
      <c r="V82" s="99"/>
      <c r="W82" s="99">
        <f t="shared" si="36"/>
        <v>920000000</v>
      </c>
      <c r="X82" s="100"/>
      <c r="Y82" s="100">
        <v>920000000</v>
      </c>
      <c r="Z82" s="101"/>
      <c r="AA82" s="101"/>
      <c r="AB82" s="101"/>
      <c r="AC82" s="101"/>
      <c r="AD82" s="101"/>
      <c r="AE82" s="101"/>
      <c r="AF82" s="101"/>
      <c r="AG82" s="101"/>
      <c r="AH82" s="101"/>
      <c r="AI82" s="87">
        <f t="shared" si="34"/>
        <v>0</v>
      </c>
      <c r="AJ82" s="92"/>
    </row>
    <row r="83" spans="1:36" ht="15.05" customHeight="1" x14ac:dyDescent="0.25">
      <c r="A83" s="95">
        <v>73</v>
      </c>
      <c r="B83" s="96" t="s">
        <v>92</v>
      </c>
      <c r="C83" s="99">
        <f t="shared" si="37"/>
        <v>83291109717</v>
      </c>
      <c r="D83" s="100">
        <v>10000000000</v>
      </c>
      <c r="E83" s="100">
        <v>73291109717</v>
      </c>
      <c r="F83" s="99"/>
      <c r="G83" s="99"/>
      <c r="H83" s="99"/>
      <c r="I83" s="99"/>
      <c r="J83" s="99"/>
      <c r="K83" s="99"/>
      <c r="L83" s="99"/>
      <c r="M83" s="99">
        <f t="shared" si="35"/>
        <v>98170014120</v>
      </c>
      <c r="N83" s="99">
        <v>196963845</v>
      </c>
      <c r="O83" s="100">
        <v>39404765126</v>
      </c>
      <c r="P83" s="99"/>
      <c r="Q83" s="99"/>
      <c r="R83" s="99">
        <f t="shared" si="33"/>
        <v>0</v>
      </c>
      <c r="S83" s="99"/>
      <c r="T83" s="99"/>
      <c r="U83" s="99"/>
      <c r="V83" s="99"/>
      <c r="W83" s="99">
        <f t="shared" si="36"/>
        <v>58568285149</v>
      </c>
      <c r="X83" s="100">
        <v>33224202755</v>
      </c>
      <c r="Y83" s="100">
        <v>25344082394</v>
      </c>
      <c r="Z83" s="101"/>
      <c r="AA83" s="101"/>
      <c r="AB83" s="101"/>
      <c r="AC83" s="101"/>
      <c r="AD83" s="101"/>
      <c r="AE83" s="101"/>
      <c r="AF83" s="101"/>
      <c r="AG83" s="101"/>
      <c r="AH83" s="101"/>
      <c r="AI83" s="87">
        <f t="shared" si="34"/>
        <v>0</v>
      </c>
      <c r="AJ83" s="92"/>
    </row>
    <row r="84" spans="1:36" ht="15.05" customHeight="1" x14ac:dyDescent="0.25">
      <c r="A84" s="95">
        <v>74</v>
      </c>
      <c r="B84" s="96" t="s">
        <v>470</v>
      </c>
      <c r="C84" s="99">
        <f t="shared" si="37"/>
        <v>446942627882</v>
      </c>
      <c r="D84" s="100">
        <v>32000000000</v>
      </c>
      <c r="E84" s="100">
        <v>414942627882</v>
      </c>
      <c r="F84" s="99"/>
      <c r="G84" s="99"/>
      <c r="H84" s="99"/>
      <c r="I84" s="99"/>
      <c r="J84" s="99"/>
      <c r="K84" s="99"/>
      <c r="L84" s="99"/>
      <c r="M84" s="99">
        <f t="shared" si="35"/>
        <v>312563547765</v>
      </c>
      <c r="N84" s="99">
        <v>9411223000</v>
      </c>
      <c r="O84" s="100">
        <v>273933376337</v>
      </c>
      <c r="P84" s="99"/>
      <c r="Q84" s="99"/>
      <c r="R84" s="99">
        <f t="shared" si="33"/>
        <v>0</v>
      </c>
      <c r="S84" s="99"/>
      <c r="T84" s="99"/>
      <c r="U84" s="99"/>
      <c r="V84" s="99"/>
      <c r="W84" s="99">
        <f t="shared" si="36"/>
        <v>29218948428</v>
      </c>
      <c r="X84" s="100">
        <v>18172093000</v>
      </c>
      <c r="Y84" s="100">
        <v>11046855428</v>
      </c>
      <c r="Z84" s="101"/>
      <c r="AA84" s="101"/>
      <c r="AB84" s="101"/>
      <c r="AC84" s="101"/>
      <c r="AD84" s="101"/>
      <c r="AE84" s="101"/>
      <c r="AF84" s="101"/>
      <c r="AG84" s="101"/>
      <c r="AH84" s="101"/>
      <c r="AI84" s="87">
        <f t="shared" si="34"/>
        <v>0</v>
      </c>
      <c r="AJ84" s="92"/>
    </row>
    <row r="85" spans="1:36" ht="15.05" customHeight="1" x14ac:dyDescent="0.25">
      <c r="A85" s="95">
        <v>75</v>
      </c>
      <c r="B85" s="96" t="s">
        <v>516</v>
      </c>
      <c r="C85" s="99">
        <f t="shared" si="37"/>
        <v>11319440000</v>
      </c>
      <c r="D85" s="100">
        <v>0</v>
      </c>
      <c r="E85" s="100">
        <v>11319440000</v>
      </c>
      <c r="F85" s="99"/>
      <c r="G85" s="99"/>
      <c r="H85" s="99"/>
      <c r="I85" s="99"/>
      <c r="J85" s="99"/>
      <c r="K85" s="99"/>
      <c r="L85" s="99"/>
      <c r="M85" s="99">
        <f t="shared" si="35"/>
        <v>6632723525</v>
      </c>
      <c r="N85" s="99">
        <v>0</v>
      </c>
      <c r="O85" s="100">
        <v>6323051268</v>
      </c>
      <c r="P85" s="99"/>
      <c r="Q85" s="99"/>
      <c r="R85" s="99">
        <f t="shared" si="33"/>
        <v>0</v>
      </c>
      <c r="S85" s="99"/>
      <c r="T85" s="99"/>
      <c r="U85" s="99"/>
      <c r="V85" s="99"/>
      <c r="W85" s="99">
        <f t="shared" si="36"/>
        <v>309672257</v>
      </c>
      <c r="X85" s="100"/>
      <c r="Y85" s="100">
        <v>309672257</v>
      </c>
      <c r="Z85" s="101"/>
      <c r="AA85" s="101"/>
      <c r="AB85" s="101"/>
      <c r="AC85" s="101"/>
      <c r="AD85" s="101"/>
      <c r="AE85" s="101"/>
      <c r="AF85" s="101"/>
      <c r="AG85" s="101"/>
      <c r="AH85" s="101"/>
      <c r="AI85" s="87">
        <f t="shared" si="34"/>
        <v>0</v>
      </c>
      <c r="AJ85" s="92"/>
    </row>
    <row r="86" spans="1:36" ht="22.6" customHeight="1" x14ac:dyDescent="0.25">
      <c r="A86" s="95">
        <v>76</v>
      </c>
      <c r="B86" s="96" t="s">
        <v>485</v>
      </c>
      <c r="C86" s="99">
        <f t="shared" si="37"/>
        <v>71466059196</v>
      </c>
      <c r="D86" s="100">
        <v>169831800</v>
      </c>
      <c r="E86" s="100">
        <v>71296227396</v>
      </c>
      <c r="F86" s="99"/>
      <c r="G86" s="99"/>
      <c r="H86" s="99"/>
      <c r="I86" s="99"/>
      <c r="J86" s="99">
        <f>+SUM(K86:L86)</f>
        <v>0</v>
      </c>
      <c r="K86" s="99"/>
      <c r="L86" s="99"/>
      <c r="M86" s="99">
        <f t="shared" si="35"/>
        <v>50906248456</v>
      </c>
      <c r="N86" s="99">
        <v>169831800</v>
      </c>
      <c r="O86" s="100">
        <v>47862536169</v>
      </c>
      <c r="P86" s="99"/>
      <c r="Q86" s="99"/>
      <c r="R86" s="99">
        <f t="shared" si="33"/>
        <v>0</v>
      </c>
      <c r="S86" s="99"/>
      <c r="T86" s="99"/>
      <c r="U86" s="99"/>
      <c r="V86" s="99"/>
      <c r="W86" s="99">
        <f t="shared" si="36"/>
        <v>2873880487</v>
      </c>
      <c r="X86" s="100"/>
      <c r="Y86" s="100">
        <v>2873880487</v>
      </c>
      <c r="Z86" s="101"/>
      <c r="AA86" s="101"/>
      <c r="AB86" s="101"/>
      <c r="AC86" s="101"/>
      <c r="AD86" s="101"/>
      <c r="AE86" s="101"/>
      <c r="AF86" s="101"/>
      <c r="AG86" s="101"/>
      <c r="AH86" s="101"/>
      <c r="AI86" s="87">
        <f t="shared" si="34"/>
        <v>0</v>
      </c>
      <c r="AJ86" s="92"/>
    </row>
    <row r="87" spans="1:36" ht="15.05" customHeight="1" x14ac:dyDescent="0.25">
      <c r="A87" s="95">
        <v>77</v>
      </c>
      <c r="B87" s="96" t="s">
        <v>491</v>
      </c>
      <c r="C87" s="99">
        <f t="shared" si="37"/>
        <v>181091596774</v>
      </c>
      <c r="D87" s="100">
        <v>0</v>
      </c>
      <c r="E87" s="100">
        <v>181091596774</v>
      </c>
      <c r="F87" s="99"/>
      <c r="G87" s="99"/>
      <c r="H87" s="99"/>
      <c r="I87" s="99"/>
      <c r="J87" s="99"/>
      <c r="K87" s="99"/>
      <c r="L87" s="99"/>
      <c r="M87" s="99">
        <f t="shared" si="35"/>
        <v>146419659298</v>
      </c>
      <c r="N87" s="99">
        <v>0</v>
      </c>
      <c r="O87" s="100">
        <v>112472882125</v>
      </c>
      <c r="P87" s="99"/>
      <c r="Q87" s="99"/>
      <c r="R87" s="99">
        <f t="shared" si="33"/>
        <v>0</v>
      </c>
      <c r="S87" s="99"/>
      <c r="T87" s="99"/>
      <c r="U87" s="99"/>
      <c r="V87" s="99"/>
      <c r="W87" s="99">
        <f t="shared" si="36"/>
        <v>33946777173</v>
      </c>
      <c r="X87" s="100"/>
      <c r="Y87" s="100">
        <v>33946777173</v>
      </c>
      <c r="Z87" s="101"/>
      <c r="AA87" s="101"/>
      <c r="AB87" s="101"/>
      <c r="AC87" s="101"/>
      <c r="AD87" s="101"/>
      <c r="AE87" s="101"/>
      <c r="AF87" s="101"/>
      <c r="AG87" s="101"/>
      <c r="AH87" s="101"/>
      <c r="AI87" s="87">
        <f t="shared" si="34"/>
        <v>0</v>
      </c>
      <c r="AJ87" s="92"/>
    </row>
    <row r="88" spans="1:36" ht="15.05" customHeight="1" x14ac:dyDescent="0.25">
      <c r="A88" s="95">
        <v>78</v>
      </c>
      <c r="B88" s="96" t="s">
        <v>517</v>
      </c>
      <c r="C88" s="99">
        <f t="shared" si="37"/>
        <v>21904178285</v>
      </c>
      <c r="D88" s="100">
        <v>0</v>
      </c>
      <c r="E88" s="100">
        <v>21904178285</v>
      </c>
      <c r="F88" s="99"/>
      <c r="G88" s="99"/>
      <c r="H88" s="99"/>
      <c r="I88" s="99"/>
      <c r="J88" s="99"/>
      <c r="K88" s="99"/>
      <c r="L88" s="99"/>
      <c r="M88" s="99">
        <f t="shared" si="35"/>
        <v>20719318784</v>
      </c>
      <c r="N88" s="99">
        <v>0</v>
      </c>
      <c r="O88" s="100">
        <v>19471109547</v>
      </c>
      <c r="P88" s="99"/>
      <c r="Q88" s="99"/>
      <c r="R88" s="99">
        <f t="shared" si="33"/>
        <v>0</v>
      </c>
      <c r="S88" s="99"/>
      <c r="T88" s="99"/>
      <c r="U88" s="99"/>
      <c r="V88" s="99"/>
      <c r="W88" s="99">
        <f t="shared" si="36"/>
        <v>1248209237</v>
      </c>
      <c r="X88" s="100"/>
      <c r="Y88" s="100">
        <v>1248209237</v>
      </c>
      <c r="Z88" s="101"/>
      <c r="AA88" s="101"/>
      <c r="AB88" s="101"/>
      <c r="AC88" s="101"/>
      <c r="AD88" s="101"/>
      <c r="AE88" s="101"/>
      <c r="AF88" s="101"/>
      <c r="AG88" s="101"/>
      <c r="AH88" s="101"/>
      <c r="AI88" s="87">
        <f t="shared" si="34"/>
        <v>0</v>
      </c>
      <c r="AJ88" s="92"/>
    </row>
    <row r="89" spans="1:36" ht="22.6" customHeight="1" x14ac:dyDescent="0.25">
      <c r="A89" s="95">
        <v>79</v>
      </c>
      <c r="B89" s="96" t="s">
        <v>608</v>
      </c>
      <c r="C89" s="99">
        <f t="shared" si="37"/>
        <v>2000000000</v>
      </c>
      <c r="D89" s="100">
        <v>0</v>
      </c>
      <c r="E89" s="100">
        <v>2000000000</v>
      </c>
      <c r="F89" s="99"/>
      <c r="G89" s="99"/>
      <c r="H89" s="99"/>
      <c r="I89" s="99"/>
      <c r="J89" s="99">
        <f>+SUM(K89:L89)</f>
        <v>0</v>
      </c>
      <c r="K89" s="99"/>
      <c r="L89" s="99"/>
      <c r="M89" s="99">
        <f t="shared" si="35"/>
        <v>2000000000</v>
      </c>
      <c r="N89" s="99">
        <v>0</v>
      </c>
      <c r="O89" s="100">
        <v>2000000000</v>
      </c>
      <c r="P89" s="99"/>
      <c r="Q89" s="99"/>
      <c r="R89" s="99">
        <f t="shared" si="33"/>
        <v>0</v>
      </c>
      <c r="S89" s="99"/>
      <c r="T89" s="99"/>
      <c r="U89" s="99"/>
      <c r="V89" s="99"/>
      <c r="W89" s="99">
        <f t="shared" si="36"/>
        <v>0</v>
      </c>
      <c r="X89" s="100"/>
      <c r="Y89" s="100"/>
      <c r="Z89" s="101"/>
      <c r="AA89" s="101"/>
      <c r="AB89" s="101"/>
      <c r="AC89" s="101"/>
      <c r="AD89" s="101"/>
      <c r="AE89" s="101"/>
      <c r="AF89" s="101"/>
      <c r="AG89" s="101"/>
      <c r="AH89" s="101"/>
      <c r="AI89" s="87">
        <f t="shared" si="34"/>
        <v>0</v>
      </c>
      <c r="AJ89" s="92"/>
    </row>
    <row r="90" spans="1:36" ht="22.6" customHeight="1" x14ac:dyDescent="0.25">
      <c r="A90" s="95">
        <v>80</v>
      </c>
      <c r="B90" s="96" t="s">
        <v>609</v>
      </c>
      <c r="C90" s="99">
        <f t="shared" si="37"/>
        <v>2000000000</v>
      </c>
      <c r="D90" s="100">
        <v>0</v>
      </c>
      <c r="E90" s="100">
        <v>2000000000</v>
      </c>
      <c r="F90" s="99"/>
      <c r="G90" s="99"/>
      <c r="H90" s="99"/>
      <c r="I90" s="99"/>
      <c r="J90" s="99"/>
      <c r="K90" s="99"/>
      <c r="L90" s="99"/>
      <c r="M90" s="99">
        <f t="shared" si="35"/>
        <v>2000000000</v>
      </c>
      <c r="N90" s="99">
        <v>0</v>
      </c>
      <c r="O90" s="100">
        <v>2000000000</v>
      </c>
      <c r="P90" s="99"/>
      <c r="Q90" s="99"/>
      <c r="R90" s="99">
        <f t="shared" si="33"/>
        <v>0</v>
      </c>
      <c r="S90" s="99"/>
      <c r="T90" s="99"/>
      <c r="U90" s="99"/>
      <c r="V90" s="99"/>
      <c r="W90" s="99">
        <f t="shared" si="36"/>
        <v>0</v>
      </c>
      <c r="X90" s="100"/>
      <c r="Y90" s="100"/>
      <c r="Z90" s="101"/>
      <c r="AA90" s="101"/>
      <c r="AB90" s="101"/>
      <c r="AC90" s="101"/>
      <c r="AD90" s="101"/>
      <c r="AE90" s="101"/>
      <c r="AF90" s="101"/>
      <c r="AG90" s="101"/>
      <c r="AH90" s="101"/>
      <c r="AI90" s="87">
        <f t="shared" si="34"/>
        <v>0</v>
      </c>
      <c r="AJ90" s="92"/>
    </row>
    <row r="91" spans="1:36" ht="22.6" customHeight="1" x14ac:dyDescent="0.25">
      <c r="A91" s="95">
        <v>81</v>
      </c>
      <c r="B91" s="96" t="s">
        <v>610</v>
      </c>
      <c r="C91" s="99">
        <f t="shared" si="37"/>
        <v>2000000000</v>
      </c>
      <c r="D91" s="100">
        <v>0</v>
      </c>
      <c r="E91" s="100">
        <v>2000000000</v>
      </c>
      <c r="F91" s="99"/>
      <c r="G91" s="99"/>
      <c r="H91" s="99"/>
      <c r="I91" s="99"/>
      <c r="J91" s="99"/>
      <c r="K91" s="99"/>
      <c r="L91" s="99"/>
      <c r="M91" s="99">
        <f t="shared" si="35"/>
        <v>2000000000</v>
      </c>
      <c r="N91" s="99">
        <v>0</v>
      </c>
      <c r="O91" s="100">
        <v>2000000000</v>
      </c>
      <c r="P91" s="99"/>
      <c r="Q91" s="99"/>
      <c r="R91" s="99">
        <f t="shared" si="33"/>
        <v>0</v>
      </c>
      <c r="S91" s="99"/>
      <c r="T91" s="99"/>
      <c r="U91" s="99"/>
      <c r="V91" s="99"/>
      <c r="W91" s="99">
        <f t="shared" si="36"/>
        <v>0</v>
      </c>
      <c r="X91" s="100"/>
      <c r="Y91" s="100"/>
      <c r="Z91" s="101"/>
      <c r="AA91" s="101"/>
      <c r="AB91" s="101"/>
      <c r="AC91" s="101"/>
      <c r="AD91" s="101"/>
      <c r="AE91" s="101"/>
      <c r="AF91" s="101"/>
      <c r="AG91" s="101"/>
      <c r="AH91" s="101"/>
      <c r="AI91" s="87">
        <f t="shared" si="34"/>
        <v>0</v>
      </c>
      <c r="AJ91" s="92"/>
    </row>
    <row r="92" spans="1:36" ht="15.05" customHeight="1" x14ac:dyDescent="0.25">
      <c r="A92" s="95">
        <v>82</v>
      </c>
      <c r="B92" s="96" t="s">
        <v>611</v>
      </c>
      <c r="C92" s="99">
        <f t="shared" si="37"/>
        <v>2000000000</v>
      </c>
      <c r="D92" s="100">
        <v>0</v>
      </c>
      <c r="E92" s="100">
        <v>2000000000</v>
      </c>
      <c r="F92" s="99"/>
      <c r="G92" s="99"/>
      <c r="H92" s="99"/>
      <c r="I92" s="99"/>
      <c r="J92" s="99"/>
      <c r="K92" s="99"/>
      <c r="L92" s="99"/>
      <c r="M92" s="99">
        <f t="shared" si="35"/>
        <v>2000000000</v>
      </c>
      <c r="N92" s="99">
        <v>0</v>
      </c>
      <c r="O92" s="100">
        <v>2000000000</v>
      </c>
      <c r="P92" s="99"/>
      <c r="Q92" s="99"/>
      <c r="R92" s="99">
        <f t="shared" si="33"/>
        <v>0</v>
      </c>
      <c r="S92" s="99"/>
      <c r="T92" s="99"/>
      <c r="U92" s="99"/>
      <c r="V92" s="99"/>
      <c r="W92" s="99">
        <f t="shared" si="36"/>
        <v>0</v>
      </c>
      <c r="X92" s="100"/>
      <c r="Y92" s="100"/>
      <c r="Z92" s="101"/>
      <c r="AA92" s="101"/>
      <c r="AB92" s="101"/>
      <c r="AC92" s="101"/>
      <c r="AD92" s="101"/>
      <c r="AE92" s="101"/>
      <c r="AF92" s="101"/>
      <c r="AG92" s="101"/>
      <c r="AH92" s="101"/>
      <c r="AI92" s="87">
        <f t="shared" si="34"/>
        <v>0</v>
      </c>
      <c r="AJ92" s="92"/>
    </row>
    <row r="93" spans="1:36" ht="15.05" customHeight="1" x14ac:dyDescent="0.25">
      <c r="A93" s="95">
        <v>83</v>
      </c>
      <c r="B93" s="96" t="s">
        <v>612</v>
      </c>
      <c r="C93" s="99">
        <f t="shared" si="37"/>
        <v>2000000000</v>
      </c>
      <c r="D93" s="100">
        <v>0</v>
      </c>
      <c r="E93" s="100">
        <v>2000000000</v>
      </c>
      <c r="F93" s="99"/>
      <c r="G93" s="99"/>
      <c r="H93" s="99"/>
      <c r="I93" s="99"/>
      <c r="J93" s="99"/>
      <c r="K93" s="99"/>
      <c r="L93" s="99"/>
      <c r="M93" s="99">
        <f t="shared" si="35"/>
        <v>2000000000</v>
      </c>
      <c r="N93" s="99">
        <v>0</v>
      </c>
      <c r="O93" s="100">
        <v>2000000000</v>
      </c>
      <c r="P93" s="99"/>
      <c r="Q93" s="99"/>
      <c r="R93" s="99">
        <f t="shared" si="33"/>
        <v>0</v>
      </c>
      <c r="S93" s="99"/>
      <c r="T93" s="99"/>
      <c r="U93" s="99"/>
      <c r="V93" s="99"/>
      <c r="W93" s="99">
        <f t="shared" si="36"/>
        <v>0</v>
      </c>
      <c r="X93" s="100"/>
      <c r="Y93" s="100"/>
      <c r="Z93" s="101"/>
      <c r="AA93" s="101"/>
      <c r="AB93" s="101"/>
      <c r="AC93" s="101"/>
      <c r="AD93" s="101"/>
      <c r="AE93" s="101"/>
      <c r="AF93" s="101"/>
      <c r="AG93" s="101"/>
      <c r="AH93" s="101"/>
      <c r="AI93" s="87">
        <f t="shared" si="34"/>
        <v>0</v>
      </c>
      <c r="AJ93" s="92"/>
    </row>
    <row r="94" spans="1:36" ht="22.6" customHeight="1" x14ac:dyDescent="0.25">
      <c r="A94" s="95">
        <v>84</v>
      </c>
      <c r="B94" s="96" t="s">
        <v>613</v>
      </c>
      <c r="C94" s="99">
        <f t="shared" si="37"/>
        <v>2000000000</v>
      </c>
      <c r="D94" s="100">
        <v>0</v>
      </c>
      <c r="E94" s="100">
        <v>2000000000</v>
      </c>
      <c r="F94" s="99"/>
      <c r="G94" s="99"/>
      <c r="H94" s="99"/>
      <c r="I94" s="99"/>
      <c r="J94" s="99">
        <f>+SUM(K94:L94)</f>
        <v>0</v>
      </c>
      <c r="K94" s="99"/>
      <c r="L94" s="99"/>
      <c r="M94" s="99">
        <f t="shared" si="35"/>
        <v>2000000000</v>
      </c>
      <c r="N94" s="99">
        <v>0</v>
      </c>
      <c r="O94" s="100">
        <v>2000000000</v>
      </c>
      <c r="P94" s="99"/>
      <c r="Q94" s="99"/>
      <c r="R94" s="99">
        <f t="shared" si="33"/>
        <v>0</v>
      </c>
      <c r="S94" s="99"/>
      <c r="T94" s="99"/>
      <c r="U94" s="99"/>
      <c r="V94" s="99"/>
      <c r="W94" s="99">
        <f t="shared" si="36"/>
        <v>0</v>
      </c>
      <c r="X94" s="100"/>
      <c r="Y94" s="100"/>
      <c r="Z94" s="101"/>
      <c r="AA94" s="101"/>
      <c r="AB94" s="101"/>
      <c r="AC94" s="101"/>
      <c r="AD94" s="101"/>
      <c r="AE94" s="101"/>
      <c r="AF94" s="101"/>
      <c r="AG94" s="101"/>
      <c r="AH94" s="101"/>
      <c r="AI94" s="87">
        <f t="shared" si="34"/>
        <v>0</v>
      </c>
      <c r="AJ94" s="92"/>
    </row>
    <row r="95" spans="1:36" ht="15.05" customHeight="1" x14ac:dyDescent="0.25">
      <c r="A95" s="95">
        <v>85</v>
      </c>
      <c r="B95" s="96" t="s">
        <v>614</v>
      </c>
      <c r="C95" s="99">
        <f t="shared" si="37"/>
        <v>2000000000</v>
      </c>
      <c r="D95" s="100">
        <v>0</v>
      </c>
      <c r="E95" s="100">
        <v>2000000000</v>
      </c>
      <c r="F95" s="99"/>
      <c r="G95" s="99"/>
      <c r="H95" s="99"/>
      <c r="I95" s="99"/>
      <c r="J95" s="99"/>
      <c r="K95" s="99"/>
      <c r="L95" s="99"/>
      <c r="M95" s="99">
        <f t="shared" si="35"/>
        <v>2000000000</v>
      </c>
      <c r="N95" s="99">
        <v>0</v>
      </c>
      <c r="O95" s="100">
        <v>2000000000</v>
      </c>
      <c r="P95" s="99"/>
      <c r="Q95" s="99"/>
      <c r="R95" s="99">
        <f t="shared" si="33"/>
        <v>0</v>
      </c>
      <c r="S95" s="99"/>
      <c r="T95" s="99"/>
      <c r="U95" s="99"/>
      <c r="V95" s="99"/>
      <c r="W95" s="99">
        <f t="shared" si="36"/>
        <v>0</v>
      </c>
      <c r="X95" s="100"/>
      <c r="Y95" s="100"/>
      <c r="Z95" s="101"/>
      <c r="AA95" s="101"/>
      <c r="AB95" s="101"/>
      <c r="AC95" s="101"/>
      <c r="AD95" s="101"/>
      <c r="AE95" s="101"/>
      <c r="AF95" s="101"/>
      <c r="AG95" s="101"/>
      <c r="AH95" s="101"/>
      <c r="AI95" s="87">
        <f t="shared" si="34"/>
        <v>0</v>
      </c>
      <c r="AJ95" s="92"/>
    </row>
    <row r="96" spans="1:36" ht="15.05" customHeight="1" x14ac:dyDescent="0.25">
      <c r="A96" s="95">
        <v>86</v>
      </c>
      <c r="B96" s="96" t="s">
        <v>615</v>
      </c>
      <c r="C96" s="99">
        <f t="shared" si="37"/>
        <v>2000000000</v>
      </c>
      <c r="D96" s="100">
        <v>0</v>
      </c>
      <c r="E96" s="100">
        <v>2000000000</v>
      </c>
      <c r="F96" s="99"/>
      <c r="G96" s="99"/>
      <c r="H96" s="99"/>
      <c r="I96" s="99"/>
      <c r="J96" s="99">
        <f>+SUM(K96:L96)</f>
        <v>0</v>
      </c>
      <c r="K96" s="99"/>
      <c r="L96" s="99"/>
      <c r="M96" s="99">
        <f t="shared" si="35"/>
        <v>2000000000</v>
      </c>
      <c r="N96" s="99">
        <v>0</v>
      </c>
      <c r="O96" s="100">
        <v>2000000000</v>
      </c>
      <c r="P96" s="99"/>
      <c r="Q96" s="99"/>
      <c r="R96" s="99">
        <f t="shared" si="33"/>
        <v>0</v>
      </c>
      <c r="S96" s="99"/>
      <c r="T96" s="99"/>
      <c r="U96" s="99"/>
      <c r="V96" s="99"/>
      <c r="W96" s="99">
        <f t="shared" si="36"/>
        <v>0</v>
      </c>
      <c r="X96" s="100"/>
      <c r="Y96" s="100"/>
      <c r="Z96" s="101"/>
      <c r="AA96" s="101"/>
      <c r="AB96" s="101"/>
      <c r="AC96" s="101"/>
      <c r="AD96" s="101"/>
      <c r="AE96" s="101"/>
      <c r="AF96" s="101"/>
      <c r="AG96" s="101"/>
      <c r="AH96" s="101"/>
      <c r="AI96" s="87">
        <f t="shared" si="34"/>
        <v>0</v>
      </c>
      <c r="AJ96" s="92"/>
    </row>
    <row r="97" spans="1:65" ht="15.05" customHeight="1" x14ac:dyDescent="0.25">
      <c r="A97" s="95">
        <v>87</v>
      </c>
      <c r="B97" s="96" t="s">
        <v>486</v>
      </c>
      <c r="C97" s="99">
        <f t="shared" si="37"/>
        <v>162482275323</v>
      </c>
      <c r="D97" s="100">
        <v>59224000000</v>
      </c>
      <c r="E97" s="100">
        <v>103258275323</v>
      </c>
      <c r="F97" s="99"/>
      <c r="G97" s="99"/>
      <c r="H97" s="99"/>
      <c r="I97" s="99"/>
      <c r="J97" s="99"/>
      <c r="K97" s="99"/>
      <c r="L97" s="99"/>
      <c r="M97" s="99">
        <f t="shared" si="35"/>
        <v>145717833289</v>
      </c>
      <c r="N97" s="99">
        <v>4798103100</v>
      </c>
      <c r="O97" s="100">
        <v>83094314565</v>
      </c>
      <c r="P97" s="99"/>
      <c r="Q97" s="99"/>
      <c r="R97" s="99">
        <f t="shared" si="33"/>
        <v>0</v>
      </c>
      <c r="S97" s="99"/>
      <c r="T97" s="99"/>
      <c r="U97" s="99"/>
      <c r="V97" s="99"/>
      <c r="W97" s="99">
        <f t="shared" si="36"/>
        <v>57825415624</v>
      </c>
      <c r="X97" s="100">
        <v>54425206686</v>
      </c>
      <c r="Y97" s="100">
        <v>3400208938</v>
      </c>
      <c r="Z97" s="101"/>
      <c r="AA97" s="101"/>
      <c r="AB97" s="101"/>
      <c r="AC97" s="101"/>
      <c r="AD97" s="101"/>
      <c r="AE97" s="101"/>
      <c r="AF97" s="101"/>
      <c r="AG97" s="101"/>
      <c r="AH97" s="101"/>
      <c r="AI97" s="87">
        <f t="shared" si="34"/>
        <v>0</v>
      </c>
      <c r="AJ97" s="92"/>
    </row>
    <row r="98" spans="1:65" ht="22.6" customHeight="1" x14ac:dyDescent="0.25">
      <c r="A98" s="95">
        <v>88</v>
      </c>
      <c r="B98" s="96" t="s">
        <v>99</v>
      </c>
      <c r="C98" s="99">
        <f t="shared" si="37"/>
        <v>53498344752</v>
      </c>
      <c r="D98" s="100">
        <v>0</v>
      </c>
      <c r="E98" s="100">
        <v>53498344752</v>
      </c>
      <c r="F98" s="99"/>
      <c r="G98" s="99"/>
      <c r="H98" s="99"/>
      <c r="I98" s="99"/>
      <c r="J98" s="99"/>
      <c r="K98" s="99"/>
      <c r="L98" s="99"/>
      <c r="M98" s="99">
        <f t="shared" si="35"/>
        <v>47497257662</v>
      </c>
      <c r="N98" s="99">
        <v>193303029</v>
      </c>
      <c r="O98" s="100">
        <v>43213427661</v>
      </c>
      <c r="P98" s="99"/>
      <c r="Q98" s="99"/>
      <c r="R98" s="99">
        <f t="shared" si="33"/>
        <v>0</v>
      </c>
      <c r="S98" s="99"/>
      <c r="T98" s="99"/>
      <c r="U98" s="99"/>
      <c r="V98" s="99"/>
      <c r="W98" s="99">
        <f t="shared" si="36"/>
        <v>4090526972</v>
      </c>
      <c r="X98" s="100"/>
      <c r="Y98" s="100">
        <v>4090526972</v>
      </c>
      <c r="Z98" s="101"/>
      <c r="AA98" s="101"/>
      <c r="AB98" s="101"/>
      <c r="AC98" s="101"/>
      <c r="AD98" s="101"/>
      <c r="AE98" s="101"/>
      <c r="AF98" s="101"/>
      <c r="AG98" s="101"/>
      <c r="AH98" s="101"/>
      <c r="AI98" s="87">
        <f t="shared" si="34"/>
        <v>0</v>
      </c>
      <c r="AJ98" s="92"/>
    </row>
    <row r="99" spans="1:65" ht="15.05" customHeight="1" x14ac:dyDescent="0.25">
      <c r="A99" s="95">
        <v>89</v>
      </c>
      <c r="B99" s="96" t="s">
        <v>518</v>
      </c>
      <c r="C99" s="99">
        <f t="shared" si="37"/>
        <v>64845530043</v>
      </c>
      <c r="D99" s="100">
        <v>1700000000</v>
      </c>
      <c r="E99" s="100">
        <v>63145530043</v>
      </c>
      <c r="F99" s="99"/>
      <c r="G99" s="99"/>
      <c r="H99" s="99"/>
      <c r="I99" s="99"/>
      <c r="J99" s="99"/>
      <c r="K99" s="99"/>
      <c r="L99" s="99"/>
      <c r="M99" s="99">
        <f t="shared" si="35"/>
        <v>29674228752</v>
      </c>
      <c r="N99" s="99">
        <v>1480807250</v>
      </c>
      <c r="O99" s="100">
        <v>26742510885</v>
      </c>
      <c r="P99" s="99"/>
      <c r="Q99" s="99"/>
      <c r="R99" s="99">
        <f t="shared" si="33"/>
        <v>0</v>
      </c>
      <c r="S99" s="99"/>
      <c r="T99" s="99"/>
      <c r="U99" s="99"/>
      <c r="V99" s="99"/>
      <c r="W99" s="99">
        <f t="shared" si="36"/>
        <v>1450910617</v>
      </c>
      <c r="X99" s="100"/>
      <c r="Y99" s="100">
        <v>1450910617</v>
      </c>
      <c r="Z99" s="101"/>
      <c r="AA99" s="101"/>
      <c r="AB99" s="101"/>
      <c r="AC99" s="101"/>
      <c r="AD99" s="101"/>
      <c r="AE99" s="101"/>
      <c r="AF99" s="101"/>
      <c r="AG99" s="101"/>
      <c r="AH99" s="101"/>
      <c r="AI99" s="87">
        <f t="shared" si="34"/>
        <v>0</v>
      </c>
      <c r="AJ99" s="92"/>
    </row>
    <row r="100" spans="1:65" ht="15.05" customHeight="1" x14ac:dyDescent="0.25">
      <c r="A100" s="95">
        <v>90</v>
      </c>
      <c r="B100" s="96" t="s">
        <v>471</v>
      </c>
      <c r="C100" s="99">
        <f t="shared" si="37"/>
        <v>289068529949</v>
      </c>
      <c r="D100" s="100">
        <v>0</v>
      </c>
      <c r="E100" s="100">
        <v>289068529949</v>
      </c>
      <c r="F100" s="99"/>
      <c r="G100" s="99"/>
      <c r="H100" s="99"/>
      <c r="I100" s="99"/>
      <c r="J100" s="99"/>
      <c r="K100" s="99"/>
      <c r="L100" s="99"/>
      <c r="M100" s="99">
        <f t="shared" si="35"/>
        <v>261308985521</v>
      </c>
      <c r="N100" s="99">
        <v>0</v>
      </c>
      <c r="O100" s="100">
        <v>257223906871</v>
      </c>
      <c r="P100" s="99"/>
      <c r="Q100" s="99"/>
      <c r="R100" s="99">
        <f t="shared" si="33"/>
        <v>0</v>
      </c>
      <c r="S100" s="99"/>
      <c r="T100" s="99"/>
      <c r="U100" s="99"/>
      <c r="V100" s="99"/>
      <c r="W100" s="99">
        <f t="shared" si="36"/>
        <v>4085078650</v>
      </c>
      <c r="X100" s="100"/>
      <c r="Y100" s="100">
        <v>4085078650</v>
      </c>
      <c r="Z100" s="101"/>
      <c r="AA100" s="101"/>
      <c r="AB100" s="101"/>
      <c r="AC100" s="101"/>
      <c r="AD100" s="101"/>
      <c r="AE100" s="101"/>
      <c r="AF100" s="101"/>
      <c r="AG100" s="101"/>
      <c r="AH100" s="101"/>
      <c r="AI100" s="87">
        <f t="shared" si="34"/>
        <v>0</v>
      </c>
      <c r="AJ100" s="92"/>
    </row>
    <row r="101" spans="1:65" ht="15.05" customHeight="1" x14ac:dyDescent="0.25">
      <c r="A101" s="95">
        <v>91</v>
      </c>
      <c r="B101" s="96" t="s">
        <v>519</v>
      </c>
      <c r="C101" s="99">
        <f t="shared" si="37"/>
        <v>23327392976</v>
      </c>
      <c r="D101" s="100">
        <v>0</v>
      </c>
      <c r="E101" s="100">
        <v>23327392976</v>
      </c>
      <c r="F101" s="99"/>
      <c r="G101" s="99"/>
      <c r="H101" s="99"/>
      <c r="I101" s="99"/>
      <c r="J101" s="99"/>
      <c r="K101" s="99"/>
      <c r="L101" s="99"/>
      <c r="M101" s="99">
        <f t="shared" si="35"/>
        <v>16905854818</v>
      </c>
      <c r="N101" s="99">
        <v>0</v>
      </c>
      <c r="O101" s="100">
        <v>15631466226</v>
      </c>
      <c r="P101" s="99"/>
      <c r="Q101" s="99"/>
      <c r="R101" s="99">
        <f t="shared" si="33"/>
        <v>0</v>
      </c>
      <c r="S101" s="99"/>
      <c r="T101" s="99"/>
      <c r="U101" s="99"/>
      <c r="V101" s="99"/>
      <c r="W101" s="99">
        <f t="shared" si="36"/>
        <v>1274388592</v>
      </c>
      <c r="X101" s="100"/>
      <c r="Y101" s="100">
        <v>1274388592</v>
      </c>
      <c r="Z101" s="101"/>
      <c r="AA101" s="101"/>
      <c r="AB101" s="101"/>
      <c r="AC101" s="101"/>
      <c r="AD101" s="101"/>
      <c r="AE101" s="101"/>
      <c r="AF101" s="101"/>
      <c r="AG101" s="101"/>
      <c r="AH101" s="101"/>
      <c r="AI101" s="87">
        <f t="shared" si="34"/>
        <v>0</v>
      </c>
      <c r="AJ101" s="92"/>
    </row>
    <row r="102" spans="1:65" ht="22.6" customHeight="1" x14ac:dyDescent="0.25">
      <c r="A102" s="95">
        <v>92</v>
      </c>
      <c r="B102" s="96" t="s">
        <v>487</v>
      </c>
      <c r="C102" s="99">
        <f t="shared" si="37"/>
        <v>2184245721237</v>
      </c>
      <c r="D102" s="100">
        <v>0</v>
      </c>
      <c r="E102" s="100">
        <v>2184245721237</v>
      </c>
      <c r="F102" s="99"/>
      <c r="G102" s="99"/>
      <c r="H102" s="99"/>
      <c r="I102" s="99"/>
      <c r="J102" s="99"/>
      <c r="K102" s="99"/>
      <c r="L102" s="99"/>
      <c r="M102" s="99">
        <f t="shared" si="35"/>
        <v>2140187950648</v>
      </c>
      <c r="N102" s="99">
        <v>0</v>
      </c>
      <c r="O102" s="100">
        <v>1527690319985</v>
      </c>
      <c r="P102" s="99"/>
      <c r="Q102" s="99"/>
      <c r="R102" s="99">
        <f t="shared" si="33"/>
        <v>0</v>
      </c>
      <c r="S102" s="99"/>
      <c r="T102" s="99"/>
      <c r="U102" s="99"/>
      <c r="V102" s="99"/>
      <c r="W102" s="99">
        <f t="shared" si="36"/>
        <v>612497630663</v>
      </c>
      <c r="X102" s="100"/>
      <c r="Y102" s="100">
        <v>612497630663</v>
      </c>
      <c r="Z102" s="101"/>
      <c r="AA102" s="101"/>
      <c r="AB102" s="101"/>
      <c r="AC102" s="101"/>
      <c r="AD102" s="101"/>
      <c r="AE102" s="101"/>
      <c r="AF102" s="101"/>
      <c r="AG102" s="101"/>
      <c r="AH102" s="101"/>
      <c r="AI102" s="87">
        <f t="shared" si="34"/>
        <v>0</v>
      </c>
      <c r="AJ102" s="92"/>
    </row>
    <row r="103" spans="1:65" ht="15.05" customHeight="1" x14ac:dyDescent="0.25">
      <c r="A103" s="95">
        <v>94</v>
      </c>
      <c r="B103" s="96" t="s">
        <v>520</v>
      </c>
      <c r="C103" s="99">
        <f t="shared" si="37"/>
        <v>9678250999</v>
      </c>
      <c r="D103" s="100">
        <v>0</v>
      </c>
      <c r="E103" s="100">
        <v>9678250999</v>
      </c>
      <c r="F103" s="99"/>
      <c r="G103" s="99"/>
      <c r="H103" s="99"/>
      <c r="I103" s="99"/>
      <c r="J103" s="99"/>
      <c r="K103" s="99"/>
      <c r="L103" s="99"/>
      <c r="M103" s="99">
        <f t="shared" si="35"/>
        <v>11168748625</v>
      </c>
      <c r="N103" s="99">
        <v>0</v>
      </c>
      <c r="O103" s="100">
        <v>8814930032</v>
      </c>
      <c r="P103" s="99"/>
      <c r="Q103" s="99"/>
      <c r="R103" s="99"/>
      <c r="S103" s="99"/>
      <c r="T103" s="99"/>
      <c r="U103" s="99"/>
      <c r="V103" s="99"/>
      <c r="W103" s="99">
        <f t="shared" si="36"/>
        <v>2353818593</v>
      </c>
      <c r="X103" s="100"/>
      <c r="Y103" s="100">
        <v>2353818593</v>
      </c>
      <c r="Z103" s="101"/>
      <c r="AA103" s="101"/>
      <c r="AB103" s="101"/>
      <c r="AC103" s="101"/>
      <c r="AD103" s="101"/>
      <c r="AE103" s="101"/>
      <c r="AF103" s="101"/>
      <c r="AG103" s="101"/>
      <c r="AH103" s="101"/>
      <c r="AI103" s="87">
        <f t="shared" si="34"/>
        <v>0</v>
      </c>
      <c r="AJ103" s="92"/>
    </row>
    <row r="104" spans="1:65" ht="15.05" customHeight="1" x14ac:dyDescent="0.25">
      <c r="A104" s="95">
        <v>95</v>
      </c>
      <c r="B104" s="96" t="s">
        <v>521</v>
      </c>
      <c r="C104" s="99">
        <f t="shared" si="37"/>
        <v>27889282500</v>
      </c>
      <c r="D104" s="100">
        <v>0</v>
      </c>
      <c r="E104" s="100">
        <v>27889282500</v>
      </c>
      <c r="F104" s="99"/>
      <c r="G104" s="99"/>
      <c r="H104" s="99"/>
      <c r="I104" s="99"/>
      <c r="J104" s="99"/>
      <c r="K104" s="99"/>
      <c r="L104" s="99"/>
      <c r="M104" s="99">
        <f t="shared" si="35"/>
        <v>20606324148</v>
      </c>
      <c r="N104" s="99">
        <v>0</v>
      </c>
      <c r="O104" s="100">
        <v>13257324148</v>
      </c>
      <c r="P104" s="99"/>
      <c r="Q104" s="99"/>
      <c r="R104" s="99"/>
      <c r="S104" s="99"/>
      <c r="T104" s="99"/>
      <c r="U104" s="99"/>
      <c r="V104" s="99"/>
      <c r="W104" s="99">
        <f t="shared" si="36"/>
        <v>7349000000</v>
      </c>
      <c r="X104" s="100"/>
      <c r="Y104" s="100">
        <v>7349000000</v>
      </c>
      <c r="Z104" s="101"/>
      <c r="AA104" s="101"/>
      <c r="AB104" s="101"/>
      <c r="AC104" s="101"/>
      <c r="AD104" s="101"/>
      <c r="AE104" s="101"/>
      <c r="AF104" s="101"/>
      <c r="AG104" s="101"/>
      <c r="AH104" s="101"/>
      <c r="AI104" s="87">
        <f t="shared" si="34"/>
        <v>0</v>
      </c>
      <c r="AJ104" s="92"/>
    </row>
    <row r="105" spans="1:65" ht="15.05" customHeight="1" x14ac:dyDescent="0.25">
      <c r="A105" s="95">
        <v>96</v>
      </c>
      <c r="B105" s="96" t="s">
        <v>457</v>
      </c>
      <c r="C105" s="99">
        <f t="shared" si="37"/>
        <v>3185519214</v>
      </c>
      <c r="D105" s="100">
        <v>0</v>
      </c>
      <c r="E105" s="100">
        <v>3185519214</v>
      </c>
      <c r="F105" s="99"/>
      <c r="G105" s="99"/>
      <c r="H105" s="99"/>
      <c r="I105" s="99"/>
      <c r="J105" s="99"/>
      <c r="K105" s="99"/>
      <c r="L105" s="99"/>
      <c r="M105" s="99">
        <f t="shared" si="35"/>
        <v>3185519214</v>
      </c>
      <c r="N105" s="99">
        <v>0</v>
      </c>
      <c r="O105" s="100">
        <v>3185519214</v>
      </c>
      <c r="P105" s="99"/>
      <c r="Q105" s="99"/>
      <c r="R105" s="99"/>
      <c r="S105" s="99"/>
      <c r="T105" s="99"/>
      <c r="U105" s="99"/>
      <c r="V105" s="99"/>
      <c r="W105" s="99">
        <f t="shared" si="36"/>
        <v>0</v>
      </c>
      <c r="X105" s="100"/>
      <c r="Y105" s="100"/>
      <c r="Z105" s="101"/>
      <c r="AA105" s="101"/>
      <c r="AB105" s="101"/>
      <c r="AC105" s="101"/>
      <c r="AD105" s="101"/>
      <c r="AE105" s="101"/>
      <c r="AF105" s="101"/>
      <c r="AG105" s="101"/>
      <c r="AH105" s="101"/>
      <c r="AI105" s="87">
        <f t="shared" si="34"/>
        <v>0</v>
      </c>
      <c r="AJ105" s="92"/>
    </row>
    <row r="106" spans="1:65" ht="22.6" customHeight="1" x14ac:dyDescent="0.25">
      <c r="A106" s="95">
        <v>97</v>
      </c>
      <c r="B106" s="96" t="s">
        <v>617</v>
      </c>
      <c r="C106" s="99">
        <f t="shared" si="37"/>
        <v>8171467000.000001</v>
      </c>
      <c r="D106" s="100">
        <v>8171467000.000001</v>
      </c>
      <c r="E106" s="100">
        <v>0</v>
      </c>
      <c r="F106" s="99"/>
      <c r="G106" s="99"/>
      <c r="H106" s="99"/>
      <c r="I106" s="99"/>
      <c r="J106" s="99"/>
      <c r="K106" s="99"/>
      <c r="L106" s="99"/>
      <c r="M106" s="99">
        <f t="shared" si="35"/>
        <v>8171467000</v>
      </c>
      <c r="N106" s="99">
        <v>8171467000</v>
      </c>
      <c r="O106" s="100">
        <v>0</v>
      </c>
      <c r="P106" s="99"/>
      <c r="Q106" s="99"/>
      <c r="R106" s="99"/>
      <c r="S106" s="99"/>
      <c r="T106" s="99"/>
      <c r="U106" s="99"/>
      <c r="V106" s="99"/>
      <c r="W106" s="99">
        <f t="shared" si="36"/>
        <v>0</v>
      </c>
      <c r="X106" s="100"/>
      <c r="Y106" s="100"/>
      <c r="Z106" s="101"/>
      <c r="AA106" s="101"/>
      <c r="AB106" s="101"/>
      <c r="AC106" s="101"/>
      <c r="AD106" s="101"/>
      <c r="AE106" s="101"/>
      <c r="AF106" s="101"/>
      <c r="AG106" s="101"/>
      <c r="AH106" s="101"/>
      <c r="AI106" s="87">
        <f t="shared" si="34"/>
        <v>0</v>
      </c>
      <c r="AJ106" s="92"/>
    </row>
    <row r="107" spans="1:65" ht="22.6" customHeight="1" x14ac:dyDescent="0.25">
      <c r="A107" s="95">
        <v>99</v>
      </c>
      <c r="B107" s="96" t="s">
        <v>111</v>
      </c>
      <c r="C107" s="99">
        <f t="shared" si="37"/>
        <v>1046000000</v>
      </c>
      <c r="D107" s="100">
        <v>0</v>
      </c>
      <c r="E107" s="100">
        <v>1046000000</v>
      </c>
      <c r="F107" s="99"/>
      <c r="G107" s="99"/>
      <c r="H107" s="99"/>
      <c r="I107" s="99"/>
      <c r="J107" s="99"/>
      <c r="K107" s="99"/>
      <c r="L107" s="99"/>
      <c r="M107" s="99">
        <f t="shared" si="35"/>
        <v>1046000000</v>
      </c>
      <c r="N107" s="99">
        <v>0</v>
      </c>
      <c r="O107" s="100">
        <v>1046000000</v>
      </c>
      <c r="P107" s="99"/>
      <c r="Q107" s="99"/>
      <c r="R107" s="99">
        <f t="shared" si="33"/>
        <v>0</v>
      </c>
      <c r="S107" s="99"/>
      <c r="T107" s="99"/>
      <c r="U107" s="99"/>
      <c r="V107" s="99"/>
      <c r="W107" s="99">
        <f t="shared" si="36"/>
        <v>0</v>
      </c>
      <c r="X107" s="100"/>
      <c r="Y107" s="100"/>
      <c r="Z107" s="101"/>
      <c r="AA107" s="101"/>
      <c r="AB107" s="101"/>
      <c r="AC107" s="101"/>
      <c r="AD107" s="101"/>
      <c r="AE107" s="101"/>
      <c r="AF107" s="101"/>
      <c r="AG107" s="101"/>
      <c r="AH107" s="101"/>
      <c r="AI107" s="87">
        <f t="shared" si="34"/>
        <v>0</v>
      </c>
      <c r="AJ107" s="92"/>
    </row>
    <row r="108" spans="1:65" ht="33.75" customHeight="1" x14ac:dyDescent="0.25">
      <c r="A108" s="95">
        <v>100</v>
      </c>
      <c r="B108" s="96" t="s">
        <v>112</v>
      </c>
      <c r="C108" s="99">
        <f t="shared" si="37"/>
        <v>2229000000</v>
      </c>
      <c r="D108" s="100">
        <v>0</v>
      </c>
      <c r="E108" s="100">
        <v>2229000000</v>
      </c>
      <c r="F108" s="99"/>
      <c r="G108" s="99"/>
      <c r="H108" s="99"/>
      <c r="I108" s="99"/>
      <c r="J108" s="99"/>
      <c r="K108" s="99"/>
      <c r="L108" s="99"/>
      <c r="M108" s="99">
        <f t="shared" si="35"/>
        <v>2229000000</v>
      </c>
      <c r="N108" s="99">
        <v>0</v>
      </c>
      <c r="O108" s="100">
        <v>2229000000</v>
      </c>
      <c r="P108" s="99"/>
      <c r="Q108" s="99"/>
      <c r="R108" s="99">
        <f t="shared" ref="R108:R135" si="38">+SUM(S108:T108)</f>
        <v>0</v>
      </c>
      <c r="S108" s="99"/>
      <c r="T108" s="99"/>
      <c r="U108" s="99"/>
      <c r="V108" s="99"/>
      <c r="W108" s="99">
        <f t="shared" si="36"/>
        <v>0</v>
      </c>
      <c r="X108" s="100"/>
      <c r="Y108" s="100"/>
      <c r="Z108" s="101"/>
      <c r="AA108" s="101"/>
      <c r="AB108" s="101"/>
      <c r="AC108" s="101"/>
      <c r="AD108" s="101"/>
      <c r="AE108" s="101"/>
      <c r="AF108" s="101"/>
      <c r="AG108" s="101"/>
      <c r="AH108" s="101"/>
      <c r="AI108" s="87">
        <f t="shared" si="34"/>
        <v>0</v>
      </c>
      <c r="AJ108" s="92"/>
    </row>
    <row r="109" spans="1:65" ht="22.6" customHeight="1" x14ac:dyDescent="0.25">
      <c r="A109" s="95">
        <v>101</v>
      </c>
      <c r="B109" s="96" t="s">
        <v>550</v>
      </c>
      <c r="C109" s="99">
        <f t="shared" si="37"/>
        <v>359740288</v>
      </c>
      <c r="D109" s="100">
        <v>0</v>
      </c>
      <c r="E109" s="100">
        <v>359740288</v>
      </c>
      <c r="F109" s="99"/>
      <c r="G109" s="99"/>
      <c r="H109" s="99"/>
      <c r="I109" s="99"/>
      <c r="J109" s="99"/>
      <c r="K109" s="99"/>
      <c r="L109" s="99"/>
      <c r="M109" s="99">
        <f t="shared" si="35"/>
        <v>359740288</v>
      </c>
      <c r="N109" s="99">
        <v>0</v>
      </c>
      <c r="O109" s="100">
        <v>359740288</v>
      </c>
      <c r="P109" s="99"/>
      <c r="Q109" s="99"/>
      <c r="R109" s="99">
        <f t="shared" si="38"/>
        <v>0</v>
      </c>
      <c r="S109" s="99"/>
      <c r="T109" s="99"/>
      <c r="U109" s="99"/>
      <c r="V109" s="99"/>
      <c r="W109" s="99">
        <f t="shared" si="36"/>
        <v>0</v>
      </c>
      <c r="X109" s="100"/>
      <c r="Y109" s="100"/>
      <c r="Z109" s="101"/>
      <c r="AA109" s="101"/>
      <c r="AB109" s="101"/>
      <c r="AC109" s="101"/>
      <c r="AD109" s="101"/>
      <c r="AE109" s="101"/>
      <c r="AF109" s="101"/>
      <c r="AG109" s="101"/>
      <c r="AH109" s="101"/>
      <c r="AI109" s="87">
        <f t="shared" si="34"/>
        <v>0</v>
      </c>
      <c r="AJ109" s="92"/>
    </row>
    <row r="110" spans="1:65" s="123" customFormat="1" ht="22.6" customHeight="1" x14ac:dyDescent="0.25">
      <c r="A110" s="95">
        <v>102</v>
      </c>
      <c r="B110" s="104" t="s">
        <v>619</v>
      </c>
      <c r="C110" s="99">
        <f t="shared" si="37"/>
        <v>0</v>
      </c>
      <c r="D110" s="100">
        <v>0</v>
      </c>
      <c r="E110" s="100">
        <v>0</v>
      </c>
      <c r="F110" s="121"/>
      <c r="G110" s="121"/>
      <c r="H110" s="121"/>
      <c r="I110" s="121"/>
      <c r="J110" s="121"/>
      <c r="K110" s="121"/>
      <c r="L110" s="121"/>
      <c r="M110" s="99">
        <f t="shared" si="35"/>
        <v>542327000</v>
      </c>
      <c r="N110" s="99">
        <v>542327000</v>
      </c>
      <c r="O110" s="100">
        <v>0</v>
      </c>
      <c r="P110" s="121"/>
      <c r="Q110" s="121"/>
      <c r="R110" s="121">
        <f t="shared" si="38"/>
        <v>0</v>
      </c>
      <c r="S110" s="121"/>
      <c r="T110" s="121"/>
      <c r="U110" s="121"/>
      <c r="V110" s="121"/>
      <c r="W110" s="99">
        <f t="shared" si="36"/>
        <v>0</v>
      </c>
      <c r="X110" s="100"/>
      <c r="Y110" s="100"/>
      <c r="Z110" s="122"/>
      <c r="AA110" s="122"/>
      <c r="AB110" s="122"/>
      <c r="AC110" s="122"/>
      <c r="AD110" s="122"/>
      <c r="AE110" s="122"/>
      <c r="AF110" s="122"/>
      <c r="AG110" s="122"/>
      <c r="AH110" s="122"/>
      <c r="AI110" s="87">
        <f t="shared" si="34"/>
        <v>0</v>
      </c>
      <c r="AJ110" s="92"/>
      <c r="AL110" s="131"/>
      <c r="AM110" s="131"/>
      <c r="AN110" s="131"/>
      <c r="AO110" s="131"/>
      <c r="AP110" s="131"/>
      <c r="AQ110" s="131"/>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row>
    <row r="111" spans="1:65" s="123" customFormat="1" ht="22.6" customHeight="1" x14ac:dyDescent="0.25">
      <c r="A111" s="95"/>
      <c r="B111" s="104" t="s">
        <v>639</v>
      </c>
      <c r="C111" s="99">
        <f t="shared" ref="C111" si="39">+SUM(D111:I111)</f>
        <v>0</v>
      </c>
      <c r="D111" s="100"/>
      <c r="E111" s="100"/>
      <c r="F111" s="121"/>
      <c r="G111" s="121"/>
      <c r="H111" s="121"/>
      <c r="I111" s="121"/>
      <c r="J111" s="121"/>
      <c r="K111" s="121"/>
      <c r="L111" s="121"/>
      <c r="M111" s="99">
        <f t="shared" si="35"/>
        <v>40000000</v>
      </c>
      <c r="N111" s="99"/>
      <c r="O111" s="100"/>
      <c r="P111" s="121"/>
      <c r="Q111" s="121"/>
      <c r="R111" s="121">
        <f t="shared" si="38"/>
        <v>0</v>
      </c>
      <c r="S111" s="121"/>
      <c r="T111" s="121"/>
      <c r="U111" s="121"/>
      <c r="V111" s="121"/>
      <c r="W111" s="99">
        <f t="shared" si="36"/>
        <v>40000000</v>
      </c>
      <c r="X111" s="100"/>
      <c r="Y111" s="100">
        <v>40000000</v>
      </c>
      <c r="Z111" s="122"/>
      <c r="AA111" s="122"/>
      <c r="AB111" s="122"/>
      <c r="AC111" s="122"/>
      <c r="AD111" s="122"/>
      <c r="AE111" s="122"/>
      <c r="AF111" s="122"/>
      <c r="AG111" s="122"/>
      <c r="AH111" s="122"/>
      <c r="AI111" s="87"/>
      <c r="AJ111" s="92"/>
      <c r="AL111" s="131"/>
      <c r="AM111" s="131"/>
      <c r="AN111" s="131"/>
      <c r="AO111" s="131"/>
      <c r="AP111" s="131"/>
      <c r="AQ111" s="131"/>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row>
    <row r="112" spans="1:65" ht="22.6" customHeight="1" x14ac:dyDescent="0.25">
      <c r="A112" s="95">
        <v>103</v>
      </c>
      <c r="B112" s="96" t="s">
        <v>488</v>
      </c>
      <c r="C112" s="99">
        <f t="shared" si="37"/>
        <v>12500000000</v>
      </c>
      <c r="D112" s="100">
        <v>12500000000</v>
      </c>
      <c r="E112" s="100">
        <v>0</v>
      </c>
      <c r="F112" s="99"/>
      <c r="G112" s="99"/>
      <c r="H112" s="99"/>
      <c r="I112" s="99"/>
      <c r="J112" s="99"/>
      <c r="K112" s="99"/>
      <c r="L112" s="99"/>
      <c r="M112" s="99">
        <f t="shared" si="35"/>
        <v>1656058202672</v>
      </c>
      <c r="N112" s="99">
        <v>16155625000</v>
      </c>
      <c r="O112" s="100">
        <v>0</v>
      </c>
      <c r="P112" s="99"/>
      <c r="Q112" s="99"/>
      <c r="R112" s="99">
        <f t="shared" si="38"/>
        <v>0</v>
      </c>
      <c r="S112" s="99"/>
      <c r="T112" s="99"/>
      <c r="U112" s="99"/>
      <c r="V112" s="99"/>
      <c r="W112" s="99">
        <f t="shared" si="36"/>
        <v>1639902577672</v>
      </c>
      <c r="X112" s="100">
        <v>1639902577672</v>
      </c>
      <c r="Y112" s="100"/>
      <c r="Z112" s="101"/>
      <c r="AA112" s="101"/>
      <c r="AB112" s="101"/>
      <c r="AC112" s="101"/>
      <c r="AD112" s="101"/>
      <c r="AE112" s="101"/>
      <c r="AF112" s="101"/>
      <c r="AG112" s="101"/>
      <c r="AH112" s="101"/>
      <c r="AI112" s="87">
        <f t="shared" si="34"/>
        <v>0</v>
      </c>
      <c r="AJ112" s="92"/>
    </row>
    <row r="113" spans="1:65" ht="22.6" customHeight="1" x14ac:dyDescent="0.25">
      <c r="A113" s="95">
        <v>104</v>
      </c>
      <c r="B113" s="96" t="s">
        <v>489</v>
      </c>
      <c r="C113" s="99">
        <f t="shared" si="37"/>
        <v>0</v>
      </c>
      <c r="D113" s="100">
        <v>0</v>
      </c>
      <c r="E113" s="100">
        <v>0</v>
      </c>
      <c r="F113" s="99"/>
      <c r="G113" s="99"/>
      <c r="H113" s="99"/>
      <c r="I113" s="99"/>
      <c r="J113" s="99"/>
      <c r="K113" s="99"/>
      <c r="L113" s="99"/>
      <c r="M113" s="99">
        <f t="shared" si="35"/>
        <v>6630268347</v>
      </c>
      <c r="N113" s="99">
        <v>6630268347</v>
      </c>
      <c r="O113" s="100">
        <v>0</v>
      </c>
      <c r="P113" s="99"/>
      <c r="Q113" s="99"/>
      <c r="R113" s="99">
        <f t="shared" si="38"/>
        <v>0</v>
      </c>
      <c r="S113" s="99"/>
      <c r="T113" s="99"/>
      <c r="U113" s="99"/>
      <c r="V113" s="99"/>
      <c r="W113" s="99">
        <f t="shared" si="36"/>
        <v>0</v>
      </c>
      <c r="X113" s="100"/>
      <c r="Y113" s="100"/>
      <c r="Z113" s="101"/>
      <c r="AA113" s="101"/>
      <c r="AB113" s="101"/>
      <c r="AC113" s="101"/>
      <c r="AD113" s="101"/>
      <c r="AE113" s="101"/>
      <c r="AF113" s="101"/>
      <c r="AG113" s="101"/>
      <c r="AH113" s="101"/>
      <c r="AI113" s="87">
        <f t="shared" si="34"/>
        <v>0</v>
      </c>
      <c r="AJ113" s="92"/>
    </row>
    <row r="114" spans="1:65" ht="22.6" customHeight="1" x14ac:dyDescent="0.25">
      <c r="A114" s="95"/>
      <c r="B114" s="96" t="s">
        <v>640</v>
      </c>
      <c r="C114" s="99">
        <f t="shared" si="37"/>
        <v>0</v>
      </c>
      <c r="D114" s="100"/>
      <c r="E114" s="100"/>
      <c r="F114" s="99"/>
      <c r="G114" s="99"/>
      <c r="H114" s="99"/>
      <c r="I114" s="99"/>
      <c r="J114" s="99"/>
      <c r="K114" s="99"/>
      <c r="L114" s="99"/>
      <c r="M114" s="99">
        <f t="shared" si="35"/>
        <v>3085189654206</v>
      </c>
      <c r="N114" s="99"/>
      <c r="O114" s="100"/>
      <c r="P114" s="99"/>
      <c r="Q114" s="99"/>
      <c r="R114" s="99">
        <f t="shared" si="38"/>
        <v>0</v>
      </c>
      <c r="S114" s="99"/>
      <c r="T114" s="99"/>
      <c r="U114" s="99"/>
      <c r="V114" s="99"/>
      <c r="W114" s="99">
        <f t="shared" si="36"/>
        <v>3085189654206</v>
      </c>
      <c r="X114" s="100">
        <v>3085189654206</v>
      </c>
      <c r="Y114" s="100"/>
      <c r="Z114" s="101"/>
      <c r="AA114" s="101"/>
      <c r="AB114" s="101"/>
      <c r="AC114" s="101"/>
      <c r="AD114" s="101"/>
      <c r="AE114" s="101"/>
      <c r="AF114" s="101"/>
      <c r="AG114" s="101"/>
      <c r="AH114" s="101"/>
      <c r="AI114" s="87"/>
      <c r="AJ114" s="92"/>
    </row>
    <row r="115" spans="1:65" ht="22.6" customHeight="1" x14ac:dyDescent="0.25">
      <c r="A115" s="95"/>
      <c r="B115" s="96" t="s">
        <v>641</v>
      </c>
      <c r="C115" s="99">
        <f t="shared" si="37"/>
        <v>0</v>
      </c>
      <c r="D115" s="100"/>
      <c r="E115" s="100"/>
      <c r="F115" s="99"/>
      <c r="G115" s="99"/>
      <c r="H115" s="99"/>
      <c r="I115" s="99"/>
      <c r="J115" s="99"/>
      <c r="K115" s="99"/>
      <c r="L115" s="99"/>
      <c r="M115" s="99">
        <f t="shared" si="35"/>
        <v>59612956737</v>
      </c>
      <c r="N115" s="99"/>
      <c r="O115" s="100"/>
      <c r="P115" s="99"/>
      <c r="Q115" s="99"/>
      <c r="R115" s="99">
        <f t="shared" si="38"/>
        <v>0</v>
      </c>
      <c r="S115" s="99"/>
      <c r="T115" s="99"/>
      <c r="U115" s="99"/>
      <c r="V115" s="99"/>
      <c r="W115" s="99">
        <f t="shared" si="36"/>
        <v>59612956737</v>
      </c>
      <c r="X115" s="100">
        <v>59612956737</v>
      </c>
      <c r="Y115" s="100"/>
      <c r="Z115" s="101"/>
      <c r="AA115" s="101"/>
      <c r="AB115" s="101"/>
      <c r="AC115" s="101"/>
      <c r="AD115" s="101"/>
      <c r="AE115" s="101"/>
      <c r="AF115" s="101"/>
      <c r="AG115" s="101"/>
      <c r="AH115" s="101"/>
      <c r="AI115" s="87"/>
      <c r="AJ115" s="92"/>
    </row>
    <row r="116" spans="1:65" ht="22.6" customHeight="1" x14ac:dyDescent="0.25">
      <c r="A116" s="95"/>
      <c r="B116" s="96" t="s">
        <v>642</v>
      </c>
      <c r="C116" s="99">
        <f t="shared" si="37"/>
        <v>0</v>
      </c>
      <c r="D116" s="100"/>
      <c r="E116" s="100"/>
      <c r="F116" s="99"/>
      <c r="G116" s="99"/>
      <c r="H116" s="99"/>
      <c r="I116" s="99"/>
      <c r="J116" s="99"/>
      <c r="K116" s="99"/>
      <c r="L116" s="99"/>
      <c r="M116" s="99">
        <f t="shared" si="35"/>
        <v>5132257000</v>
      </c>
      <c r="N116" s="99"/>
      <c r="O116" s="100"/>
      <c r="P116" s="99"/>
      <c r="Q116" s="99"/>
      <c r="R116" s="99">
        <f t="shared" si="38"/>
        <v>0</v>
      </c>
      <c r="S116" s="99"/>
      <c r="T116" s="99"/>
      <c r="U116" s="99"/>
      <c r="V116" s="99"/>
      <c r="W116" s="99">
        <f t="shared" si="36"/>
        <v>5132257000</v>
      </c>
      <c r="X116" s="100">
        <v>5132257000</v>
      </c>
      <c r="Y116" s="100"/>
      <c r="Z116" s="101"/>
      <c r="AA116" s="101"/>
      <c r="AB116" s="101"/>
      <c r="AC116" s="101"/>
      <c r="AD116" s="101"/>
      <c r="AE116" s="101"/>
      <c r="AF116" s="101"/>
      <c r="AG116" s="101"/>
      <c r="AH116" s="101"/>
      <c r="AI116" s="87"/>
      <c r="AJ116" s="92"/>
    </row>
    <row r="117" spans="1:65" ht="22.6" customHeight="1" x14ac:dyDescent="0.25">
      <c r="A117" s="95"/>
      <c r="B117" s="96" t="s">
        <v>643</v>
      </c>
      <c r="C117" s="99">
        <f t="shared" si="37"/>
        <v>0</v>
      </c>
      <c r="D117" s="100"/>
      <c r="E117" s="100"/>
      <c r="F117" s="99"/>
      <c r="G117" s="99"/>
      <c r="H117" s="99"/>
      <c r="I117" s="99"/>
      <c r="J117" s="99"/>
      <c r="K117" s="99"/>
      <c r="L117" s="99"/>
      <c r="M117" s="99">
        <f t="shared" si="35"/>
        <v>11757299400</v>
      </c>
      <c r="N117" s="99"/>
      <c r="O117" s="100"/>
      <c r="P117" s="99"/>
      <c r="Q117" s="99"/>
      <c r="R117" s="99">
        <f t="shared" si="38"/>
        <v>0</v>
      </c>
      <c r="S117" s="99"/>
      <c r="T117" s="99"/>
      <c r="U117" s="99"/>
      <c r="V117" s="99"/>
      <c r="W117" s="99">
        <f t="shared" si="36"/>
        <v>11757299400</v>
      </c>
      <c r="X117" s="100">
        <v>11757299400</v>
      </c>
      <c r="Y117" s="100"/>
      <c r="Z117" s="101"/>
      <c r="AA117" s="101"/>
      <c r="AB117" s="101"/>
      <c r="AC117" s="101"/>
      <c r="AD117" s="101"/>
      <c r="AE117" s="101"/>
      <c r="AF117" s="101"/>
      <c r="AG117" s="101"/>
      <c r="AH117" s="101"/>
      <c r="AI117" s="87"/>
      <c r="AJ117" s="92"/>
    </row>
    <row r="118" spans="1:65" ht="22.6" customHeight="1" x14ac:dyDescent="0.25">
      <c r="A118" s="95"/>
      <c r="B118" s="96"/>
      <c r="C118" s="99">
        <f t="shared" si="37"/>
        <v>0</v>
      </c>
      <c r="D118" s="100"/>
      <c r="E118" s="100"/>
      <c r="F118" s="99"/>
      <c r="G118" s="99"/>
      <c r="H118" s="99"/>
      <c r="I118" s="99"/>
      <c r="J118" s="99"/>
      <c r="K118" s="99"/>
      <c r="L118" s="99"/>
      <c r="M118" s="99">
        <f t="shared" si="35"/>
        <v>0</v>
      </c>
      <c r="N118" s="99"/>
      <c r="O118" s="100"/>
      <c r="P118" s="99"/>
      <c r="Q118" s="99"/>
      <c r="R118" s="99"/>
      <c r="S118" s="99"/>
      <c r="T118" s="99"/>
      <c r="U118" s="99"/>
      <c r="V118" s="99"/>
      <c r="W118" s="99">
        <f t="shared" si="36"/>
        <v>0</v>
      </c>
      <c r="X118" s="100"/>
      <c r="Y118" s="100"/>
      <c r="Z118" s="101"/>
      <c r="AA118" s="101"/>
      <c r="AB118" s="101"/>
      <c r="AC118" s="101"/>
      <c r="AD118" s="101"/>
      <c r="AE118" s="101"/>
      <c r="AF118" s="101"/>
      <c r="AG118" s="101"/>
      <c r="AH118" s="101"/>
      <c r="AI118" s="87"/>
      <c r="AJ118" s="92"/>
    </row>
    <row r="119" spans="1:65" ht="22.6" customHeight="1" x14ac:dyDescent="0.25">
      <c r="A119" s="95">
        <v>106</v>
      </c>
      <c r="B119" s="96" t="s">
        <v>552</v>
      </c>
      <c r="C119" s="99">
        <f t="shared" si="37"/>
        <v>187000000</v>
      </c>
      <c r="D119" s="100">
        <v>0</v>
      </c>
      <c r="E119" s="100">
        <v>187000000</v>
      </c>
      <c r="F119" s="99"/>
      <c r="G119" s="99"/>
      <c r="H119" s="99"/>
      <c r="I119" s="99"/>
      <c r="J119" s="99">
        <f>+SUM(K119:L119)</f>
        <v>0</v>
      </c>
      <c r="K119" s="99"/>
      <c r="L119" s="99"/>
      <c r="M119" s="99">
        <f t="shared" si="35"/>
        <v>187000000</v>
      </c>
      <c r="N119" s="99">
        <v>0</v>
      </c>
      <c r="O119" s="100">
        <v>187000000</v>
      </c>
      <c r="P119" s="99"/>
      <c r="Q119" s="99"/>
      <c r="R119" s="99">
        <f t="shared" si="38"/>
        <v>0</v>
      </c>
      <c r="S119" s="99"/>
      <c r="T119" s="99"/>
      <c r="U119" s="99"/>
      <c r="V119" s="99"/>
      <c r="W119" s="99">
        <f t="shared" si="36"/>
        <v>0</v>
      </c>
      <c r="X119" s="100"/>
      <c r="Y119" s="100"/>
      <c r="Z119" s="101"/>
      <c r="AA119" s="101"/>
      <c r="AB119" s="101"/>
      <c r="AC119" s="101"/>
      <c r="AD119" s="101"/>
      <c r="AE119" s="101"/>
      <c r="AF119" s="101"/>
      <c r="AG119" s="101"/>
      <c r="AH119" s="101"/>
      <c r="AI119" s="87">
        <f t="shared" si="34"/>
        <v>0</v>
      </c>
      <c r="AJ119" s="92"/>
    </row>
    <row r="120" spans="1:65" ht="22.6" customHeight="1" x14ac:dyDescent="0.25">
      <c r="A120" s="95">
        <v>107</v>
      </c>
      <c r="B120" s="96" t="s">
        <v>523</v>
      </c>
      <c r="C120" s="99">
        <f t="shared" si="37"/>
        <v>52146297200</v>
      </c>
      <c r="D120" s="100">
        <v>71100000</v>
      </c>
      <c r="E120" s="100">
        <v>52075197200</v>
      </c>
      <c r="F120" s="99"/>
      <c r="G120" s="99"/>
      <c r="H120" s="99"/>
      <c r="I120" s="99"/>
      <c r="J120" s="99"/>
      <c r="K120" s="99"/>
      <c r="L120" s="99"/>
      <c r="M120" s="99">
        <f t="shared" si="35"/>
        <v>57850821698</v>
      </c>
      <c r="N120" s="99">
        <v>71100000</v>
      </c>
      <c r="O120" s="100">
        <v>50803621698</v>
      </c>
      <c r="P120" s="99"/>
      <c r="Q120" s="99"/>
      <c r="R120" s="99">
        <f t="shared" si="38"/>
        <v>0</v>
      </c>
      <c r="S120" s="99"/>
      <c r="T120" s="99"/>
      <c r="U120" s="99"/>
      <c r="V120" s="99"/>
      <c r="W120" s="99">
        <f t="shared" si="36"/>
        <v>6976100000</v>
      </c>
      <c r="X120" s="100"/>
      <c r="Y120" s="100">
        <v>6976100000</v>
      </c>
      <c r="Z120" s="101"/>
      <c r="AA120" s="101"/>
      <c r="AB120" s="101"/>
      <c r="AC120" s="101"/>
      <c r="AD120" s="101"/>
      <c r="AE120" s="101"/>
      <c r="AF120" s="101"/>
      <c r="AG120" s="101"/>
      <c r="AH120" s="101"/>
      <c r="AI120" s="87">
        <f t="shared" si="34"/>
        <v>0</v>
      </c>
      <c r="AJ120" s="92"/>
    </row>
    <row r="121" spans="1:65" ht="22.6" customHeight="1" x14ac:dyDescent="0.25">
      <c r="A121" s="95">
        <v>108</v>
      </c>
      <c r="B121" s="96" t="s">
        <v>114</v>
      </c>
      <c r="C121" s="99">
        <f t="shared" si="37"/>
        <v>54000000</v>
      </c>
      <c r="D121" s="100">
        <v>0</v>
      </c>
      <c r="E121" s="100">
        <v>54000000</v>
      </c>
      <c r="F121" s="99"/>
      <c r="G121" s="99"/>
      <c r="H121" s="99"/>
      <c r="I121" s="99"/>
      <c r="J121" s="99"/>
      <c r="K121" s="99"/>
      <c r="L121" s="99"/>
      <c r="M121" s="99">
        <f t="shared" si="35"/>
        <v>54000000</v>
      </c>
      <c r="N121" s="99">
        <v>0</v>
      </c>
      <c r="O121" s="100">
        <v>54000000</v>
      </c>
      <c r="P121" s="99"/>
      <c r="Q121" s="99"/>
      <c r="R121" s="99"/>
      <c r="S121" s="99"/>
      <c r="T121" s="99"/>
      <c r="U121" s="99"/>
      <c r="V121" s="99"/>
      <c r="W121" s="99">
        <f t="shared" si="36"/>
        <v>0</v>
      </c>
      <c r="X121" s="100"/>
      <c r="Y121" s="100"/>
      <c r="Z121" s="101"/>
      <c r="AA121" s="101"/>
      <c r="AB121" s="101"/>
      <c r="AC121" s="101"/>
      <c r="AD121" s="101"/>
      <c r="AE121" s="101"/>
      <c r="AF121" s="101"/>
      <c r="AG121" s="101"/>
      <c r="AH121" s="101"/>
      <c r="AI121" s="87">
        <f t="shared" si="34"/>
        <v>0</v>
      </c>
      <c r="AJ121" s="92"/>
    </row>
    <row r="122" spans="1:65" ht="22.6" customHeight="1" x14ac:dyDescent="0.25">
      <c r="A122" s="95">
        <v>109</v>
      </c>
      <c r="B122" s="96" t="s">
        <v>531</v>
      </c>
      <c r="C122" s="99">
        <f t="shared" si="37"/>
        <v>59489000000</v>
      </c>
      <c r="D122" s="100">
        <v>7700000000</v>
      </c>
      <c r="E122" s="100">
        <v>51789000000</v>
      </c>
      <c r="F122" s="99"/>
      <c r="G122" s="99"/>
      <c r="H122" s="99"/>
      <c r="I122" s="99"/>
      <c r="J122" s="99"/>
      <c r="K122" s="99"/>
      <c r="L122" s="99"/>
      <c r="M122" s="99">
        <f t="shared" si="35"/>
        <v>51536090393</v>
      </c>
      <c r="N122" s="99">
        <v>1797133000</v>
      </c>
      <c r="O122" s="100">
        <v>41223727000</v>
      </c>
      <c r="P122" s="99"/>
      <c r="Q122" s="99"/>
      <c r="R122" s="99">
        <f t="shared" si="38"/>
        <v>0</v>
      </c>
      <c r="S122" s="99"/>
      <c r="T122" s="99"/>
      <c r="U122" s="99"/>
      <c r="V122" s="99"/>
      <c r="W122" s="99">
        <f t="shared" si="36"/>
        <v>8515230393</v>
      </c>
      <c r="X122" s="100">
        <v>5902867000</v>
      </c>
      <c r="Y122" s="100">
        <v>2612363393</v>
      </c>
      <c r="Z122" s="101"/>
      <c r="AA122" s="101"/>
      <c r="AB122" s="101"/>
      <c r="AC122" s="101"/>
      <c r="AD122" s="101"/>
      <c r="AE122" s="101"/>
      <c r="AF122" s="101"/>
      <c r="AG122" s="101"/>
      <c r="AH122" s="101"/>
      <c r="AI122" s="87">
        <f t="shared" si="34"/>
        <v>0</v>
      </c>
      <c r="AJ122" s="92"/>
    </row>
    <row r="123" spans="1:65" ht="22.6" customHeight="1" x14ac:dyDescent="0.25">
      <c r="A123" s="95">
        <v>110</v>
      </c>
      <c r="B123" s="96" t="s">
        <v>459</v>
      </c>
      <c r="C123" s="99">
        <f t="shared" si="37"/>
        <v>80000000</v>
      </c>
      <c r="D123" s="100">
        <v>0</v>
      </c>
      <c r="E123" s="100">
        <v>80000000</v>
      </c>
      <c r="F123" s="99"/>
      <c r="G123" s="99"/>
      <c r="H123" s="99"/>
      <c r="I123" s="99"/>
      <c r="J123" s="99"/>
      <c r="K123" s="99"/>
      <c r="L123" s="99"/>
      <c r="M123" s="99">
        <f t="shared" si="35"/>
        <v>80000000</v>
      </c>
      <c r="N123" s="99">
        <v>0</v>
      </c>
      <c r="O123" s="100">
        <v>80000000</v>
      </c>
      <c r="P123" s="99"/>
      <c r="Q123" s="99"/>
      <c r="R123" s="99">
        <f t="shared" si="38"/>
        <v>0</v>
      </c>
      <c r="S123" s="99"/>
      <c r="T123" s="99"/>
      <c r="U123" s="99"/>
      <c r="V123" s="99"/>
      <c r="W123" s="99">
        <f t="shared" si="36"/>
        <v>0</v>
      </c>
      <c r="X123" s="100"/>
      <c r="Y123" s="100"/>
      <c r="Z123" s="101"/>
      <c r="AA123" s="101"/>
      <c r="AB123" s="101"/>
      <c r="AC123" s="101"/>
      <c r="AD123" s="101"/>
      <c r="AE123" s="101"/>
      <c r="AF123" s="101"/>
      <c r="AG123" s="101"/>
      <c r="AH123" s="101"/>
      <c r="AI123" s="87">
        <f t="shared" si="34"/>
        <v>0</v>
      </c>
      <c r="AJ123" s="92"/>
    </row>
    <row r="124" spans="1:65" x14ac:dyDescent="0.25">
      <c r="A124" s="95">
        <v>111</v>
      </c>
      <c r="B124" s="96" t="s">
        <v>120</v>
      </c>
      <c r="C124" s="99">
        <f t="shared" si="37"/>
        <v>55000000</v>
      </c>
      <c r="D124" s="100">
        <v>0</v>
      </c>
      <c r="E124" s="100">
        <v>55000000</v>
      </c>
      <c r="F124" s="99"/>
      <c r="G124" s="99"/>
      <c r="H124" s="99"/>
      <c r="I124" s="99"/>
      <c r="J124" s="99"/>
      <c r="K124" s="99"/>
      <c r="L124" s="99"/>
      <c r="M124" s="99">
        <f t="shared" si="35"/>
        <v>55000000</v>
      </c>
      <c r="N124" s="99">
        <v>0</v>
      </c>
      <c r="O124" s="100">
        <v>55000000</v>
      </c>
      <c r="P124" s="99"/>
      <c r="Q124" s="99"/>
      <c r="R124" s="99">
        <f t="shared" si="38"/>
        <v>0</v>
      </c>
      <c r="S124" s="99"/>
      <c r="T124" s="99"/>
      <c r="U124" s="99"/>
      <c r="V124" s="99"/>
      <c r="W124" s="99">
        <f t="shared" si="36"/>
        <v>0</v>
      </c>
      <c r="X124" s="100"/>
      <c r="Y124" s="100"/>
      <c r="Z124" s="101"/>
      <c r="AA124" s="101"/>
      <c r="AB124" s="101"/>
      <c r="AC124" s="101"/>
      <c r="AD124" s="101"/>
      <c r="AE124" s="101"/>
      <c r="AF124" s="101"/>
      <c r="AG124" s="101"/>
      <c r="AH124" s="101"/>
      <c r="AI124" s="87">
        <f t="shared" si="34"/>
        <v>0</v>
      </c>
      <c r="AJ124" s="92"/>
    </row>
    <row r="125" spans="1:65" ht="15.05" customHeight="1" x14ac:dyDescent="0.25">
      <c r="A125" s="95">
        <v>112</v>
      </c>
      <c r="B125" s="96" t="s">
        <v>121</v>
      </c>
      <c r="C125" s="99">
        <f t="shared" si="37"/>
        <v>21648997840</v>
      </c>
      <c r="D125" s="100">
        <v>0</v>
      </c>
      <c r="E125" s="100">
        <v>21648997840</v>
      </c>
      <c r="F125" s="99"/>
      <c r="G125" s="99"/>
      <c r="H125" s="99"/>
      <c r="I125" s="99"/>
      <c r="J125" s="99"/>
      <c r="K125" s="99"/>
      <c r="L125" s="99"/>
      <c r="M125" s="99">
        <f t="shared" si="35"/>
        <v>24582738745</v>
      </c>
      <c r="N125" s="99">
        <v>0</v>
      </c>
      <c r="O125" s="100">
        <v>17542802223</v>
      </c>
      <c r="P125" s="99"/>
      <c r="Q125" s="99"/>
      <c r="R125" s="99">
        <f t="shared" si="38"/>
        <v>0</v>
      </c>
      <c r="S125" s="99"/>
      <c r="T125" s="99"/>
      <c r="U125" s="99"/>
      <c r="V125" s="99"/>
      <c r="W125" s="99">
        <f t="shared" si="36"/>
        <v>7039936522</v>
      </c>
      <c r="X125" s="100"/>
      <c r="Y125" s="100">
        <v>7039936522</v>
      </c>
      <c r="Z125" s="101"/>
      <c r="AA125" s="101"/>
      <c r="AB125" s="101"/>
      <c r="AC125" s="101"/>
      <c r="AD125" s="101"/>
      <c r="AE125" s="101"/>
      <c r="AF125" s="101"/>
      <c r="AG125" s="101"/>
      <c r="AH125" s="101"/>
      <c r="AI125" s="87">
        <f t="shared" si="34"/>
        <v>0</v>
      </c>
      <c r="AJ125" s="92"/>
    </row>
    <row r="126" spans="1:65" ht="15.05" customHeight="1" x14ac:dyDescent="0.25">
      <c r="A126" s="95">
        <v>113</v>
      </c>
      <c r="B126" s="96" t="s">
        <v>524</v>
      </c>
      <c r="C126" s="99">
        <f t="shared" si="37"/>
        <v>27454000000</v>
      </c>
      <c r="D126" s="100">
        <v>0</v>
      </c>
      <c r="E126" s="100">
        <v>27454000000</v>
      </c>
      <c r="F126" s="99"/>
      <c r="G126" s="99"/>
      <c r="H126" s="99"/>
      <c r="I126" s="99"/>
      <c r="J126" s="99"/>
      <c r="K126" s="99"/>
      <c r="L126" s="99"/>
      <c r="M126" s="99">
        <f t="shared" si="35"/>
        <v>15497862906</v>
      </c>
      <c r="N126" s="99">
        <v>0</v>
      </c>
      <c r="O126" s="100">
        <v>11857770748</v>
      </c>
      <c r="P126" s="99"/>
      <c r="Q126" s="99"/>
      <c r="R126" s="99">
        <f t="shared" si="38"/>
        <v>0</v>
      </c>
      <c r="S126" s="99"/>
      <c r="T126" s="99"/>
      <c r="U126" s="99"/>
      <c r="V126" s="99"/>
      <c r="W126" s="99">
        <f t="shared" si="36"/>
        <v>3640092158</v>
      </c>
      <c r="X126" s="100"/>
      <c r="Y126" s="100">
        <v>3640092158</v>
      </c>
      <c r="Z126" s="101"/>
      <c r="AA126" s="101"/>
      <c r="AB126" s="101"/>
      <c r="AC126" s="101"/>
      <c r="AD126" s="101"/>
      <c r="AE126" s="101"/>
      <c r="AF126" s="101"/>
      <c r="AG126" s="101"/>
      <c r="AH126" s="101"/>
      <c r="AI126" s="87">
        <f t="shared" si="34"/>
        <v>0</v>
      </c>
      <c r="AJ126" s="92"/>
    </row>
    <row r="127" spans="1:65" s="123" customFormat="1" ht="22.6" customHeight="1" x14ac:dyDescent="0.25">
      <c r="A127" s="95">
        <v>114</v>
      </c>
      <c r="B127" s="104" t="s">
        <v>124</v>
      </c>
      <c r="C127" s="99">
        <f t="shared" si="37"/>
        <v>69607762444</v>
      </c>
      <c r="D127" s="100">
        <v>10800367000</v>
      </c>
      <c r="E127" s="100">
        <v>58807395444</v>
      </c>
      <c r="F127" s="121"/>
      <c r="G127" s="121"/>
      <c r="H127" s="121"/>
      <c r="I127" s="121"/>
      <c r="J127" s="121"/>
      <c r="K127" s="121"/>
      <c r="L127" s="121"/>
      <c r="M127" s="99">
        <f t="shared" si="35"/>
        <v>64290426356</v>
      </c>
      <c r="N127" s="99">
        <v>6919840000</v>
      </c>
      <c r="O127" s="100">
        <v>42638430912</v>
      </c>
      <c r="P127" s="121"/>
      <c r="Q127" s="121"/>
      <c r="R127" s="121">
        <f t="shared" si="38"/>
        <v>0</v>
      </c>
      <c r="S127" s="121"/>
      <c r="T127" s="121"/>
      <c r="U127" s="121"/>
      <c r="V127" s="121"/>
      <c r="W127" s="99">
        <f t="shared" si="36"/>
        <v>14732155444</v>
      </c>
      <c r="X127" s="100">
        <v>4230160000</v>
      </c>
      <c r="Y127" s="100">
        <v>10501995444</v>
      </c>
      <c r="Z127" s="122"/>
      <c r="AA127" s="122"/>
      <c r="AB127" s="122"/>
      <c r="AC127" s="122"/>
      <c r="AD127" s="122"/>
      <c r="AE127" s="122"/>
      <c r="AF127" s="122"/>
      <c r="AG127" s="122"/>
      <c r="AH127" s="122"/>
      <c r="AI127" s="87">
        <f t="shared" si="34"/>
        <v>0</v>
      </c>
      <c r="AJ127" s="92"/>
      <c r="AL127" s="131"/>
      <c r="AM127" s="131"/>
      <c r="AN127" s="131"/>
      <c r="AO127" s="131"/>
      <c r="AP127" s="131"/>
      <c r="AQ127" s="131"/>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row>
    <row r="128" spans="1:65" ht="15.05" customHeight="1" x14ac:dyDescent="0.25">
      <c r="A128" s="95">
        <v>115</v>
      </c>
      <c r="B128" s="96" t="s">
        <v>460</v>
      </c>
      <c r="C128" s="99">
        <f t="shared" si="37"/>
        <v>48000000</v>
      </c>
      <c r="D128" s="100">
        <v>0</v>
      </c>
      <c r="E128" s="100">
        <v>48000000</v>
      </c>
      <c r="F128" s="99"/>
      <c r="G128" s="99"/>
      <c r="H128" s="99"/>
      <c r="I128" s="99"/>
      <c r="J128" s="99"/>
      <c r="K128" s="99"/>
      <c r="L128" s="99"/>
      <c r="M128" s="99">
        <f t="shared" si="35"/>
        <v>48000000</v>
      </c>
      <c r="N128" s="99">
        <v>0</v>
      </c>
      <c r="O128" s="100">
        <v>48000000</v>
      </c>
      <c r="P128" s="99"/>
      <c r="Q128" s="99"/>
      <c r="R128" s="99">
        <f t="shared" si="38"/>
        <v>0</v>
      </c>
      <c r="S128" s="99"/>
      <c r="T128" s="99"/>
      <c r="U128" s="99"/>
      <c r="V128" s="99"/>
      <c r="W128" s="99">
        <f t="shared" si="36"/>
        <v>0</v>
      </c>
      <c r="X128" s="100"/>
      <c r="Y128" s="100"/>
      <c r="Z128" s="101"/>
      <c r="AA128" s="101"/>
      <c r="AB128" s="101"/>
      <c r="AC128" s="101"/>
      <c r="AD128" s="101"/>
      <c r="AE128" s="101"/>
      <c r="AF128" s="101"/>
      <c r="AG128" s="101"/>
      <c r="AH128" s="101"/>
      <c r="AI128" s="87">
        <f t="shared" si="34"/>
        <v>0</v>
      </c>
      <c r="AJ128" s="92"/>
    </row>
    <row r="129" spans="1:37" ht="20.95" x14ac:dyDescent="0.25">
      <c r="A129" s="95">
        <v>116</v>
      </c>
      <c r="B129" s="96" t="s">
        <v>621</v>
      </c>
      <c r="C129" s="99">
        <f t="shared" si="37"/>
        <v>13366890000</v>
      </c>
      <c r="D129" s="100">
        <v>436095000</v>
      </c>
      <c r="E129" s="100">
        <v>12930795000</v>
      </c>
      <c r="F129" s="99"/>
      <c r="G129" s="99"/>
      <c r="H129" s="99"/>
      <c r="I129" s="99"/>
      <c r="J129" s="99"/>
      <c r="K129" s="99"/>
      <c r="L129" s="99"/>
      <c r="M129" s="99">
        <f t="shared" si="35"/>
        <v>8523603128</v>
      </c>
      <c r="N129" s="99">
        <v>436095000</v>
      </c>
      <c r="O129" s="100">
        <v>8054250849</v>
      </c>
      <c r="P129" s="99"/>
      <c r="Q129" s="99"/>
      <c r="R129" s="99">
        <f t="shared" si="38"/>
        <v>0</v>
      </c>
      <c r="S129" s="99"/>
      <c r="T129" s="99"/>
      <c r="U129" s="99"/>
      <c r="V129" s="99"/>
      <c r="W129" s="99">
        <f t="shared" si="36"/>
        <v>33257279</v>
      </c>
      <c r="X129" s="100"/>
      <c r="Y129" s="100">
        <v>33257279</v>
      </c>
      <c r="Z129" s="101"/>
      <c r="AA129" s="101"/>
      <c r="AB129" s="101"/>
      <c r="AC129" s="101"/>
      <c r="AD129" s="101"/>
      <c r="AE129" s="101"/>
      <c r="AF129" s="101"/>
      <c r="AG129" s="101"/>
      <c r="AH129" s="101"/>
      <c r="AI129" s="87">
        <f t="shared" si="34"/>
        <v>0</v>
      </c>
      <c r="AJ129" s="92"/>
    </row>
    <row r="130" spans="1:37" x14ac:dyDescent="0.25">
      <c r="A130" s="95">
        <v>117</v>
      </c>
      <c r="B130" s="96" t="s">
        <v>130</v>
      </c>
      <c r="C130" s="99">
        <f t="shared" si="37"/>
        <v>119273108711</v>
      </c>
      <c r="D130" s="100">
        <v>273108711</v>
      </c>
      <c r="E130" s="100">
        <v>119000000000</v>
      </c>
      <c r="F130" s="99"/>
      <c r="G130" s="99"/>
      <c r="H130" s="99"/>
      <c r="I130" s="99"/>
      <c r="J130" s="99"/>
      <c r="K130" s="99"/>
      <c r="L130" s="99"/>
      <c r="M130" s="99">
        <f t="shared" si="35"/>
        <v>113524656227</v>
      </c>
      <c r="N130" s="99">
        <v>9210085611</v>
      </c>
      <c r="O130" s="100">
        <v>104314570616</v>
      </c>
      <c r="P130" s="99"/>
      <c r="Q130" s="99"/>
      <c r="R130" s="99">
        <f t="shared" si="38"/>
        <v>0</v>
      </c>
      <c r="S130" s="99"/>
      <c r="T130" s="99"/>
      <c r="U130" s="99"/>
      <c r="V130" s="99"/>
      <c r="W130" s="99">
        <f t="shared" si="36"/>
        <v>0</v>
      </c>
      <c r="X130" s="100"/>
      <c r="Y130" s="100"/>
      <c r="Z130" s="101"/>
      <c r="AA130" s="101"/>
      <c r="AB130" s="101"/>
      <c r="AC130" s="101"/>
      <c r="AD130" s="101"/>
      <c r="AE130" s="101"/>
      <c r="AF130" s="101"/>
      <c r="AG130" s="101"/>
      <c r="AH130" s="101"/>
      <c r="AI130" s="87">
        <f t="shared" si="34"/>
        <v>0</v>
      </c>
      <c r="AJ130" s="92"/>
    </row>
    <row r="131" spans="1:37" x14ac:dyDescent="0.25">
      <c r="A131" s="95">
        <v>118</v>
      </c>
      <c r="B131" s="96" t="s">
        <v>525</v>
      </c>
      <c r="C131" s="99">
        <f t="shared" si="37"/>
        <v>60570210068</v>
      </c>
      <c r="D131" s="100">
        <v>0</v>
      </c>
      <c r="E131" s="100">
        <v>60570210068</v>
      </c>
      <c r="F131" s="99"/>
      <c r="G131" s="99"/>
      <c r="H131" s="99"/>
      <c r="I131" s="99"/>
      <c r="J131" s="99"/>
      <c r="K131" s="99"/>
      <c r="L131" s="99"/>
      <c r="M131" s="99">
        <f t="shared" si="35"/>
        <v>61298472870</v>
      </c>
      <c r="N131" s="99">
        <v>0</v>
      </c>
      <c r="O131" s="100">
        <v>59516429777</v>
      </c>
      <c r="P131" s="99"/>
      <c r="Q131" s="99"/>
      <c r="R131" s="99">
        <f t="shared" si="38"/>
        <v>0</v>
      </c>
      <c r="S131" s="99"/>
      <c r="T131" s="99"/>
      <c r="U131" s="99"/>
      <c r="V131" s="99"/>
      <c r="W131" s="99">
        <f t="shared" si="36"/>
        <v>1782043093</v>
      </c>
      <c r="X131" s="100"/>
      <c r="Y131" s="100">
        <v>1782043093</v>
      </c>
      <c r="Z131" s="101"/>
      <c r="AA131" s="101"/>
      <c r="AB131" s="101"/>
      <c r="AC131" s="101"/>
      <c r="AD131" s="101"/>
      <c r="AE131" s="101"/>
      <c r="AF131" s="101"/>
      <c r="AG131" s="101"/>
      <c r="AH131" s="101"/>
      <c r="AI131" s="87">
        <f t="shared" si="34"/>
        <v>0</v>
      </c>
      <c r="AJ131" s="92"/>
    </row>
    <row r="132" spans="1:37" x14ac:dyDescent="0.25">
      <c r="A132" s="95">
        <v>119</v>
      </c>
      <c r="B132" s="96" t="s">
        <v>398</v>
      </c>
      <c r="C132" s="99">
        <f t="shared" si="37"/>
        <v>2506638062</v>
      </c>
      <c r="D132" s="100">
        <v>0</v>
      </c>
      <c r="E132" s="100">
        <v>2506638062</v>
      </c>
      <c r="F132" s="99"/>
      <c r="G132" s="99"/>
      <c r="H132" s="99"/>
      <c r="I132" s="99"/>
      <c r="J132" s="99"/>
      <c r="K132" s="99"/>
      <c r="L132" s="99"/>
      <c r="M132" s="99">
        <f t="shared" si="35"/>
        <v>2506638062</v>
      </c>
      <c r="N132" s="99">
        <v>0</v>
      </c>
      <c r="O132" s="100">
        <v>2506638062</v>
      </c>
      <c r="P132" s="99"/>
      <c r="Q132" s="99"/>
      <c r="R132" s="99"/>
      <c r="S132" s="99"/>
      <c r="T132" s="99"/>
      <c r="U132" s="99"/>
      <c r="V132" s="99"/>
      <c r="W132" s="99">
        <f t="shared" si="36"/>
        <v>0</v>
      </c>
      <c r="X132" s="100"/>
      <c r="Y132" s="100"/>
      <c r="Z132" s="101"/>
      <c r="AA132" s="101"/>
      <c r="AB132" s="101"/>
      <c r="AC132" s="101"/>
      <c r="AD132" s="101"/>
      <c r="AE132" s="101"/>
      <c r="AF132" s="101"/>
      <c r="AG132" s="101"/>
      <c r="AH132" s="101"/>
      <c r="AI132" s="87"/>
      <c r="AJ132" s="92"/>
    </row>
    <row r="133" spans="1:37" ht="20.95" x14ac:dyDescent="0.25">
      <c r="A133" s="95">
        <v>120</v>
      </c>
      <c r="B133" s="96" t="s">
        <v>134</v>
      </c>
      <c r="C133" s="99">
        <f t="shared" si="37"/>
        <v>546800000</v>
      </c>
      <c r="D133" s="100">
        <v>0</v>
      </c>
      <c r="E133" s="100">
        <v>546800000</v>
      </c>
      <c r="F133" s="99"/>
      <c r="G133" s="99"/>
      <c r="H133" s="99"/>
      <c r="I133" s="99"/>
      <c r="J133" s="99"/>
      <c r="K133" s="99"/>
      <c r="L133" s="99"/>
      <c r="M133" s="99">
        <f t="shared" si="35"/>
        <v>546800000</v>
      </c>
      <c r="N133" s="99">
        <v>0</v>
      </c>
      <c r="O133" s="100">
        <v>546800000</v>
      </c>
      <c r="P133" s="99"/>
      <c r="Q133" s="99"/>
      <c r="R133" s="99"/>
      <c r="S133" s="99"/>
      <c r="T133" s="99"/>
      <c r="U133" s="99"/>
      <c r="V133" s="99"/>
      <c r="W133" s="99">
        <f t="shared" si="36"/>
        <v>0</v>
      </c>
      <c r="X133" s="100"/>
      <c r="Y133" s="100"/>
      <c r="Z133" s="101"/>
      <c r="AA133" s="101"/>
      <c r="AB133" s="101"/>
      <c r="AC133" s="101"/>
      <c r="AD133" s="101"/>
      <c r="AE133" s="101"/>
      <c r="AF133" s="101"/>
      <c r="AG133" s="101"/>
      <c r="AH133" s="101"/>
      <c r="AI133" s="87"/>
      <c r="AJ133" s="92"/>
    </row>
    <row r="134" spans="1:37" ht="20.95" x14ac:dyDescent="0.25">
      <c r="A134" s="95">
        <v>121</v>
      </c>
      <c r="B134" s="96" t="s">
        <v>622</v>
      </c>
      <c r="C134" s="99">
        <f t="shared" si="37"/>
        <v>7717594791</v>
      </c>
      <c r="D134" s="100">
        <v>0</v>
      </c>
      <c r="E134" s="100">
        <v>7717594791</v>
      </c>
      <c r="F134" s="99"/>
      <c r="G134" s="99"/>
      <c r="H134" s="99"/>
      <c r="I134" s="99"/>
      <c r="J134" s="99"/>
      <c r="K134" s="99"/>
      <c r="L134" s="99"/>
      <c r="M134" s="99">
        <f t="shared" si="35"/>
        <v>16894052435</v>
      </c>
      <c r="N134" s="99">
        <v>0</v>
      </c>
      <c r="O134" s="100">
        <v>16885459441</v>
      </c>
      <c r="P134" s="99"/>
      <c r="Q134" s="99"/>
      <c r="R134" s="99"/>
      <c r="S134" s="99"/>
      <c r="T134" s="99"/>
      <c r="U134" s="99"/>
      <c r="V134" s="99"/>
      <c r="W134" s="99">
        <f t="shared" si="36"/>
        <v>8592994</v>
      </c>
      <c r="X134" s="100"/>
      <c r="Y134" s="100">
        <v>8592994</v>
      </c>
      <c r="Z134" s="101"/>
      <c r="AA134" s="101"/>
      <c r="AB134" s="101"/>
      <c r="AC134" s="101"/>
      <c r="AD134" s="101"/>
      <c r="AE134" s="101"/>
      <c r="AF134" s="101"/>
      <c r="AG134" s="101"/>
      <c r="AH134" s="101"/>
      <c r="AI134" s="87"/>
      <c r="AJ134" s="92"/>
    </row>
    <row r="135" spans="1:37" x14ac:dyDescent="0.25">
      <c r="A135" s="95">
        <v>122</v>
      </c>
      <c r="B135" s="96" t="s">
        <v>135</v>
      </c>
      <c r="C135" s="99">
        <f t="shared" si="37"/>
        <v>142000000</v>
      </c>
      <c r="D135" s="100">
        <v>0</v>
      </c>
      <c r="E135" s="100">
        <v>142000000</v>
      </c>
      <c r="F135" s="99"/>
      <c r="G135" s="99"/>
      <c r="H135" s="99"/>
      <c r="I135" s="99"/>
      <c r="J135" s="99"/>
      <c r="K135" s="99"/>
      <c r="L135" s="99"/>
      <c r="M135" s="99">
        <f t="shared" si="35"/>
        <v>142000000</v>
      </c>
      <c r="N135" s="99">
        <v>0</v>
      </c>
      <c r="O135" s="100">
        <v>142000000</v>
      </c>
      <c r="P135" s="99"/>
      <c r="Q135" s="99"/>
      <c r="R135" s="99">
        <f t="shared" si="38"/>
        <v>0</v>
      </c>
      <c r="S135" s="99"/>
      <c r="T135" s="99"/>
      <c r="U135" s="99"/>
      <c r="V135" s="99"/>
      <c r="W135" s="99">
        <f t="shared" si="36"/>
        <v>0</v>
      </c>
      <c r="X135" s="100"/>
      <c r="Y135" s="100"/>
      <c r="Z135" s="101"/>
      <c r="AA135" s="101"/>
      <c r="AB135" s="101"/>
      <c r="AC135" s="101"/>
      <c r="AD135" s="101"/>
      <c r="AE135" s="101"/>
      <c r="AF135" s="101"/>
      <c r="AG135" s="101"/>
      <c r="AH135" s="101"/>
      <c r="AI135" s="87">
        <f t="shared" si="34"/>
        <v>0</v>
      </c>
      <c r="AJ135" s="92"/>
    </row>
    <row r="136" spans="1:37" ht="15.05" customHeight="1" x14ac:dyDescent="0.25">
      <c r="A136" s="106" t="s">
        <v>19</v>
      </c>
      <c r="B136" s="107" t="s">
        <v>178</v>
      </c>
      <c r="C136" s="108">
        <f>+SUBTOTAL(9,C137:C147)</f>
        <v>7833322485464</v>
      </c>
      <c r="D136" s="108">
        <f t="shared" ref="D136:Y136" si="40">+SUBTOTAL(9,D137:D147)</f>
        <v>7833322485464</v>
      </c>
      <c r="E136" s="108">
        <f t="shared" si="40"/>
        <v>0</v>
      </c>
      <c r="F136" s="108">
        <f t="shared" si="40"/>
        <v>0</v>
      </c>
      <c r="G136" s="108">
        <f t="shared" si="40"/>
        <v>0</v>
      </c>
      <c r="H136" s="108">
        <f t="shared" si="40"/>
        <v>0</v>
      </c>
      <c r="I136" s="108"/>
      <c r="J136" s="108">
        <f t="shared" si="40"/>
        <v>0</v>
      </c>
      <c r="K136" s="108">
        <f t="shared" si="40"/>
        <v>0</v>
      </c>
      <c r="L136" s="108">
        <f t="shared" si="40"/>
        <v>0</v>
      </c>
      <c r="M136" s="108">
        <f t="shared" si="40"/>
        <v>20967658144104</v>
      </c>
      <c r="N136" s="108">
        <f t="shared" si="40"/>
        <v>9133755760009</v>
      </c>
      <c r="O136" s="108">
        <f t="shared" si="40"/>
        <v>0</v>
      </c>
      <c r="P136" s="108">
        <f t="shared" si="40"/>
        <v>0</v>
      </c>
      <c r="Q136" s="108">
        <f t="shared" si="40"/>
        <v>0</v>
      </c>
      <c r="R136" s="108">
        <f t="shared" si="40"/>
        <v>0</v>
      </c>
      <c r="S136" s="108">
        <f t="shared" si="40"/>
        <v>0</v>
      </c>
      <c r="T136" s="108">
        <f t="shared" si="40"/>
        <v>0</v>
      </c>
      <c r="U136" s="108">
        <f t="shared" si="40"/>
        <v>0</v>
      </c>
      <c r="V136" s="108">
        <f t="shared" si="40"/>
        <v>9924716131069</v>
      </c>
      <c r="W136" s="108">
        <f t="shared" si="40"/>
        <v>1909186253026</v>
      </c>
      <c r="X136" s="108">
        <f t="shared" si="40"/>
        <v>1909186253026</v>
      </c>
      <c r="Y136" s="108">
        <f t="shared" si="40"/>
        <v>0</v>
      </c>
      <c r="Z136" s="101"/>
      <c r="AA136" s="101"/>
      <c r="AB136" s="101"/>
      <c r="AC136" s="101"/>
      <c r="AD136" s="101"/>
      <c r="AE136" s="101"/>
      <c r="AF136" s="101"/>
      <c r="AG136" s="101"/>
      <c r="AH136" s="101"/>
      <c r="AI136" s="87">
        <f t="shared" si="34"/>
        <v>0</v>
      </c>
      <c r="AJ136" s="92"/>
    </row>
    <row r="137" spans="1:37" ht="15.05" customHeight="1" x14ac:dyDescent="0.25">
      <c r="A137" s="95">
        <v>1</v>
      </c>
      <c r="B137" s="96" t="s">
        <v>623</v>
      </c>
      <c r="C137" s="99">
        <f t="shared" ref="C137:C157" si="41">+SUM(D137:I137)</f>
        <v>53072722000</v>
      </c>
      <c r="D137" s="100">
        <v>53072722000</v>
      </c>
      <c r="E137" s="103"/>
      <c r="F137" s="98"/>
      <c r="G137" s="98"/>
      <c r="H137" s="98"/>
      <c r="I137" s="98"/>
      <c r="J137" s="99">
        <f>+SUM(K137:L137)</f>
        <v>0</v>
      </c>
      <c r="K137" s="99"/>
      <c r="L137" s="99"/>
      <c r="M137" s="99">
        <f t="shared" si="35"/>
        <v>949448487644</v>
      </c>
      <c r="N137" s="99">
        <v>67104086180</v>
      </c>
      <c r="O137" s="100">
        <v>0</v>
      </c>
      <c r="P137" s="99"/>
      <c r="Q137" s="99"/>
      <c r="R137" s="99">
        <f t="shared" ref="R137:R138" si="42">+SUM(S137:T137)</f>
        <v>0</v>
      </c>
      <c r="S137" s="99"/>
      <c r="T137" s="99"/>
      <c r="U137" s="99"/>
      <c r="V137" s="99">
        <v>865468000000</v>
      </c>
      <c r="W137" s="99">
        <f t="shared" si="36"/>
        <v>16876401464</v>
      </c>
      <c r="X137" s="100">
        <v>16876401464</v>
      </c>
      <c r="Y137" s="100"/>
      <c r="Z137" s="101"/>
      <c r="AA137" s="101"/>
      <c r="AB137" s="101"/>
      <c r="AC137" s="101"/>
      <c r="AD137" s="101"/>
      <c r="AE137" s="101"/>
      <c r="AF137" s="101"/>
      <c r="AG137" s="101"/>
      <c r="AH137" s="101"/>
      <c r="AI137" s="87">
        <f t="shared" si="34"/>
        <v>0</v>
      </c>
      <c r="AJ137" s="92"/>
      <c r="AK137" s="87"/>
    </row>
    <row r="138" spans="1:37" ht="15.05" customHeight="1" x14ac:dyDescent="0.25">
      <c r="A138" s="95">
        <v>2</v>
      </c>
      <c r="B138" s="96" t="s">
        <v>624</v>
      </c>
      <c r="C138" s="99">
        <f t="shared" si="41"/>
        <v>238767775000</v>
      </c>
      <c r="D138" s="100">
        <v>238767775000</v>
      </c>
      <c r="E138" s="98"/>
      <c r="F138" s="98"/>
      <c r="G138" s="98"/>
      <c r="H138" s="98"/>
      <c r="I138" s="98"/>
      <c r="J138" s="99"/>
      <c r="K138" s="99"/>
      <c r="L138" s="99"/>
      <c r="M138" s="99">
        <f t="shared" ref="M138:M147" si="43">+SUM(N138:R138,V138:W138)</f>
        <v>1493119267345</v>
      </c>
      <c r="N138" s="99">
        <v>140306380564</v>
      </c>
      <c r="O138" s="100">
        <v>0</v>
      </c>
      <c r="P138" s="99"/>
      <c r="Q138" s="99"/>
      <c r="R138" s="99">
        <f t="shared" si="42"/>
        <v>0</v>
      </c>
      <c r="S138" s="99"/>
      <c r="T138" s="99"/>
      <c r="U138" s="99"/>
      <c r="V138" s="99">
        <v>1108409000000</v>
      </c>
      <c r="W138" s="99">
        <f t="shared" si="36"/>
        <v>244403886781</v>
      </c>
      <c r="X138" s="100">
        <v>244403886781</v>
      </c>
      <c r="Y138" s="100"/>
      <c r="Z138" s="101"/>
      <c r="AA138" s="101"/>
      <c r="AB138" s="101"/>
      <c r="AC138" s="101"/>
      <c r="AD138" s="101"/>
      <c r="AE138" s="101"/>
      <c r="AF138" s="101"/>
      <c r="AG138" s="101"/>
      <c r="AH138" s="101"/>
      <c r="AI138" s="87">
        <f t="shared" si="34"/>
        <v>0</v>
      </c>
      <c r="AJ138" s="92"/>
      <c r="AK138" s="87"/>
    </row>
    <row r="139" spans="1:37" ht="15.05" customHeight="1" x14ac:dyDescent="0.25">
      <c r="A139" s="95">
        <v>3</v>
      </c>
      <c r="B139" s="96" t="s">
        <v>625</v>
      </c>
      <c r="C139" s="99">
        <f t="shared" si="41"/>
        <v>5411191000000</v>
      </c>
      <c r="D139" s="100">
        <v>5411191000000</v>
      </c>
      <c r="E139" s="98"/>
      <c r="F139" s="98"/>
      <c r="G139" s="98"/>
      <c r="H139" s="98"/>
      <c r="I139" s="98"/>
      <c r="J139" s="99">
        <f>+SUM(K139:L139)</f>
        <v>0</v>
      </c>
      <c r="K139" s="99"/>
      <c r="L139" s="99"/>
      <c r="M139" s="99">
        <f t="shared" si="43"/>
        <v>8067056086883</v>
      </c>
      <c r="N139" s="99">
        <v>7382306671064</v>
      </c>
      <c r="O139" s="100">
        <v>0</v>
      </c>
      <c r="P139" s="99"/>
      <c r="Q139" s="99"/>
      <c r="R139" s="99">
        <f t="shared" ref="R139:R147" si="44">+SUM(S139:T139)</f>
        <v>0</v>
      </c>
      <c r="S139" s="99"/>
      <c r="T139" s="99"/>
      <c r="U139" s="99"/>
      <c r="V139" s="99">
        <v>348192000000</v>
      </c>
      <c r="W139" s="99">
        <f t="shared" si="36"/>
        <v>336557415819</v>
      </c>
      <c r="X139" s="100">
        <v>336557415819</v>
      </c>
      <c r="Y139" s="100"/>
      <c r="Z139" s="101"/>
      <c r="AA139" s="101"/>
      <c r="AB139" s="101"/>
      <c r="AC139" s="101"/>
      <c r="AD139" s="101"/>
      <c r="AE139" s="101"/>
      <c r="AF139" s="101"/>
      <c r="AG139" s="101"/>
      <c r="AH139" s="101"/>
      <c r="AI139" s="87">
        <f t="shared" si="34"/>
        <v>0</v>
      </c>
      <c r="AJ139" s="92"/>
      <c r="AK139" s="87"/>
    </row>
    <row r="140" spans="1:37" ht="15.05" customHeight="1" x14ac:dyDescent="0.25">
      <c r="A140" s="95">
        <v>4</v>
      </c>
      <c r="B140" s="96" t="s">
        <v>626</v>
      </c>
      <c r="C140" s="99">
        <f t="shared" si="41"/>
        <v>109143493445</v>
      </c>
      <c r="D140" s="100">
        <v>109143493445</v>
      </c>
      <c r="E140" s="98"/>
      <c r="F140" s="98"/>
      <c r="G140" s="98"/>
      <c r="H140" s="98"/>
      <c r="I140" s="98"/>
      <c r="J140" s="99"/>
      <c r="K140" s="99"/>
      <c r="L140" s="99"/>
      <c r="M140" s="99">
        <f t="shared" si="43"/>
        <v>954314939645</v>
      </c>
      <c r="N140" s="99">
        <v>15386939645</v>
      </c>
      <c r="O140" s="100">
        <v>0</v>
      </c>
      <c r="P140" s="99"/>
      <c r="Q140" s="99"/>
      <c r="R140" s="99">
        <f t="shared" si="44"/>
        <v>0</v>
      </c>
      <c r="S140" s="99"/>
      <c r="T140" s="99"/>
      <c r="U140" s="99"/>
      <c r="V140" s="99">
        <v>840950000000</v>
      </c>
      <c r="W140" s="99">
        <f t="shared" ref="W140:W147" si="45">+SUM(X140:Y140)</f>
        <v>97978000000</v>
      </c>
      <c r="X140" s="100">
        <v>97978000000</v>
      </c>
      <c r="Y140" s="100"/>
      <c r="Z140" s="101"/>
      <c r="AA140" s="101"/>
      <c r="AB140" s="101"/>
      <c r="AC140" s="101"/>
      <c r="AD140" s="101"/>
      <c r="AE140" s="101"/>
      <c r="AF140" s="101"/>
      <c r="AG140" s="101"/>
      <c r="AH140" s="101"/>
      <c r="AI140" s="87">
        <f t="shared" si="34"/>
        <v>0</v>
      </c>
      <c r="AJ140" s="92"/>
      <c r="AK140" s="87"/>
    </row>
    <row r="141" spans="1:37" ht="15.05" customHeight="1" x14ac:dyDescent="0.25">
      <c r="A141" s="95">
        <v>5</v>
      </c>
      <c r="B141" s="96" t="s">
        <v>627</v>
      </c>
      <c r="C141" s="99">
        <f t="shared" si="41"/>
        <v>80650776000</v>
      </c>
      <c r="D141" s="100">
        <v>80650776000</v>
      </c>
      <c r="E141" s="98"/>
      <c r="F141" s="98"/>
      <c r="G141" s="98"/>
      <c r="H141" s="98"/>
      <c r="I141" s="98"/>
      <c r="J141" s="99"/>
      <c r="K141" s="99"/>
      <c r="L141" s="99"/>
      <c r="M141" s="99">
        <f t="shared" si="43"/>
        <v>1233927144069</v>
      </c>
      <c r="N141" s="99">
        <v>90765317510</v>
      </c>
      <c r="O141" s="100">
        <v>0</v>
      </c>
      <c r="P141" s="99"/>
      <c r="Q141" s="99"/>
      <c r="R141" s="99">
        <f t="shared" si="44"/>
        <v>0</v>
      </c>
      <c r="S141" s="99"/>
      <c r="T141" s="99"/>
      <c r="U141" s="99"/>
      <c r="V141" s="99">
        <v>1082878631069</v>
      </c>
      <c r="W141" s="99">
        <f t="shared" si="45"/>
        <v>60283195490</v>
      </c>
      <c r="X141" s="100">
        <v>60283195490</v>
      </c>
      <c r="Y141" s="100"/>
      <c r="Z141" s="101"/>
      <c r="AA141" s="101"/>
      <c r="AB141" s="101"/>
      <c r="AC141" s="101"/>
      <c r="AD141" s="101"/>
      <c r="AE141" s="101"/>
      <c r="AF141" s="101"/>
      <c r="AG141" s="101"/>
      <c r="AH141" s="101"/>
      <c r="AI141" s="87">
        <f t="shared" si="34"/>
        <v>0</v>
      </c>
      <c r="AJ141" s="92"/>
      <c r="AK141" s="87"/>
    </row>
    <row r="142" spans="1:37" ht="15.75" customHeight="1" x14ac:dyDescent="0.25">
      <c r="A142" s="95">
        <v>6</v>
      </c>
      <c r="B142" s="96" t="s">
        <v>628</v>
      </c>
      <c r="C142" s="99">
        <f t="shared" si="41"/>
        <v>37615156000</v>
      </c>
      <c r="D142" s="100">
        <v>37615156000</v>
      </c>
      <c r="E142" s="98"/>
      <c r="F142" s="98"/>
      <c r="G142" s="98"/>
      <c r="H142" s="98"/>
      <c r="I142" s="98"/>
      <c r="J142" s="99"/>
      <c r="K142" s="99"/>
      <c r="L142" s="99"/>
      <c r="M142" s="99">
        <f t="shared" si="43"/>
        <v>780483051408</v>
      </c>
      <c r="N142" s="99">
        <v>46210545909</v>
      </c>
      <c r="O142" s="100">
        <v>0</v>
      </c>
      <c r="P142" s="99"/>
      <c r="Q142" s="99"/>
      <c r="R142" s="99">
        <f t="shared" si="44"/>
        <v>0</v>
      </c>
      <c r="S142" s="99"/>
      <c r="T142" s="99"/>
      <c r="U142" s="99"/>
      <c r="V142" s="99">
        <v>710068000000</v>
      </c>
      <c r="W142" s="99">
        <f t="shared" si="45"/>
        <v>24204505499</v>
      </c>
      <c r="X142" s="100">
        <v>24204505499</v>
      </c>
      <c r="Y142" s="100"/>
      <c r="Z142" s="101"/>
      <c r="AA142" s="101"/>
      <c r="AB142" s="101"/>
      <c r="AC142" s="101"/>
      <c r="AD142" s="101"/>
      <c r="AE142" s="101"/>
      <c r="AF142" s="101"/>
      <c r="AG142" s="101"/>
      <c r="AH142" s="101"/>
      <c r="AI142" s="87">
        <f t="shared" si="34"/>
        <v>0</v>
      </c>
      <c r="AJ142" s="92"/>
      <c r="AK142" s="87"/>
    </row>
    <row r="143" spans="1:37" ht="15.05" customHeight="1" x14ac:dyDescent="0.25">
      <c r="A143" s="95">
        <v>7</v>
      </c>
      <c r="B143" s="96" t="s">
        <v>629</v>
      </c>
      <c r="C143" s="99">
        <f t="shared" si="41"/>
        <v>16661416184.000002</v>
      </c>
      <c r="D143" s="100">
        <v>16661416184.000002</v>
      </c>
      <c r="E143" s="98"/>
      <c r="F143" s="98"/>
      <c r="G143" s="98"/>
      <c r="H143" s="98"/>
      <c r="I143" s="98"/>
      <c r="J143" s="99"/>
      <c r="K143" s="99"/>
      <c r="L143" s="99"/>
      <c r="M143" s="99">
        <f t="shared" si="43"/>
        <v>1025440715487</v>
      </c>
      <c r="N143" s="99">
        <v>32003229832</v>
      </c>
      <c r="O143" s="100">
        <v>0</v>
      </c>
      <c r="P143" s="99"/>
      <c r="Q143" s="99"/>
      <c r="R143" s="99">
        <f t="shared" si="44"/>
        <v>0</v>
      </c>
      <c r="S143" s="99"/>
      <c r="T143" s="99"/>
      <c r="U143" s="99"/>
      <c r="V143" s="99">
        <v>962706000000</v>
      </c>
      <c r="W143" s="99">
        <f t="shared" si="45"/>
        <v>30731485655</v>
      </c>
      <c r="X143" s="100">
        <v>30731485655</v>
      </c>
      <c r="Y143" s="100"/>
      <c r="Z143" s="101"/>
      <c r="AA143" s="101"/>
      <c r="AB143" s="101"/>
      <c r="AC143" s="101"/>
      <c r="AD143" s="101"/>
      <c r="AE143" s="101"/>
      <c r="AF143" s="101"/>
      <c r="AG143" s="101"/>
      <c r="AH143" s="101"/>
      <c r="AI143" s="87">
        <f t="shared" si="34"/>
        <v>0</v>
      </c>
      <c r="AJ143" s="92"/>
      <c r="AK143" s="87"/>
    </row>
    <row r="144" spans="1:37" ht="15.05" customHeight="1" x14ac:dyDescent="0.25">
      <c r="A144" s="95">
        <v>8</v>
      </c>
      <c r="B144" s="96" t="s">
        <v>630</v>
      </c>
      <c r="C144" s="99">
        <f t="shared" si="41"/>
        <v>252290000000</v>
      </c>
      <c r="D144" s="100">
        <v>252290000000</v>
      </c>
      <c r="E144" s="98"/>
      <c r="F144" s="98"/>
      <c r="G144" s="98"/>
      <c r="H144" s="98"/>
      <c r="I144" s="98"/>
      <c r="J144" s="99"/>
      <c r="K144" s="99"/>
      <c r="L144" s="99"/>
      <c r="M144" s="99">
        <f t="shared" si="43"/>
        <v>1480053246338</v>
      </c>
      <c r="N144" s="99">
        <v>418235839591</v>
      </c>
      <c r="O144" s="100">
        <v>0</v>
      </c>
      <c r="P144" s="99"/>
      <c r="Q144" s="99"/>
      <c r="R144" s="99">
        <f t="shared" si="44"/>
        <v>0</v>
      </c>
      <c r="S144" s="99"/>
      <c r="T144" s="99"/>
      <c r="U144" s="99"/>
      <c r="V144" s="99">
        <v>899072000000</v>
      </c>
      <c r="W144" s="99">
        <f t="shared" si="45"/>
        <v>162745406747</v>
      </c>
      <c r="X144" s="100">
        <v>162745406747</v>
      </c>
      <c r="Y144" s="100"/>
      <c r="Z144" s="101"/>
      <c r="AA144" s="101"/>
      <c r="AB144" s="101"/>
      <c r="AC144" s="101"/>
      <c r="AD144" s="101"/>
      <c r="AE144" s="101"/>
      <c r="AF144" s="101"/>
      <c r="AG144" s="101"/>
      <c r="AH144" s="101"/>
      <c r="AI144" s="87">
        <f t="shared" ref="AI144:AI166" si="46">+W144-SUM(X144:Y144)</f>
        <v>0</v>
      </c>
      <c r="AJ144" s="92"/>
      <c r="AK144" s="87"/>
    </row>
    <row r="145" spans="1:65" ht="15.05" customHeight="1" x14ac:dyDescent="0.25">
      <c r="A145" s="95">
        <v>9</v>
      </c>
      <c r="B145" s="96" t="s">
        <v>631</v>
      </c>
      <c r="C145" s="99">
        <f t="shared" si="41"/>
        <v>67862236074</v>
      </c>
      <c r="D145" s="100">
        <v>67862236074</v>
      </c>
      <c r="E145" s="98"/>
      <c r="F145" s="98"/>
      <c r="G145" s="98"/>
      <c r="H145" s="98"/>
      <c r="I145" s="98"/>
      <c r="J145" s="99"/>
      <c r="K145" s="99"/>
      <c r="L145" s="99"/>
      <c r="M145" s="99">
        <f t="shared" si="43"/>
        <v>758107675337</v>
      </c>
      <c r="N145" s="99">
        <v>6546594164</v>
      </c>
      <c r="O145" s="100">
        <v>0</v>
      </c>
      <c r="P145" s="99"/>
      <c r="Q145" s="99"/>
      <c r="R145" s="99">
        <f t="shared" si="44"/>
        <v>0</v>
      </c>
      <c r="S145" s="99"/>
      <c r="T145" s="99"/>
      <c r="U145" s="99"/>
      <c r="V145" s="99">
        <v>748402000000</v>
      </c>
      <c r="W145" s="99">
        <f t="shared" si="45"/>
        <v>3159081173</v>
      </c>
      <c r="X145" s="100">
        <v>3159081173</v>
      </c>
      <c r="Y145" s="100"/>
      <c r="Z145" s="101"/>
      <c r="AA145" s="101"/>
      <c r="AB145" s="101"/>
      <c r="AC145" s="101"/>
      <c r="AD145" s="101"/>
      <c r="AE145" s="101"/>
      <c r="AF145" s="101"/>
      <c r="AG145" s="101"/>
      <c r="AH145" s="101"/>
      <c r="AI145" s="87">
        <f t="shared" si="46"/>
        <v>0</v>
      </c>
      <c r="AJ145" s="92"/>
      <c r="AK145" s="87"/>
    </row>
    <row r="146" spans="1:65" ht="15.05" customHeight="1" x14ac:dyDescent="0.25">
      <c r="A146" s="95">
        <v>10</v>
      </c>
      <c r="B146" s="96" t="s">
        <v>616</v>
      </c>
      <c r="C146" s="99">
        <f t="shared" si="41"/>
        <v>1308638305761</v>
      </c>
      <c r="D146" s="100">
        <v>1308638305761</v>
      </c>
      <c r="E146" s="98"/>
      <c r="F146" s="98"/>
      <c r="G146" s="98"/>
      <c r="H146" s="98"/>
      <c r="I146" s="98"/>
      <c r="J146" s="98"/>
      <c r="K146" s="99"/>
      <c r="L146" s="99"/>
      <c r="M146" s="99">
        <f t="shared" si="43"/>
        <v>2996577267208</v>
      </c>
      <c r="N146" s="99">
        <v>665685716000</v>
      </c>
      <c r="O146" s="100">
        <v>0</v>
      </c>
      <c r="P146" s="99"/>
      <c r="Q146" s="99"/>
      <c r="R146" s="99">
        <f t="shared" si="44"/>
        <v>0</v>
      </c>
      <c r="S146" s="99"/>
      <c r="T146" s="99"/>
      <c r="U146" s="99"/>
      <c r="V146" s="99">
        <v>1482537000000</v>
      </c>
      <c r="W146" s="99">
        <f t="shared" si="45"/>
        <v>848354551208</v>
      </c>
      <c r="X146" s="100">
        <v>848354551208</v>
      </c>
      <c r="Y146" s="100"/>
      <c r="Z146" s="101"/>
      <c r="AA146" s="101"/>
      <c r="AB146" s="101"/>
      <c r="AC146" s="101"/>
      <c r="AD146" s="101"/>
      <c r="AE146" s="101"/>
      <c r="AF146" s="101"/>
      <c r="AG146" s="101"/>
      <c r="AH146" s="101"/>
      <c r="AI146" s="87">
        <f t="shared" si="46"/>
        <v>0</v>
      </c>
      <c r="AJ146" s="92"/>
      <c r="AK146" s="87"/>
    </row>
    <row r="147" spans="1:65" ht="15.05" customHeight="1" x14ac:dyDescent="0.25">
      <c r="A147" s="95">
        <v>11</v>
      </c>
      <c r="B147" s="96" t="s">
        <v>618</v>
      </c>
      <c r="C147" s="99">
        <f t="shared" si="41"/>
        <v>257429605000</v>
      </c>
      <c r="D147" s="100">
        <v>257429605000</v>
      </c>
      <c r="E147" s="98"/>
      <c r="F147" s="98"/>
      <c r="G147" s="98"/>
      <c r="H147" s="98"/>
      <c r="I147" s="98"/>
      <c r="J147" s="99"/>
      <c r="K147" s="99"/>
      <c r="L147" s="99"/>
      <c r="M147" s="99">
        <f t="shared" si="43"/>
        <v>1229130262740</v>
      </c>
      <c r="N147" s="99">
        <v>269204439550</v>
      </c>
      <c r="O147" s="100">
        <v>0</v>
      </c>
      <c r="P147" s="99"/>
      <c r="Q147" s="99"/>
      <c r="R147" s="99">
        <f t="shared" si="44"/>
        <v>0</v>
      </c>
      <c r="S147" s="99"/>
      <c r="T147" s="99"/>
      <c r="U147" s="99"/>
      <c r="V147" s="99">
        <v>876033500000</v>
      </c>
      <c r="W147" s="99">
        <f t="shared" si="45"/>
        <v>83892323190</v>
      </c>
      <c r="X147" s="100">
        <v>83892323190</v>
      </c>
      <c r="Y147" s="100"/>
      <c r="Z147" s="101"/>
      <c r="AA147" s="101"/>
      <c r="AB147" s="101"/>
      <c r="AC147" s="101"/>
      <c r="AD147" s="101"/>
      <c r="AE147" s="101"/>
      <c r="AF147" s="101"/>
      <c r="AG147" s="101"/>
      <c r="AH147" s="101"/>
      <c r="AI147" s="87">
        <f t="shared" si="46"/>
        <v>0</v>
      </c>
      <c r="AJ147" s="92"/>
      <c r="AK147" s="87"/>
    </row>
    <row r="148" spans="1:65" ht="22.6" customHeight="1" x14ac:dyDescent="0.25">
      <c r="A148" s="106" t="s">
        <v>21</v>
      </c>
      <c r="B148" s="107" t="s">
        <v>567</v>
      </c>
      <c r="C148" s="97">
        <f>+SUBTOTAL(9,C149:C155)</f>
        <v>969850000000</v>
      </c>
      <c r="D148" s="97">
        <f t="shared" ref="D148:W148" si="47">+SUBTOTAL(9,D149:D155)</f>
        <v>969850000000</v>
      </c>
      <c r="E148" s="97">
        <f t="shared" si="47"/>
        <v>0</v>
      </c>
      <c r="F148" s="97">
        <f t="shared" si="47"/>
        <v>0</v>
      </c>
      <c r="G148" s="97">
        <f t="shared" si="47"/>
        <v>0</v>
      </c>
      <c r="H148" s="97">
        <f t="shared" si="47"/>
        <v>0</v>
      </c>
      <c r="I148" s="97"/>
      <c r="J148" s="97">
        <f t="shared" si="47"/>
        <v>0</v>
      </c>
      <c r="K148" s="97">
        <f t="shared" si="47"/>
        <v>0</v>
      </c>
      <c r="L148" s="97">
        <f t="shared" si="47"/>
        <v>0</v>
      </c>
      <c r="M148" s="97">
        <f t="shared" si="47"/>
        <v>1683831260137</v>
      </c>
      <c r="N148" s="97">
        <f t="shared" si="47"/>
        <v>1683831260137</v>
      </c>
      <c r="O148" s="97">
        <f t="shared" si="47"/>
        <v>0</v>
      </c>
      <c r="P148" s="97">
        <f t="shared" si="47"/>
        <v>0</v>
      </c>
      <c r="Q148" s="97">
        <f t="shared" si="47"/>
        <v>0</v>
      </c>
      <c r="R148" s="97">
        <f t="shared" si="47"/>
        <v>0</v>
      </c>
      <c r="S148" s="97">
        <f t="shared" si="47"/>
        <v>0</v>
      </c>
      <c r="T148" s="97">
        <f t="shared" si="47"/>
        <v>0</v>
      </c>
      <c r="U148" s="97">
        <f t="shared" si="47"/>
        <v>0</v>
      </c>
      <c r="V148" s="97">
        <f t="shared" si="47"/>
        <v>0</v>
      </c>
      <c r="W148" s="97">
        <f t="shared" si="47"/>
        <v>0</v>
      </c>
      <c r="X148" s="97">
        <f t="shared" ref="X148" si="48">+SUBTOTAL(9,X149:X155)</f>
        <v>0</v>
      </c>
      <c r="Y148" s="97">
        <f t="shared" ref="Y148" si="49">+SUBTOTAL(9,Y149:Y155)</f>
        <v>0</v>
      </c>
      <c r="Z148" s="101">
        <f t="shared" ref="Z148:AC149" si="50">+M148/C148</f>
        <v>1.7361769965840079</v>
      </c>
      <c r="AA148" s="101">
        <f t="shared" si="50"/>
        <v>1.7361769965840079</v>
      </c>
      <c r="AB148" s="101" t="e">
        <f t="shared" si="50"/>
        <v>#DIV/0!</v>
      </c>
      <c r="AC148" s="101" t="e">
        <f t="shared" si="50"/>
        <v>#DIV/0!</v>
      </c>
      <c r="AD148" s="101"/>
      <c r="AE148" s="101" t="e">
        <f>+Q148/H148</f>
        <v>#DIV/0!</v>
      </c>
      <c r="AF148" s="101" t="e">
        <f t="shared" ref="AF148:AH149" si="51">+R148/J148</f>
        <v>#DIV/0!</v>
      </c>
      <c r="AG148" s="101" t="e">
        <f t="shared" si="51"/>
        <v>#DIV/0!</v>
      </c>
      <c r="AH148" s="101" t="e">
        <f t="shared" si="51"/>
        <v>#DIV/0!</v>
      </c>
      <c r="AI148" s="87">
        <f t="shared" si="46"/>
        <v>0</v>
      </c>
      <c r="AJ148" s="92"/>
    </row>
    <row r="149" spans="1:65" ht="22.6" customHeight="1" x14ac:dyDescent="0.25">
      <c r="A149" s="95">
        <v>1</v>
      </c>
      <c r="B149" s="96" t="s">
        <v>574</v>
      </c>
      <c r="C149" s="99">
        <f t="shared" si="41"/>
        <v>110004000000</v>
      </c>
      <c r="D149" s="100">
        <v>110004000000</v>
      </c>
      <c r="E149" s="100"/>
      <c r="F149" s="99"/>
      <c r="G149" s="99"/>
      <c r="H149" s="99"/>
      <c r="I149" s="99"/>
      <c r="J149" s="99"/>
      <c r="K149" s="99"/>
      <c r="L149" s="99"/>
      <c r="M149" s="99">
        <f t="shared" ref="M149:M154" si="52">+SUM(N149:R149,W149)</f>
        <v>110003450090</v>
      </c>
      <c r="N149" s="99">
        <v>110003450090</v>
      </c>
      <c r="O149" s="100">
        <v>0</v>
      </c>
      <c r="P149" s="99"/>
      <c r="Q149" s="99"/>
      <c r="R149" s="99">
        <f t="shared" ref="R149:R166" si="53">+SUM(S149:T149)</f>
        <v>0</v>
      </c>
      <c r="S149" s="99"/>
      <c r="T149" s="99"/>
      <c r="U149" s="99"/>
      <c r="V149" s="99"/>
      <c r="W149" s="99">
        <f t="shared" ref="W149" si="54">+SUM(X149:Y149)</f>
        <v>0</v>
      </c>
      <c r="X149" s="100">
        <f t="shared" ref="X149:X157" si="55">+SUM(AJ149:AK149)</f>
        <v>0</v>
      </c>
      <c r="Y149" s="100"/>
      <c r="Z149" s="101">
        <f t="shared" si="50"/>
        <v>0.99999500099996363</v>
      </c>
      <c r="AA149" s="101">
        <f t="shared" si="50"/>
        <v>0.99999500099996363</v>
      </c>
      <c r="AB149" s="101" t="e">
        <f t="shared" si="50"/>
        <v>#DIV/0!</v>
      </c>
      <c r="AC149" s="101" t="e">
        <f t="shared" si="50"/>
        <v>#DIV/0!</v>
      </c>
      <c r="AD149" s="101"/>
      <c r="AE149" s="101" t="e">
        <f>+Q149/H149</f>
        <v>#DIV/0!</v>
      </c>
      <c r="AF149" s="101" t="e">
        <f t="shared" si="51"/>
        <v>#DIV/0!</v>
      </c>
      <c r="AG149" s="101" t="e">
        <f t="shared" si="51"/>
        <v>#DIV/0!</v>
      </c>
      <c r="AH149" s="101" t="e">
        <f t="shared" si="51"/>
        <v>#DIV/0!</v>
      </c>
      <c r="AI149" s="87">
        <f t="shared" si="46"/>
        <v>0</v>
      </c>
      <c r="AJ149" s="92"/>
    </row>
    <row r="150" spans="1:65" ht="22.6" customHeight="1" x14ac:dyDescent="0.25">
      <c r="A150" s="95">
        <v>2</v>
      </c>
      <c r="B150" s="96" t="s">
        <v>85</v>
      </c>
      <c r="C150" s="99">
        <f t="shared" si="41"/>
        <v>41882000000</v>
      </c>
      <c r="D150" s="100">
        <v>41882000000</v>
      </c>
      <c r="E150" s="100"/>
      <c r="F150" s="99"/>
      <c r="G150" s="99"/>
      <c r="H150" s="99"/>
      <c r="I150" s="99"/>
      <c r="J150" s="99"/>
      <c r="K150" s="99"/>
      <c r="L150" s="99"/>
      <c r="M150" s="99">
        <f t="shared" si="52"/>
        <v>41881668000</v>
      </c>
      <c r="N150" s="99">
        <v>41881668000</v>
      </c>
      <c r="O150" s="100">
        <v>0</v>
      </c>
      <c r="P150" s="99"/>
      <c r="Q150" s="99"/>
      <c r="R150" s="99"/>
      <c r="S150" s="99"/>
      <c r="T150" s="99"/>
      <c r="U150" s="99"/>
      <c r="V150" s="99"/>
      <c r="W150" s="99"/>
      <c r="X150" s="100"/>
      <c r="Y150" s="100"/>
      <c r="Z150" s="101"/>
      <c r="AA150" s="101"/>
      <c r="AB150" s="101"/>
      <c r="AC150" s="101"/>
      <c r="AD150" s="101"/>
      <c r="AE150" s="101"/>
      <c r="AF150" s="101"/>
      <c r="AG150" s="101"/>
      <c r="AH150" s="101"/>
      <c r="AI150" s="87">
        <f t="shared" si="46"/>
        <v>0</v>
      </c>
      <c r="AJ150" s="92"/>
    </row>
    <row r="151" spans="1:65" ht="22.6" customHeight="1" x14ac:dyDescent="0.25">
      <c r="A151" s="95">
        <v>3</v>
      </c>
      <c r="B151" s="96" t="s">
        <v>456</v>
      </c>
      <c r="C151" s="99">
        <f t="shared" si="41"/>
        <v>2964000000</v>
      </c>
      <c r="D151" s="100">
        <v>2964000000</v>
      </c>
      <c r="E151" s="100"/>
      <c r="F151" s="99"/>
      <c r="G151" s="99"/>
      <c r="H151" s="99"/>
      <c r="I151" s="99"/>
      <c r="J151" s="99"/>
      <c r="K151" s="99"/>
      <c r="L151" s="99"/>
      <c r="M151" s="99">
        <f t="shared" si="52"/>
        <v>2963562000</v>
      </c>
      <c r="N151" s="99">
        <v>2963562000</v>
      </c>
      <c r="O151" s="100">
        <v>0</v>
      </c>
      <c r="P151" s="99"/>
      <c r="Q151" s="99"/>
      <c r="R151" s="99"/>
      <c r="S151" s="99"/>
      <c r="T151" s="99"/>
      <c r="U151" s="99"/>
      <c r="V151" s="99"/>
      <c r="W151" s="99"/>
      <c r="X151" s="100"/>
      <c r="Y151" s="100"/>
      <c r="Z151" s="101"/>
      <c r="AA151" s="101"/>
      <c r="AB151" s="101"/>
      <c r="AC151" s="101"/>
      <c r="AD151" s="101"/>
      <c r="AE151" s="101"/>
      <c r="AF151" s="101"/>
      <c r="AG151" s="101"/>
      <c r="AH151" s="101"/>
      <c r="AI151" s="87">
        <f t="shared" si="46"/>
        <v>0</v>
      </c>
      <c r="AJ151" s="92"/>
    </row>
    <row r="152" spans="1:65" ht="22.6" customHeight="1" x14ac:dyDescent="0.25">
      <c r="A152" s="95">
        <v>4</v>
      </c>
      <c r="B152" s="96" t="s">
        <v>87</v>
      </c>
      <c r="C152" s="99">
        <f t="shared" si="41"/>
        <v>10000000000</v>
      </c>
      <c r="D152" s="100">
        <v>10000000000</v>
      </c>
      <c r="E152" s="100"/>
      <c r="F152" s="99"/>
      <c r="G152" s="99"/>
      <c r="H152" s="99"/>
      <c r="I152" s="99"/>
      <c r="J152" s="99"/>
      <c r="K152" s="99"/>
      <c r="L152" s="99"/>
      <c r="M152" s="99">
        <f t="shared" si="52"/>
        <v>10000000000</v>
      </c>
      <c r="N152" s="99">
        <v>10000000000</v>
      </c>
      <c r="O152" s="100">
        <v>0</v>
      </c>
      <c r="P152" s="99"/>
      <c r="Q152" s="99"/>
      <c r="R152" s="99"/>
      <c r="S152" s="99"/>
      <c r="T152" s="99"/>
      <c r="U152" s="99"/>
      <c r="V152" s="99"/>
      <c r="W152" s="99"/>
      <c r="X152" s="100"/>
      <c r="Y152" s="100"/>
      <c r="Z152" s="101"/>
      <c r="AA152" s="101"/>
      <c r="AB152" s="101"/>
      <c r="AC152" s="101"/>
      <c r="AD152" s="101"/>
      <c r="AE152" s="101"/>
      <c r="AF152" s="101"/>
      <c r="AG152" s="101"/>
      <c r="AH152" s="101"/>
      <c r="AI152" s="87">
        <f t="shared" si="46"/>
        <v>0</v>
      </c>
      <c r="AJ152" s="92"/>
    </row>
    <row r="153" spans="1:65" ht="22.6" customHeight="1" x14ac:dyDescent="0.25">
      <c r="A153" s="95">
        <v>5</v>
      </c>
      <c r="B153" s="96" t="s">
        <v>632</v>
      </c>
      <c r="C153" s="99">
        <f t="shared" si="41"/>
        <v>5000000000</v>
      </c>
      <c r="D153" s="100">
        <v>5000000000</v>
      </c>
      <c r="E153" s="100"/>
      <c r="F153" s="99"/>
      <c r="G153" s="99"/>
      <c r="H153" s="99"/>
      <c r="I153" s="99"/>
      <c r="J153" s="99"/>
      <c r="K153" s="99"/>
      <c r="L153" s="99"/>
      <c r="M153" s="99">
        <f t="shared" si="52"/>
        <v>0</v>
      </c>
      <c r="N153" s="99">
        <v>0</v>
      </c>
      <c r="O153" s="100">
        <v>0</v>
      </c>
      <c r="P153" s="99"/>
      <c r="Q153" s="99"/>
      <c r="R153" s="99"/>
      <c r="S153" s="99"/>
      <c r="T153" s="99"/>
      <c r="U153" s="99"/>
      <c r="V153" s="99"/>
      <c r="W153" s="99"/>
      <c r="X153" s="100"/>
      <c r="Y153" s="100"/>
      <c r="Z153" s="101"/>
      <c r="AA153" s="101"/>
      <c r="AB153" s="101"/>
      <c r="AC153" s="101"/>
      <c r="AD153" s="101"/>
      <c r="AE153" s="101"/>
      <c r="AF153" s="101"/>
      <c r="AG153" s="101"/>
      <c r="AH153" s="101"/>
      <c r="AI153" s="87">
        <f t="shared" si="46"/>
        <v>0</v>
      </c>
      <c r="AJ153" s="92"/>
    </row>
    <row r="154" spans="1:65" ht="22.6" customHeight="1" x14ac:dyDescent="0.25">
      <c r="A154" s="95">
        <v>6</v>
      </c>
      <c r="B154" s="96" t="s">
        <v>633</v>
      </c>
      <c r="C154" s="99">
        <f t="shared" si="41"/>
        <v>600000000000</v>
      </c>
      <c r="D154" s="100">
        <v>600000000000</v>
      </c>
      <c r="E154" s="100"/>
      <c r="F154" s="99"/>
      <c r="G154" s="99"/>
      <c r="H154" s="99"/>
      <c r="I154" s="99"/>
      <c r="J154" s="99"/>
      <c r="K154" s="99"/>
      <c r="L154" s="99"/>
      <c r="M154" s="99">
        <f t="shared" si="52"/>
        <v>1518982580047</v>
      </c>
      <c r="N154" s="99">
        <v>1518982580047</v>
      </c>
      <c r="O154" s="100">
        <v>0</v>
      </c>
      <c r="P154" s="99"/>
      <c r="Q154" s="99"/>
      <c r="R154" s="99"/>
      <c r="S154" s="99"/>
      <c r="T154" s="99"/>
      <c r="U154" s="99"/>
      <c r="V154" s="99"/>
      <c r="W154" s="99"/>
      <c r="X154" s="100"/>
      <c r="Y154" s="100"/>
      <c r="Z154" s="101"/>
      <c r="AA154" s="101"/>
      <c r="AB154" s="101"/>
      <c r="AC154" s="101"/>
      <c r="AD154" s="101"/>
      <c r="AE154" s="101"/>
      <c r="AF154" s="101"/>
      <c r="AG154" s="101"/>
      <c r="AH154" s="101"/>
      <c r="AI154" s="87">
        <f t="shared" si="46"/>
        <v>0</v>
      </c>
      <c r="AJ154" s="92"/>
    </row>
    <row r="155" spans="1:65" ht="22.6" customHeight="1" x14ac:dyDescent="0.25">
      <c r="A155" s="95">
        <v>7</v>
      </c>
      <c r="B155" s="96" t="s">
        <v>634</v>
      </c>
      <c r="C155" s="99">
        <f t="shared" si="41"/>
        <v>200000000000</v>
      </c>
      <c r="D155" s="100">
        <v>200000000000</v>
      </c>
      <c r="E155" s="100"/>
      <c r="F155" s="99"/>
      <c r="G155" s="99"/>
      <c r="H155" s="99"/>
      <c r="I155" s="99"/>
      <c r="J155" s="99"/>
      <c r="K155" s="99"/>
      <c r="L155" s="99"/>
      <c r="M155" s="99"/>
      <c r="N155" s="99">
        <v>0</v>
      </c>
      <c r="O155" s="100">
        <v>0</v>
      </c>
      <c r="P155" s="99"/>
      <c r="Q155" s="99"/>
      <c r="R155" s="99"/>
      <c r="S155" s="99"/>
      <c r="T155" s="99"/>
      <c r="U155" s="99"/>
      <c r="V155" s="99"/>
      <c r="W155" s="99"/>
      <c r="X155" s="100"/>
      <c r="Y155" s="100"/>
      <c r="Z155" s="101"/>
      <c r="AA155" s="101"/>
      <c r="AB155" s="101"/>
      <c r="AC155" s="101"/>
      <c r="AD155" s="101"/>
      <c r="AE155" s="101"/>
      <c r="AF155" s="101"/>
      <c r="AG155" s="101"/>
      <c r="AH155" s="101"/>
      <c r="AI155" s="87"/>
      <c r="AJ155" s="92"/>
    </row>
    <row r="156" spans="1:65" s="94" customFormat="1" ht="14.25" customHeight="1" x14ac:dyDescent="0.25">
      <c r="A156" s="106" t="s">
        <v>23</v>
      </c>
      <c r="B156" s="107" t="s">
        <v>151</v>
      </c>
      <c r="C156" s="97">
        <f t="shared" ref="C156:H156" si="56">+SUBTOTAL(9,C157:C157)</f>
        <v>32231000000</v>
      </c>
      <c r="D156" s="97">
        <f t="shared" si="56"/>
        <v>32231000000</v>
      </c>
      <c r="E156" s="97">
        <f t="shared" si="56"/>
        <v>0</v>
      </c>
      <c r="F156" s="97">
        <f t="shared" si="56"/>
        <v>0</v>
      </c>
      <c r="G156" s="97">
        <f t="shared" si="56"/>
        <v>0</v>
      </c>
      <c r="H156" s="97">
        <f t="shared" si="56"/>
        <v>0</v>
      </c>
      <c r="I156" s="97"/>
      <c r="J156" s="97">
        <f t="shared" ref="J156:W156" si="57">+SUBTOTAL(9,J157:J157)</f>
        <v>0</v>
      </c>
      <c r="K156" s="97">
        <f t="shared" si="57"/>
        <v>0</v>
      </c>
      <c r="L156" s="97">
        <f t="shared" si="57"/>
        <v>0</v>
      </c>
      <c r="M156" s="97">
        <f t="shared" ca="1" si="57"/>
        <v>0</v>
      </c>
      <c r="N156" s="97">
        <f t="shared" si="57"/>
        <v>32230955186</v>
      </c>
      <c r="O156" s="97">
        <f t="shared" ca="1" si="57"/>
        <v>0</v>
      </c>
      <c r="P156" s="97">
        <f t="shared" si="57"/>
        <v>0</v>
      </c>
      <c r="Q156" s="97">
        <f t="shared" si="57"/>
        <v>0</v>
      </c>
      <c r="R156" s="97">
        <f t="shared" si="57"/>
        <v>0</v>
      </c>
      <c r="S156" s="97">
        <f t="shared" si="57"/>
        <v>0</v>
      </c>
      <c r="T156" s="97">
        <f t="shared" si="57"/>
        <v>0</v>
      </c>
      <c r="U156" s="97">
        <f t="shared" si="57"/>
        <v>0</v>
      </c>
      <c r="V156" s="97">
        <f t="shared" si="57"/>
        <v>0</v>
      </c>
      <c r="W156" s="99">
        <f t="shared" si="57"/>
        <v>0</v>
      </c>
      <c r="X156" s="99">
        <f t="shared" ref="X156:Y156" si="58">+SUBTOTAL(9,X157:X157)</f>
        <v>0</v>
      </c>
      <c r="Y156" s="99">
        <f t="shared" si="58"/>
        <v>0</v>
      </c>
      <c r="Z156" s="101" t="e">
        <f t="shared" ref="Z156:AC157" ca="1" si="59">+M156/C156</f>
        <v>#DIV/0!</v>
      </c>
      <c r="AA156" s="101">
        <f t="shared" si="59"/>
        <v>0.99999860959945397</v>
      </c>
      <c r="AB156" s="101" t="e">
        <f t="shared" ca="1" si="59"/>
        <v>#DIV/0!</v>
      </c>
      <c r="AC156" s="101" t="e">
        <f t="shared" si="59"/>
        <v>#DIV/0!</v>
      </c>
      <c r="AD156" s="101"/>
      <c r="AE156" s="101" t="e">
        <f>+Q156/H156</f>
        <v>#DIV/0!</v>
      </c>
      <c r="AF156" s="101" t="e">
        <f t="shared" ref="AF156:AH157" si="60">+R156/J156</f>
        <v>#DIV/0!</v>
      </c>
      <c r="AG156" s="101" t="e">
        <f t="shared" si="60"/>
        <v>#DIV/0!</v>
      </c>
      <c r="AH156" s="101" t="e">
        <f t="shared" si="60"/>
        <v>#DIV/0!</v>
      </c>
      <c r="AI156" s="87">
        <f t="shared" si="46"/>
        <v>0</v>
      </c>
      <c r="AJ156" s="92"/>
      <c r="AL156" s="124"/>
      <c r="AM156" s="124"/>
      <c r="AN156" s="124"/>
      <c r="AO156" s="124"/>
      <c r="AP156" s="124"/>
      <c r="AQ156" s="124"/>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row>
    <row r="157" spans="1:65" ht="22.6" customHeight="1" x14ac:dyDescent="0.25">
      <c r="A157" s="95">
        <v>1</v>
      </c>
      <c r="B157" s="96" t="s">
        <v>620</v>
      </c>
      <c r="C157" s="99">
        <f t="shared" si="41"/>
        <v>32231000000</v>
      </c>
      <c r="D157" s="100">
        <v>32231000000</v>
      </c>
      <c r="E157" s="100"/>
      <c r="F157" s="99"/>
      <c r="G157" s="99"/>
      <c r="H157" s="99"/>
      <c r="I157" s="99"/>
      <c r="J157" s="99"/>
      <c r="K157" s="99"/>
      <c r="L157" s="99"/>
      <c r="M157" s="99">
        <f ca="1">+SUM(N157:R157,W157)</f>
        <v>32230955186</v>
      </c>
      <c r="N157" s="99">
        <v>32230955186</v>
      </c>
      <c r="O157" s="100">
        <f ca="1">+VLOOKUP(B157,'Sheet1 -c.lanh'!$B$10:O$158,14,0)</f>
        <v>0</v>
      </c>
      <c r="P157" s="99"/>
      <c r="Q157" s="99"/>
      <c r="R157" s="99">
        <f t="shared" si="53"/>
        <v>0</v>
      </c>
      <c r="S157" s="99"/>
      <c r="T157" s="99"/>
      <c r="U157" s="99"/>
      <c r="V157" s="99"/>
      <c r="W157" s="99">
        <f t="shared" ref="W157:W166" si="61">+SUM(X157:Y157)</f>
        <v>0</v>
      </c>
      <c r="X157" s="100">
        <f t="shared" si="55"/>
        <v>0</v>
      </c>
      <c r="Y157" s="100"/>
      <c r="Z157" s="101">
        <f t="shared" ca="1" si="59"/>
        <v>0.99999860959945397</v>
      </c>
      <c r="AA157" s="101">
        <f t="shared" si="59"/>
        <v>0.99999860959945397</v>
      </c>
      <c r="AB157" s="101" t="e">
        <f t="shared" ca="1" si="59"/>
        <v>#DIV/0!</v>
      </c>
      <c r="AC157" s="101" t="e">
        <f t="shared" si="59"/>
        <v>#DIV/0!</v>
      </c>
      <c r="AD157" s="101"/>
      <c r="AE157" s="101" t="e">
        <f>+Q157/H157</f>
        <v>#DIV/0!</v>
      </c>
      <c r="AF157" s="101" t="e">
        <f t="shared" si="60"/>
        <v>#DIV/0!</v>
      </c>
      <c r="AG157" s="101" t="e">
        <f t="shared" si="60"/>
        <v>#DIV/0!</v>
      </c>
      <c r="AH157" s="101" t="e">
        <f t="shared" si="60"/>
        <v>#DIV/0!</v>
      </c>
      <c r="AI157" s="87">
        <f t="shared" si="46"/>
        <v>0</v>
      </c>
      <c r="AJ157" s="92"/>
      <c r="AN157" s="133"/>
      <c r="AO157" s="129"/>
    </row>
    <row r="158" spans="1:65" ht="22.6" customHeight="1" x14ac:dyDescent="0.25">
      <c r="A158" s="106" t="s">
        <v>25</v>
      </c>
      <c r="B158" s="107" t="s">
        <v>24</v>
      </c>
      <c r="C158" s="97">
        <f>+SUM(D158:I158)</f>
        <v>330492000000</v>
      </c>
      <c r="D158" s="100"/>
      <c r="E158" s="98"/>
      <c r="F158" s="99"/>
      <c r="G158" s="99"/>
      <c r="H158" s="99"/>
      <c r="I158" s="97">
        <v>330492000000</v>
      </c>
      <c r="J158" s="99"/>
      <c r="K158" s="99"/>
      <c r="L158" s="99"/>
      <c r="M158" s="99"/>
      <c r="N158" s="99"/>
      <c r="O158" s="99"/>
      <c r="P158" s="99"/>
      <c r="Q158" s="99"/>
      <c r="R158" s="99"/>
      <c r="S158" s="99"/>
      <c r="T158" s="99"/>
      <c r="U158" s="99"/>
      <c r="V158" s="99"/>
      <c r="W158" s="99"/>
      <c r="X158" s="100"/>
      <c r="Y158" s="100"/>
      <c r="Z158" s="101"/>
      <c r="AA158" s="101"/>
      <c r="AB158" s="101"/>
      <c r="AC158" s="101"/>
      <c r="AD158" s="101"/>
      <c r="AE158" s="101"/>
      <c r="AF158" s="101"/>
      <c r="AG158" s="101"/>
      <c r="AH158" s="101"/>
      <c r="AI158" s="87">
        <f t="shared" si="46"/>
        <v>0</v>
      </c>
      <c r="AJ158" s="92"/>
    </row>
    <row r="159" spans="1:65" ht="42.05" customHeight="1" x14ac:dyDescent="0.25">
      <c r="A159" s="106" t="s">
        <v>27</v>
      </c>
      <c r="B159" s="107" t="s">
        <v>20</v>
      </c>
      <c r="C159" s="97">
        <f t="shared" ref="C159:C165" ca="1" si="62">+SUM(D159:I159)</f>
        <v>6200000000</v>
      </c>
      <c r="D159" s="100">
        <f ca="1">+VLOOKUP(B159,'Sheet1 -c.lanh (2)'!B$10:$D301,3,0)</f>
        <v>0</v>
      </c>
      <c r="E159" s="100"/>
      <c r="F159" s="97">
        <v>6200000000</v>
      </c>
      <c r="G159" s="97"/>
      <c r="H159" s="99"/>
      <c r="I159" s="99"/>
      <c r="J159" s="99"/>
      <c r="K159" s="99"/>
      <c r="L159" s="99"/>
      <c r="M159" s="97">
        <f>+SUM(N159:R159,W159)</f>
        <v>6088007775</v>
      </c>
      <c r="N159" s="99"/>
      <c r="O159" s="99"/>
      <c r="P159" s="97">
        <v>6088007775</v>
      </c>
      <c r="Q159" s="99"/>
      <c r="R159" s="99">
        <f t="shared" si="53"/>
        <v>0</v>
      </c>
      <c r="S159" s="99"/>
      <c r="T159" s="99"/>
      <c r="U159" s="99"/>
      <c r="V159" s="99"/>
      <c r="W159" s="99">
        <f t="shared" si="61"/>
        <v>0</v>
      </c>
      <c r="X159" s="100"/>
      <c r="Y159" s="100"/>
      <c r="Z159" s="101">
        <f ca="1">+M159/C159</f>
        <v>0.98193673790322578</v>
      </c>
      <c r="AA159" s="101" t="e">
        <f ca="1">+N159/D159</f>
        <v>#DIV/0!</v>
      </c>
      <c r="AB159" s="101" t="e">
        <f>+O159/E159</f>
        <v>#DIV/0!</v>
      </c>
      <c r="AC159" s="101">
        <f>+P159/F159</f>
        <v>0.98193673790322578</v>
      </c>
      <c r="AD159" s="101"/>
      <c r="AE159" s="101" t="e">
        <f>+Q159/H159</f>
        <v>#DIV/0!</v>
      </c>
      <c r="AF159" s="101" t="e">
        <f>+R159/J159</f>
        <v>#DIV/0!</v>
      </c>
      <c r="AG159" s="101" t="e">
        <f>+S159/K159</f>
        <v>#DIV/0!</v>
      </c>
      <c r="AH159" s="101" t="e">
        <f>+T159/L159</f>
        <v>#DIV/0!</v>
      </c>
      <c r="AI159" s="87">
        <f t="shared" si="46"/>
        <v>0</v>
      </c>
      <c r="AJ159" s="92"/>
      <c r="AN159" s="134"/>
      <c r="AO159" s="129"/>
    </row>
    <row r="160" spans="1:65" ht="42.05" customHeight="1" x14ac:dyDescent="0.25">
      <c r="A160" s="106" t="s">
        <v>28</v>
      </c>
      <c r="B160" s="107" t="s">
        <v>474</v>
      </c>
      <c r="C160" s="97">
        <f t="shared" ca="1" si="62"/>
        <v>76137000000</v>
      </c>
      <c r="D160" s="100">
        <f ca="1">+VLOOKUP(B160,'Sheet1 -c.lanh (2)'!B$10:$D302,3,0)</f>
        <v>0</v>
      </c>
      <c r="E160" s="100"/>
      <c r="F160" s="97"/>
      <c r="G160" s="97">
        <v>76137000000</v>
      </c>
      <c r="H160" s="99"/>
      <c r="I160" s="99"/>
      <c r="J160" s="99"/>
      <c r="K160" s="99"/>
      <c r="L160" s="99"/>
      <c r="M160" s="97">
        <f>+SUM(N160:R160,U160:W160)</f>
        <v>76136339776</v>
      </c>
      <c r="N160" s="99"/>
      <c r="O160" s="99"/>
      <c r="P160" s="99"/>
      <c r="Q160" s="99"/>
      <c r="R160" s="99"/>
      <c r="S160" s="99"/>
      <c r="T160" s="99"/>
      <c r="U160" s="97">
        <v>76136339776</v>
      </c>
      <c r="V160" s="99"/>
      <c r="W160" s="99"/>
      <c r="X160" s="100"/>
      <c r="Y160" s="100"/>
      <c r="Z160" s="101"/>
      <c r="AA160" s="101"/>
      <c r="AB160" s="101"/>
      <c r="AC160" s="101"/>
      <c r="AD160" s="101"/>
      <c r="AE160" s="101"/>
      <c r="AF160" s="101"/>
      <c r="AG160" s="101"/>
      <c r="AH160" s="101"/>
      <c r="AI160" s="87">
        <f t="shared" si="46"/>
        <v>0</v>
      </c>
      <c r="AJ160" s="92"/>
      <c r="AN160" s="134"/>
      <c r="AO160" s="129"/>
    </row>
    <row r="161" spans="1:41" ht="20.95" customHeight="1" x14ac:dyDescent="0.25">
      <c r="A161" s="106" t="s">
        <v>254</v>
      </c>
      <c r="B161" s="107" t="s">
        <v>22</v>
      </c>
      <c r="C161" s="97">
        <f t="shared" ca="1" si="62"/>
        <v>2910000000</v>
      </c>
      <c r="D161" s="100">
        <f ca="1">+VLOOKUP(B161,'Sheet1 -c.lanh (2)'!B$10:$D303,3,0)</f>
        <v>0</v>
      </c>
      <c r="E161" s="100"/>
      <c r="F161" s="99"/>
      <c r="G161" s="99"/>
      <c r="H161" s="97">
        <v>2910000000</v>
      </c>
      <c r="I161" s="97"/>
      <c r="J161" s="99"/>
      <c r="K161" s="99"/>
      <c r="L161" s="99"/>
      <c r="M161" s="97">
        <f>+SUM(N161:R161,U161:W161)</f>
        <v>2910000000</v>
      </c>
      <c r="N161" s="99"/>
      <c r="O161" s="99"/>
      <c r="P161" s="99"/>
      <c r="Q161" s="97">
        <v>2910000000</v>
      </c>
      <c r="R161" s="99">
        <f t="shared" si="53"/>
        <v>0</v>
      </c>
      <c r="S161" s="99"/>
      <c r="T161" s="99"/>
      <c r="U161" s="99"/>
      <c r="V161" s="99"/>
      <c r="W161" s="99">
        <f t="shared" si="61"/>
        <v>0</v>
      </c>
      <c r="X161" s="100"/>
      <c r="Y161" s="100"/>
      <c r="Z161" s="101">
        <f t="shared" ref="Z161:AC164" ca="1" si="63">+M161/C161</f>
        <v>1</v>
      </c>
      <c r="AA161" s="101" t="e">
        <f t="shared" ca="1" si="63"/>
        <v>#DIV/0!</v>
      </c>
      <c r="AB161" s="101" t="e">
        <f t="shared" si="63"/>
        <v>#DIV/0!</v>
      </c>
      <c r="AC161" s="101" t="e">
        <f t="shared" si="63"/>
        <v>#DIV/0!</v>
      </c>
      <c r="AD161" s="101"/>
      <c r="AE161" s="101">
        <f>+Q161/H161</f>
        <v>1</v>
      </c>
      <c r="AF161" s="101" t="e">
        <f t="shared" ref="AF161:AH166" si="64">+R161/J161</f>
        <v>#DIV/0!</v>
      </c>
      <c r="AG161" s="101" t="e">
        <f t="shared" si="64"/>
        <v>#DIV/0!</v>
      </c>
      <c r="AH161" s="101" t="e">
        <f t="shared" si="64"/>
        <v>#DIV/0!</v>
      </c>
      <c r="AI161" s="87">
        <f t="shared" si="46"/>
        <v>0</v>
      </c>
      <c r="AJ161" s="92"/>
      <c r="AN161" s="134"/>
      <c r="AO161" s="129"/>
    </row>
    <row r="162" spans="1:41" ht="20.95" customHeight="1" x14ac:dyDescent="0.25">
      <c r="A162" s="106" t="s">
        <v>255</v>
      </c>
      <c r="B162" s="107" t="s">
        <v>24</v>
      </c>
      <c r="C162" s="97">
        <f t="shared" ca="1" si="62"/>
        <v>0</v>
      </c>
      <c r="D162" s="100">
        <f ca="1">+VLOOKUP(B162,'Sheet1 -c.lanh (2)'!B$10:$D304,3,0)</f>
        <v>0</v>
      </c>
      <c r="E162" s="108"/>
      <c r="F162" s="99"/>
      <c r="G162" s="99"/>
      <c r="H162" s="99"/>
      <c r="I162" s="99"/>
      <c r="J162" s="99"/>
      <c r="K162" s="99"/>
      <c r="L162" s="99"/>
      <c r="M162" s="97">
        <f>+SUM(N162:R162,U162:W162)</f>
        <v>0</v>
      </c>
      <c r="N162" s="99"/>
      <c r="O162" s="99"/>
      <c r="P162" s="99"/>
      <c r="Q162" s="99"/>
      <c r="R162" s="99">
        <f t="shared" si="53"/>
        <v>0</v>
      </c>
      <c r="S162" s="99"/>
      <c r="T162" s="99"/>
      <c r="U162" s="99"/>
      <c r="V162" s="99"/>
      <c r="W162" s="99">
        <f t="shared" si="61"/>
        <v>0</v>
      </c>
      <c r="X162" s="100"/>
      <c r="Y162" s="100"/>
      <c r="Z162" s="101" t="e">
        <f t="shared" ca="1" si="63"/>
        <v>#DIV/0!</v>
      </c>
      <c r="AA162" s="101" t="e">
        <f t="shared" ca="1" si="63"/>
        <v>#DIV/0!</v>
      </c>
      <c r="AB162" s="101" t="e">
        <f t="shared" si="63"/>
        <v>#DIV/0!</v>
      </c>
      <c r="AC162" s="101" t="e">
        <f t="shared" si="63"/>
        <v>#DIV/0!</v>
      </c>
      <c r="AD162" s="101"/>
      <c r="AE162" s="101" t="e">
        <f>+Q162/H162</f>
        <v>#DIV/0!</v>
      </c>
      <c r="AF162" s="101" t="e">
        <f t="shared" si="64"/>
        <v>#DIV/0!</v>
      </c>
      <c r="AG162" s="101" t="e">
        <f t="shared" si="64"/>
        <v>#DIV/0!</v>
      </c>
      <c r="AH162" s="101" t="e">
        <f t="shared" si="64"/>
        <v>#DIV/0!</v>
      </c>
      <c r="AI162" s="87">
        <f t="shared" si="46"/>
        <v>0</v>
      </c>
      <c r="AJ162" s="92"/>
      <c r="AN162" s="134"/>
      <c r="AO162" s="129"/>
    </row>
    <row r="163" spans="1:41" ht="20.95" customHeight="1" x14ac:dyDescent="0.25">
      <c r="A163" s="106" t="s">
        <v>273</v>
      </c>
      <c r="B163" s="107" t="s">
        <v>636</v>
      </c>
      <c r="C163" s="97">
        <f t="shared" si="62"/>
        <v>1409000000</v>
      </c>
      <c r="D163" s="100"/>
      <c r="E163" s="108"/>
      <c r="F163" s="99"/>
      <c r="G163" s="99"/>
      <c r="H163" s="99"/>
      <c r="I163" s="97">
        <v>1409000000</v>
      </c>
      <c r="J163" s="99"/>
      <c r="K163" s="99"/>
      <c r="L163" s="99"/>
      <c r="M163" s="97">
        <f>+SUM(N163:R163,U163:W163)</f>
        <v>0</v>
      </c>
      <c r="N163" s="99"/>
      <c r="O163" s="99"/>
      <c r="P163" s="99"/>
      <c r="Q163" s="99"/>
      <c r="R163" s="99">
        <f t="shared" si="53"/>
        <v>0</v>
      </c>
      <c r="S163" s="99"/>
      <c r="T163" s="99"/>
      <c r="U163" s="99"/>
      <c r="V163" s="99"/>
      <c r="W163" s="99">
        <f t="shared" si="61"/>
        <v>0</v>
      </c>
      <c r="X163" s="100"/>
      <c r="Y163" s="100"/>
      <c r="Z163" s="101">
        <f t="shared" si="63"/>
        <v>0</v>
      </c>
      <c r="AA163" s="101" t="e">
        <f t="shared" si="63"/>
        <v>#DIV/0!</v>
      </c>
      <c r="AB163" s="101" t="e">
        <f t="shared" si="63"/>
        <v>#DIV/0!</v>
      </c>
      <c r="AC163" s="101" t="e">
        <f t="shared" si="63"/>
        <v>#DIV/0!</v>
      </c>
      <c r="AD163" s="101"/>
      <c r="AE163" s="101" t="e">
        <f>+Q163/H163</f>
        <v>#DIV/0!</v>
      </c>
      <c r="AF163" s="101" t="e">
        <f t="shared" si="64"/>
        <v>#DIV/0!</v>
      </c>
      <c r="AG163" s="101" t="e">
        <f t="shared" si="64"/>
        <v>#DIV/0!</v>
      </c>
      <c r="AH163" s="101" t="e">
        <f t="shared" si="64"/>
        <v>#DIV/0!</v>
      </c>
      <c r="AI163" s="87">
        <f t="shared" si="46"/>
        <v>0</v>
      </c>
      <c r="AJ163" s="92"/>
      <c r="AN163" s="134"/>
      <c r="AO163" s="129"/>
    </row>
    <row r="164" spans="1:41" ht="33.75" customHeight="1" x14ac:dyDescent="0.25">
      <c r="A164" s="106" t="s">
        <v>494</v>
      </c>
      <c r="B164" s="109" t="s">
        <v>256</v>
      </c>
      <c r="C164" s="97">
        <f t="shared" ca="1" si="62"/>
        <v>27692000000</v>
      </c>
      <c r="D164" s="100">
        <f ca="1">+VLOOKUP(B164,'Sheet1 -c.lanh (2)'!B$10:$D306,3,0)</f>
        <v>0</v>
      </c>
      <c r="E164" s="108"/>
      <c r="F164" s="99"/>
      <c r="G164" s="99"/>
      <c r="H164" s="99"/>
      <c r="I164" s="97">
        <v>27692000000</v>
      </c>
      <c r="J164" s="99"/>
      <c r="K164" s="99"/>
      <c r="L164" s="99"/>
      <c r="M164" s="97">
        <f>+SUM(N164:R164,U164:W164)</f>
        <v>27691391680</v>
      </c>
      <c r="N164" s="99"/>
      <c r="O164" s="99"/>
      <c r="P164" s="99"/>
      <c r="Q164" s="99"/>
      <c r="R164" s="99">
        <f t="shared" si="53"/>
        <v>0</v>
      </c>
      <c r="S164" s="99"/>
      <c r="T164" s="99"/>
      <c r="U164" s="99"/>
      <c r="V164" s="97">
        <v>27691391680</v>
      </c>
      <c r="W164" s="99">
        <f t="shared" si="61"/>
        <v>0</v>
      </c>
      <c r="X164" s="100"/>
      <c r="Y164" s="100"/>
      <c r="Z164" s="101">
        <f t="shared" ca="1" si="63"/>
        <v>0.99997803264480711</v>
      </c>
      <c r="AA164" s="101" t="e">
        <f t="shared" ca="1" si="63"/>
        <v>#DIV/0!</v>
      </c>
      <c r="AB164" s="101" t="e">
        <f t="shared" si="63"/>
        <v>#DIV/0!</v>
      </c>
      <c r="AC164" s="101" t="e">
        <f t="shared" si="63"/>
        <v>#DIV/0!</v>
      </c>
      <c r="AD164" s="101"/>
      <c r="AE164" s="101" t="e">
        <f>+Q164/H164</f>
        <v>#DIV/0!</v>
      </c>
      <c r="AF164" s="101" t="e">
        <f t="shared" si="64"/>
        <v>#DIV/0!</v>
      </c>
      <c r="AG164" s="101" t="e">
        <f t="shared" si="64"/>
        <v>#DIV/0!</v>
      </c>
      <c r="AH164" s="101" t="e">
        <f t="shared" si="64"/>
        <v>#DIV/0!</v>
      </c>
      <c r="AI164" s="87">
        <f t="shared" si="46"/>
        <v>0</v>
      </c>
      <c r="AJ164" s="92"/>
      <c r="AN164" s="134"/>
      <c r="AO164" s="129"/>
    </row>
    <row r="165" spans="1:41" ht="33.75" customHeight="1" x14ac:dyDescent="0.25">
      <c r="A165" s="210" t="s">
        <v>495</v>
      </c>
      <c r="B165" s="211" t="s">
        <v>638</v>
      </c>
      <c r="C165" s="97">
        <f t="shared" si="62"/>
        <v>3335332503582.9995</v>
      </c>
      <c r="D165" s="213"/>
      <c r="E165" s="214"/>
      <c r="F165" s="215"/>
      <c r="G165" s="215"/>
      <c r="H165" s="215"/>
      <c r="I165" s="212">
        <v>3335332503582.9995</v>
      </c>
      <c r="J165" s="215"/>
      <c r="K165" s="215"/>
      <c r="L165" s="215"/>
      <c r="M165" s="212"/>
      <c r="N165" s="215"/>
      <c r="O165" s="215"/>
      <c r="P165" s="215"/>
      <c r="Q165" s="215"/>
      <c r="R165" s="215"/>
      <c r="S165" s="215"/>
      <c r="T165" s="215"/>
      <c r="U165" s="215"/>
      <c r="V165" s="212"/>
      <c r="W165" s="215"/>
      <c r="X165" s="213"/>
      <c r="Y165" s="100"/>
      <c r="Z165" s="216"/>
      <c r="AA165" s="216"/>
      <c r="AB165" s="216"/>
      <c r="AC165" s="216"/>
      <c r="AD165" s="216"/>
      <c r="AE165" s="216"/>
      <c r="AF165" s="216"/>
      <c r="AG165" s="216"/>
      <c r="AH165" s="216"/>
      <c r="AI165" s="87"/>
      <c r="AJ165" s="92"/>
      <c r="AN165" s="135"/>
      <c r="AO165" s="129"/>
    </row>
    <row r="166" spans="1:41" ht="31.6" customHeight="1" x14ac:dyDescent="0.25">
      <c r="A166" s="110" t="s">
        <v>637</v>
      </c>
      <c r="B166" s="111" t="s">
        <v>29</v>
      </c>
      <c r="C166" s="112">
        <f>+SUM(D166:J166)</f>
        <v>0</v>
      </c>
      <c r="D166" s="113"/>
      <c r="E166" s="113"/>
      <c r="F166" s="114"/>
      <c r="G166" s="114"/>
      <c r="H166" s="114"/>
      <c r="I166" s="114"/>
      <c r="J166" s="114"/>
      <c r="K166" s="114"/>
      <c r="L166" s="114"/>
      <c r="M166" s="112">
        <f>+SUM(N166:R166,W166)</f>
        <v>4714622534103</v>
      </c>
      <c r="N166" s="114"/>
      <c r="O166" s="114"/>
      <c r="P166" s="114"/>
      <c r="Q166" s="114"/>
      <c r="R166" s="114">
        <f t="shared" si="53"/>
        <v>0</v>
      </c>
      <c r="S166" s="114"/>
      <c r="T166" s="114"/>
      <c r="U166" s="114"/>
      <c r="V166" s="114"/>
      <c r="W166" s="112">
        <f t="shared" si="61"/>
        <v>4714622534103</v>
      </c>
      <c r="X166" s="217">
        <v>3847787216981</v>
      </c>
      <c r="Y166" s="217">
        <f>21967422270+844867894852</f>
        <v>866835317122</v>
      </c>
      <c r="Z166" s="115" t="e">
        <f>+M166/C166</f>
        <v>#DIV/0!</v>
      </c>
      <c r="AA166" s="115" t="e">
        <f>+N166/D166</f>
        <v>#DIV/0!</v>
      </c>
      <c r="AB166" s="115" t="e">
        <f>+O166/E166</f>
        <v>#DIV/0!</v>
      </c>
      <c r="AC166" s="115" t="e">
        <f>+P166/F166</f>
        <v>#DIV/0!</v>
      </c>
      <c r="AD166" s="115"/>
      <c r="AE166" s="115" t="e">
        <f>+Q166/H166</f>
        <v>#DIV/0!</v>
      </c>
      <c r="AF166" s="115" t="e">
        <f t="shared" si="64"/>
        <v>#DIV/0!</v>
      </c>
      <c r="AG166" s="115" t="e">
        <f t="shared" si="64"/>
        <v>#DIV/0!</v>
      </c>
      <c r="AH166" s="115" t="e">
        <f t="shared" si="64"/>
        <v>#DIV/0!</v>
      </c>
      <c r="AI166" s="87">
        <f t="shared" si="46"/>
        <v>0</v>
      </c>
      <c r="AJ166" s="92"/>
    </row>
    <row r="167" spans="1:41" ht="15.05" x14ac:dyDescent="0.3">
      <c r="N167" s="87"/>
      <c r="W167" s="87">
        <f>+W9-'[3]TONG HOP'!$D$9</f>
        <v>0</v>
      </c>
      <c r="AJ167" s="105"/>
    </row>
    <row r="168" spans="1:41" ht="15.05" x14ac:dyDescent="0.3">
      <c r="AJ168" s="105"/>
    </row>
    <row r="169" spans="1:41" ht="15.05" x14ac:dyDescent="0.3">
      <c r="A169" s="116" t="s">
        <v>34</v>
      </c>
      <c r="AJ169" s="105"/>
    </row>
    <row r="170" spans="1:41" ht="15.05" x14ac:dyDescent="0.3">
      <c r="A170" s="117" t="s">
        <v>30</v>
      </c>
      <c r="AJ170" s="105"/>
    </row>
    <row r="171" spans="1:41" ht="15.05" x14ac:dyDescent="0.3">
      <c r="A171" s="117" t="s">
        <v>31</v>
      </c>
      <c r="AJ171" s="105"/>
    </row>
    <row r="172" spans="1:41" ht="15.05" x14ac:dyDescent="0.3">
      <c r="AJ172" s="105"/>
    </row>
    <row r="173" spans="1:41" ht="15.05" x14ac:dyDescent="0.3">
      <c r="AJ173" s="105"/>
    </row>
    <row r="174" spans="1:41" ht="15.05" x14ac:dyDescent="0.3">
      <c r="AJ174" s="105"/>
    </row>
    <row r="175" spans="1:41" ht="15.05" x14ac:dyDescent="0.3">
      <c r="AJ175" s="105"/>
    </row>
    <row r="176" spans="1:41" ht="15.05" x14ac:dyDescent="0.3">
      <c r="AJ176" s="105"/>
    </row>
    <row r="177" spans="36:36" ht="15.05" x14ac:dyDescent="0.3">
      <c r="AJ177" s="105"/>
    </row>
    <row r="178" spans="36:36" ht="15.05" x14ac:dyDescent="0.3">
      <c r="AJ178" s="105"/>
    </row>
    <row r="179" spans="36:36" ht="15.05" x14ac:dyDescent="0.3">
      <c r="AJ179" s="105"/>
    </row>
    <row r="180" spans="36:36" ht="15.05" x14ac:dyDescent="0.3">
      <c r="AJ180" s="105"/>
    </row>
    <row r="181" spans="36:36" ht="15.05" x14ac:dyDescent="0.3">
      <c r="AJ181" s="105"/>
    </row>
    <row r="182" spans="36:36" ht="15.05" x14ac:dyDescent="0.3">
      <c r="AJ182" s="105"/>
    </row>
    <row r="183" spans="36:36" ht="15.05" x14ac:dyDescent="0.3">
      <c r="AJ183" s="105"/>
    </row>
    <row r="184" spans="36:36" ht="15.05" x14ac:dyDescent="0.3">
      <c r="AJ184" s="105"/>
    </row>
    <row r="185" spans="36:36" ht="15.05" x14ac:dyDescent="0.3">
      <c r="AJ185" s="105"/>
    </row>
  </sheetData>
  <autoFilter ref="A9:AQ167"/>
  <mergeCells count="31">
    <mergeCell ref="I6:I7"/>
    <mergeCell ref="G6:G7"/>
    <mergeCell ref="O6:O7"/>
    <mergeCell ref="A2:AH2"/>
    <mergeCell ref="A3:AH3"/>
    <mergeCell ref="A5:A7"/>
    <mergeCell ref="B5:B7"/>
    <mergeCell ref="C5:L5"/>
    <mergeCell ref="M5:Y5"/>
    <mergeCell ref="Z5:AH5"/>
    <mergeCell ref="C6:C7"/>
    <mergeCell ref="D6:D7"/>
    <mergeCell ref="E6:E7"/>
    <mergeCell ref="F6:F7"/>
    <mergeCell ref="H6:H7"/>
    <mergeCell ref="J6:L6"/>
    <mergeCell ref="M6:M7"/>
    <mergeCell ref="U6:U7"/>
    <mergeCell ref="V6:V7"/>
    <mergeCell ref="AA6:AA7"/>
    <mergeCell ref="AB6:AB7"/>
    <mergeCell ref="N6:N7"/>
    <mergeCell ref="P6:P7"/>
    <mergeCell ref="Q6:Q7"/>
    <mergeCell ref="R6:T6"/>
    <mergeCell ref="W6:Y6"/>
    <mergeCell ref="AC6:AC7"/>
    <mergeCell ref="AE6:AE7"/>
    <mergeCell ref="AF6:AH6"/>
    <mergeCell ref="AD6:AD7"/>
    <mergeCell ref="Z6:Z7"/>
  </mergeCells>
  <pageMargins left="0.2" right="0.2"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5"/>
  <sheetViews>
    <sheetView tabSelected="1" zoomScale="115" zoomScaleNormal="115" workbookViewId="0">
      <pane xSplit="2" ySplit="9" topLeftCell="C10" activePane="bottomRight" state="frozen"/>
      <selection pane="topRight" activeCell="C1" sqref="C1"/>
      <selection pane="bottomLeft" activeCell="A10" sqref="A10"/>
      <selection pane="bottomRight" activeCell="BU15" sqref="BU15"/>
    </sheetView>
  </sheetViews>
  <sheetFormatPr defaultColWidth="9.109375" defaultRowHeight="14.4" x14ac:dyDescent="0.25"/>
  <cols>
    <col min="1" max="1" width="3.6640625" style="142" customWidth="1"/>
    <col min="2" max="2" width="23" style="142" customWidth="1"/>
    <col min="3" max="3" width="8.44140625" style="142" customWidth="1"/>
    <col min="4" max="4" width="8.44140625" style="195" customWidth="1"/>
    <col min="5" max="5" width="7.6640625" style="195" customWidth="1"/>
    <col min="6" max="6" width="6.33203125" style="142" customWidth="1"/>
    <col min="7" max="7" width="5.6640625" style="142" customWidth="1"/>
    <col min="8" max="8" width="5.88671875" style="142" customWidth="1"/>
    <col min="9" max="9" width="7.6640625" style="142" customWidth="1"/>
    <col min="10" max="10" width="5.44140625" style="142" customWidth="1"/>
    <col min="11" max="11" width="3.88671875" style="142" customWidth="1"/>
    <col min="12" max="12" width="5.44140625" style="142" customWidth="1"/>
    <col min="13" max="13" width="8.33203125" style="142" customWidth="1"/>
    <col min="14" max="14" width="8.109375" style="142" customWidth="1"/>
    <col min="15" max="15" width="7.6640625" style="196" customWidth="1"/>
    <col min="16" max="16" width="6" style="142" customWidth="1"/>
    <col min="17" max="17" width="5.33203125" style="142" customWidth="1"/>
    <col min="18" max="18" width="5.6640625" style="142" customWidth="1"/>
    <col min="19" max="19" width="4.6640625" style="142" customWidth="1"/>
    <col min="20" max="20" width="5.33203125" style="142" customWidth="1"/>
    <col min="21" max="22" width="7.33203125" style="142" customWidth="1"/>
    <col min="23" max="23" width="8.44140625" style="142" customWidth="1"/>
    <col min="24" max="24" width="8.33203125" style="142" customWidth="1"/>
    <col min="25" max="25" width="7.6640625" style="142" customWidth="1"/>
    <col min="26" max="27" width="6.6640625" style="142" customWidth="1"/>
    <col min="28" max="28" width="6.44140625" style="142" customWidth="1"/>
    <col min="29" max="29" width="6.109375" style="142" customWidth="1"/>
    <col min="30" max="30" width="6.5546875" style="142" customWidth="1"/>
    <col min="31" max="31" width="5.88671875" style="142" customWidth="1"/>
    <col min="32" max="32" width="4.88671875" style="142" customWidth="1"/>
    <col min="33" max="33" width="4.5546875" style="142" customWidth="1"/>
    <col min="34" max="34" width="6.33203125" style="142" customWidth="1"/>
    <col min="35" max="35" width="19.5546875" style="142" hidden="1" customWidth="1"/>
    <col min="36" max="37" width="18.109375" style="142" hidden="1" customWidth="1"/>
    <col min="38" max="38" width="16" style="145" hidden="1" customWidth="1"/>
    <col min="39" max="42" width="8" style="145" hidden="1" customWidth="1"/>
    <col min="43" max="43" width="9.88671875" style="145" hidden="1" customWidth="1"/>
    <col min="44" max="61" width="0" style="146" hidden="1" customWidth="1"/>
    <col min="62" max="65" width="9.109375" style="146"/>
    <col min="66" max="16384" width="9.109375" style="142"/>
  </cols>
  <sheetData>
    <row r="1" spans="1:48" s="146" customFormat="1" ht="28.8" x14ac:dyDescent="0.25">
      <c r="A1" s="142"/>
      <c r="B1" s="218" t="s">
        <v>656</v>
      </c>
      <c r="C1" s="219"/>
      <c r="D1" s="219"/>
      <c r="E1" s="219"/>
      <c r="F1" s="219"/>
      <c r="G1" s="219"/>
      <c r="H1" s="219"/>
      <c r="I1" s="219"/>
      <c r="J1" s="219"/>
      <c r="K1" s="219"/>
      <c r="L1" s="219"/>
      <c r="M1" s="219"/>
      <c r="N1" s="219"/>
      <c r="O1" s="143"/>
      <c r="P1" s="143"/>
      <c r="Q1" s="143"/>
      <c r="R1" s="143"/>
      <c r="S1" s="143"/>
      <c r="T1" s="143"/>
      <c r="U1" s="143"/>
      <c r="V1" s="143"/>
      <c r="W1" s="220"/>
      <c r="X1" s="220"/>
      <c r="Y1" s="143"/>
      <c r="Z1" s="142"/>
      <c r="AA1" s="142"/>
      <c r="AB1" s="142"/>
      <c r="AC1" s="142"/>
      <c r="AD1" s="142"/>
      <c r="AE1" s="142"/>
      <c r="AF1" s="142"/>
      <c r="AG1" s="142"/>
      <c r="AH1" s="144" t="s">
        <v>658</v>
      </c>
      <c r="AI1" s="142"/>
      <c r="AJ1" s="142"/>
      <c r="AK1" s="142"/>
      <c r="AL1" s="145"/>
      <c r="AM1" s="145"/>
      <c r="AN1" s="145"/>
      <c r="AO1" s="145"/>
      <c r="AP1" s="145"/>
      <c r="AQ1" s="145"/>
    </row>
    <row r="2" spans="1:48" s="146" customFormat="1" x14ac:dyDescent="0.25">
      <c r="A2" s="254" t="s">
        <v>596</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142"/>
      <c r="AJ2" s="142"/>
      <c r="AK2" s="142"/>
      <c r="AL2" s="145"/>
      <c r="AM2" s="145"/>
      <c r="AN2" s="145"/>
      <c r="AO2" s="145"/>
      <c r="AP2" s="145"/>
      <c r="AQ2" s="145"/>
    </row>
    <row r="3" spans="1:48" s="146" customFormat="1" x14ac:dyDescent="0.25">
      <c r="A3" s="255" t="s">
        <v>657</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142"/>
      <c r="AJ3" s="142"/>
      <c r="AK3" s="142"/>
      <c r="AL3" s="145"/>
      <c r="AM3" s="145"/>
      <c r="AN3" s="145"/>
      <c r="AO3" s="145"/>
      <c r="AP3" s="145"/>
      <c r="AQ3" s="145"/>
    </row>
    <row r="4" spans="1:48" s="146" customFormat="1" x14ac:dyDescent="0.25">
      <c r="D4" s="221"/>
      <c r="E4" s="222"/>
      <c r="F4" s="223"/>
      <c r="G4" s="224"/>
      <c r="J4" s="225"/>
      <c r="M4" s="145"/>
      <c r="N4" s="224"/>
      <c r="O4" s="225"/>
      <c r="P4" s="153"/>
      <c r="Q4" s="225"/>
      <c r="R4" s="225"/>
      <c r="S4" s="153"/>
      <c r="W4" s="225"/>
      <c r="X4" s="225"/>
      <c r="Y4" s="225"/>
      <c r="AH4" s="226" t="s">
        <v>3</v>
      </c>
      <c r="AI4" s="142"/>
      <c r="AJ4" s="142"/>
      <c r="AK4" s="142"/>
      <c r="AL4" s="145"/>
      <c r="AM4" s="145"/>
      <c r="AN4" s="145"/>
      <c r="AO4" s="145"/>
      <c r="AP4" s="145"/>
      <c r="AQ4" s="145"/>
    </row>
    <row r="5" spans="1:48" s="146" customFormat="1" ht="15.05" customHeight="1" x14ac:dyDescent="0.25">
      <c r="A5" s="256" t="s">
        <v>4</v>
      </c>
      <c r="B5" s="256" t="s">
        <v>5</v>
      </c>
      <c r="C5" s="257" t="s">
        <v>154</v>
      </c>
      <c r="D5" s="258"/>
      <c r="E5" s="258"/>
      <c r="F5" s="258"/>
      <c r="G5" s="258"/>
      <c r="H5" s="258"/>
      <c r="I5" s="258"/>
      <c r="J5" s="258"/>
      <c r="K5" s="258"/>
      <c r="L5" s="259"/>
      <c r="M5" s="257" t="s">
        <v>6</v>
      </c>
      <c r="N5" s="258"/>
      <c r="O5" s="258"/>
      <c r="P5" s="258"/>
      <c r="Q5" s="258"/>
      <c r="R5" s="258"/>
      <c r="S5" s="258"/>
      <c r="T5" s="258"/>
      <c r="U5" s="258"/>
      <c r="V5" s="258"/>
      <c r="W5" s="258"/>
      <c r="X5" s="258"/>
      <c r="Y5" s="258"/>
      <c r="Z5" s="256" t="s">
        <v>7</v>
      </c>
      <c r="AA5" s="256"/>
      <c r="AB5" s="256"/>
      <c r="AC5" s="256"/>
      <c r="AD5" s="256"/>
      <c r="AE5" s="256"/>
      <c r="AF5" s="256"/>
      <c r="AG5" s="256"/>
      <c r="AH5" s="256"/>
      <c r="AI5" s="142"/>
      <c r="AJ5" s="142"/>
      <c r="AK5" s="142"/>
      <c r="AL5" s="145"/>
      <c r="AM5" s="145"/>
      <c r="AN5" s="145"/>
      <c r="AO5" s="145"/>
      <c r="AP5" s="145"/>
      <c r="AQ5" s="145"/>
    </row>
    <row r="6" spans="1:48" s="146" customFormat="1" ht="33.049999999999997" customHeight="1" x14ac:dyDescent="0.25">
      <c r="A6" s="256"/>
      <c r="B6" s="256"/>
      <c r="C6" s="256" t="s">
        <v>8</v>
      </c>
      <c r="D6" s="256" t="s">
        <v>32</v>
      </c>
      <c r="E6" s="256" t="s">
        <v>33</v>
      </c>
      <c r="F6" s="256" t="s">
        <v>9</v>
      </c>
      <c r="G6" s="256" t="s">
        <v>475</v>
      </c>
      <c r="H6" s="256" t="s">
        <v>10</v>
      </c>
      <c r="I6" s="256" t="s">
        <v>635</v>
      </c>
      <c r="J6" s="260" t="s">
        <v>11</v>
      </c>
      <c r="K6" s="260"/>
      <c r="L6" s="260"/>
      <c r="M6" s="256" t="s">
        <v>8</v>
      </c>
      <c r="N6" s="256" t="s">
        <v>32</v>
      </c>
      <c r="O6" s="261" t="s">
        <v>33</v>
      </c>
      <c r="P6" s="256" t="s">
        <v>9</v>
      </c>
      <c r="Q6" s="256" t="s">
        <v>10</v>
      </c>
      <c r="R6" s="260" t="s">
        <v>11</v>
      </c>
      <c r="S6" s="260"/>
      <c r="T6" s="260"/>
      <c r="U6" s="256" t="s">
        <v>472</v>
      </c>
      <c r="V6" s="262" t="s">
        <v>473</v>
      </c>
      <c r="W6" s="256" t="s">
        <v>12</v>
      </c>
      <c r="X6" s="256"/>
      <c r="Y6" s="256"/>
      <c r="Z6" s="256" t="s">
        <v>8</v>
      </c>
      <c r="AA6" s="256" t="s">
        <v>32</v>
      </c>
      <c r="AB6" s="256" t="s">
        <v>33</v>
      </c>
      <c r="AC6" s="256" t="s">
        <v>9</v>
      </c>
      <c r="AD6" s="256" t="s">
        <v>472</v>
      </c>
      <c r="AE6" s="260" t="s">
        <v>10</v>
      </c>
      <c r="AF6" s="260" t="s">
        <v>11</v>
      </c>
      <c r="AG6" s="260"/>
      <c r="AH6" s="260"/>
      <c r="AI6" s="142"/>
      <c r="AJ6" s="142"/>
      <c r="AK6" s="142"/>
      <c r="AL6" s="145"/>
      <c r="AM6" s="145"/>
      <c r="AN6" s="145"/>
      <c r="AO6" s="145"/>
      <c r="AP6" s="145"/>
      <c r="AQ6" s="145"/>
    </row>
    <row r="7" spans="1:48" s="146" customFormat="1" ht="58.6" customHeight="1" x14ac:dyDescent="0.25">
      <c r="A7" s="256"/>
      <c r="B7" s="256"/>
      <c r="C7" s="256"/>
      <c r="D7" s="256"/>
      <c r="E7" s="256"/>
      <c r="F7" s="256"/>
      <c r="G7" s="256"/>
      <c r="H7" s="256"/>
      <c r="I7" s="256"/>
      <c r="J7" s="150" t="s">
        <v>8</v>
      </c>
      <c r="K7" s="150" t="s">
        <v>13</v>
      </c>
      <c r="L7" s="150" t="s">
        <v>14</v>
      </c>
      <c r="M7" s="256"/>
      <c r="N7" s="256"/>
      <c r="O7" s="261"/>
      <c r="P7" s="256"/>
      <c r="Q7" s="256"/>
      <c r="R7" s="150" t="s">
        <v>8</v>
      </c>
      <c r="S7" s="150" t="s">
        <v>13</v>
      </c>
      <c r="T7" s="150" t="s">
        <v>14</v>
      </c>
      <c r="U7" s="256"/>
      <c r="V7" s="263"/>
      <c r="W7" s="148" t="s">
        <v>8</v>
      </c>
      <c r="X7" s="149" t="s">
        <v>13</v>
      </c>
      <c r="Y7" s="149" t="s">
        <v>14</v>
      </c>
      <c r="Z7" s="256"/>
      <c r="AA7" s="256"/>
      <c r="AB7" s="256"/>
      <c r="AC7" s="256"/>
      <c r="AD7" s="256"/>
      <c r="AE7" s="260"/>
      <c r="AF7" s="150" t="s">
        <v>8</v>
      </c>
      <c r="AG7" s="150" t="s">
        <v>13</v>
      </c>
      <c r="AH7" s="150" t="s">
        <v>14</v>
      </c>
      <c r="AI7" s="146" t="e">
        <f ca="1">+D9-#REF!</f>
        <v>#REF!</v>
      </c>
      <c r="AJ7" s="143"/>
      <c r="AK7" s="142"/>
      <c r="AL7" s="145"/>
      <c r="AM7" s="145"/>
      <c r="AN7" s="145"/>
      <c r="AO7" s="145"/>
      <c r="AP7" s="145"/>
      <c r="AQ7" s="145"/>
    </row>
    <row r="8" spans="1:48" s="146" customFormat="1" ht="22.6" customHeight="1" x14ac:dyDescent="0.25">
      <c r="A8" s="209" t="s">
        <v>15</v>
      </c>
      <c r="B8" s="209" t="s">
        <v>16</v>
      </c>
      <c r="C8" s="209" t="s">
        <v>644</v>
      </c>
      <c r="D8" s="209">
        <v>2</v>
      </c>
      <c r="E8" s="209">
        <v>3</v>
      </c>
      <c r="F8" s="209">
        <v>4</v>
      </c>
      <c r="G8" s="209">
        <v>5</v>
      </c>
      <c r="H8" s="209">
        <v>6</v>
      </c>
      <c r="I8" s="209">
        <v>7</v>
      </c>
      <c r="J8" s="209" t="s">
        <v>645</v>
      </c>
      <c r="K8" s="209">
        <v>9</v>
      </c>
      <c r="L8" s="209">
        <v>10</v>
      </c>
      <c r="M8" s="209" t="s">
        <v>646</v>
      </c>
      <c r="N8" s="209">
        <v>12</v>
      </c>
      <c r="O8" s="209">
        <v>13</v>
      </c>
      <c r="P8" s="209">
        <v>14</v>
      </c>
      <c r="Q8" s="209">
        <v>15</v>
      </c>
      <c r="R8" s="209" t="s">
        <v>647</v>
      </c>
      <c r="S8" s="209">
        <v>17</v>
      </c>
      <c r="T8" s="209">
        <v>18</v>
      </c>
      <c r="U8" s="209">
        <v>19</v>
      </c>
      <c r="V8" s="209">
        <v>20</v>
      </c>
      <c r="W8" s="209" t="s">
        <v>648</v>
      </c>
      <c r="X8" s="209">
        <v>22</v>
      </c>
      <c r="Y8" s="209">
        <v>23</v>
      </c>
      <c r="Z8" s="209" t="s">
        <v>649</v>
      </c>
      <c r="AA8" s="209" t="s">
        <v>650</v>
      </c>
      <c r="AB8" s="209" t="s">
        <v>652</v>
      </c>
      <c r="AC8" s="209" t="s">
        <v>653</v>
      </c>
      <c r="AD8" s="209" t="s">
        <v>654</v>
      </c>
      <c r="AE8" s="209" t="s">
        <v>651</v>
      </c>
      <c r="AF8" s="209" t="s">
        <v>594</v>
      </c>
      <c r="AG8" s="209" t="s">
        <v>595</v>
      </c>
      <c r="AH8" s="209" t="s">
        <v>655</v>
      </c>
      <c r="AI8" s="142"/>
      <c r="AJ8" s="142"/>
      <c r="AK8" s="143"/>
      <c r="AL8" s="145"/>
      <c r="AM8" s="145"/>
      <c r="AN8" s="145"/>
      <c r="AO8" s="145"/>
      <c r="AP8" s="145"/>
      <c r="AQ8" s="145"/>
    </row>
    <row r="9" spans="1:48" s="146" customFormat="1" x14ac:dyDescent="0.25">
      <c r="A9" s="154"/>
      <c r="B9" s="154" t="s">
        <v>17</v>
      </c>
      <c r="C9" s="155">
        <f t="shared" ref="C9:Y9" ca="1" si="0">SUBTOTAL(9,C10:C166)</f>
        <v>21182415.503582999</v>
      </c>
      <c r="D9" s="155">
        <f t="shared" ca="1" si="0"/>
        <v>10868934</v>
      </c>
      <c r="E9" s="155">
        <f t="shared" si="0"/>
        <v>6533308.9999999981</v>
      </c>
      <c r="F9" s="155">
        <f t="shared" si="0"/>
        <v>6200</v>
      </c>
      <c r="G9" s="155">
        <f t="shared" si="0"/>
        <v>76137</v>
      </c>
      <c r="H9" s="155">
        <f t="shared" si="0"/>
        <v>2910</v>
      </c>
      <c r="I9" s="155">
        <f t="shared" si="0"/>
        <v>3694925.5035829996</v>
      </c>
      <c r="J9" s="155">
        <f t="shared" si="0"/>
        <v>0</v>
      </c>
      <c r="K9" s="155">
        <f t="shared" si="0"/>
        <v>0</v>
      </c>
      <c r="L9" s="155">
        <f t="shared" si="0"/>
        <v>0</v>
      </c>
      <c r="M9" s="155">
        <f t="shared" ca="1" si="0"/>
        <v>41676977.974583</v>
      </c>
      <c r="N9" s="155">
        <f t="shared" si="0"/>
        <v>13102741.026955999</v>
      </c>
      <c r="O9" s="155">
        <f t="shared" ca="1" si="0"/>
        <v>4745442.5585869988</v>
      </c>
      <c r="P9" s="155">
        <f t="shared" si="0"/>
        <v>6088.007775</v>
      </c>
      <c r="Q9" s="155">
        <f t="shared" si="0"/>
        <v>2910</v>
      </c>
      <c r="R9" s="155">
        <f t="shared" si="0"/>
        <v>0</v>
      </c>
      <c r="S9" s="155">
        <f t="shared" si="0"/>
        <v>0</v>
      </c>
      <c r="T9" s="155">
        <f t="shared" si="0"/>
        <v>0</v>
      </c>
      <c r="U9" s="155">
        <f t="shared" si="0"/>
        <v>76136.339775999993</v>
      </c>
      <c r="V9" s="155">
        <f t="shared" si="0"/>
        <v>9952407.5227490012</v>
      </c>
      <c r="W9" s="155">
        <f t="shared" si="0"/>
        <v>13791252.518739998</v>
      </c>
      <c r="X9" s="155">
        <f t="shared" si="0"/>
        <v>11899494.724570999</v>
      </c>
      <c r="Y9" s="155">
        <f t="shared" si="0"/>
        <v>1891757.7941689999</v>
      </c>
      <c r="Z9" s="156">
        <f ca="1">+M9/C9</f>
        <v>1.9675271674060661</v>
      </c>
      <c r="AA9" s="156">
        <f ca="1">+N9/D9</f>
        <v>1.2055221815640798</v>
      </c>
      <c r="AB9" s="156">
        <f ca="1">+O9/E9</f>
        <v>0.72634595403141045</v>
      </c>
      <c r="AC9" s="156">
        <f>+P9/F9</f>
        <v>0.98193673790322578</v>
      </c>
      <c r="AD9" s="156">
        <f>+U9/G9</f>
        <v>0.99999132847367234</v>
      </c>
      <c r="AE9" s="156">
        <f>+Q9/H9</f>
        <v>1</v>
      </c>
      <c r="AF9" s="157"/>
      <c r="AG9" s="157"/>
      <c r="AH9" s="157"/>
      <c r="AI9" s="143">
        <f>+W9-SUM(X9:Y9)</f>
        <v>0</v>
      </c>
      <c r="AJ9" s="158"/>
      <c r="AK9" s="159"/>
      <c r="AL9" s="160"/>
      <c r="AM9" s="160"/>
      <c r="AN9" s="160"/>
      <c r="AO9" s="160"/>
      <c r="AP9" s="145"/>
      <c r="AQ9" s="145"/>
    </row>
    <row r="10" spans="1:48" s="146" customFormat="1" x14ac:dyDescent="0.25">
      <c r="A10" s="161" t="s">
        <v>18</v>
      </c>
      <c r="B10" s="154" t="s">
        <v>493</v>
      </c>
      <c r="C10" s="155">
        <f t="shared" ref="C10:H10" si="1">+SUBTOTAL(9,C11:C135)</f>
        <v>8566839.5145360008</v>
      </c>
      <c r="D10" s="155">
        <f t="shared" si="1"/>
        <v>2033530.5145360003</v>
      </c>
      <c r="E10" s="155">
        <f t="shared" si="1"/>
        <v>6533308.9999999981</v>
      </c>
      <c r="F10" s="155">
        <f t="shared" si="1"/>
        <v>0</v>
      </c>
      <c r="G10" s="155">
        <f t="shared" si="1"/>
        <v>0</v>
      </c>
      <c r="H10" s="155">
        <f t="shared" si="1"/>
        <v>0</v>
      </c>
      <c r="I10" s="155"/>
      <c r="J10" s="155">
        <f t="shared" ref="J10:Y10" si="2">+SUBTOTAL(9,J11:J135)</f>
        <v>0</v>
      </c>
      <c r="K10" s="155">
        <f t="shared" si="2"/>
        <v>0</v>
      </c>
      <c r="L10" s="155">
        <f t="shared" si="2"/>
        <v>0</v>
      </c>
      <c r="M10" s="155">
        <f t="shared" si="2"/>
        <v>14165809.341822002</v>
      </c>
      <c r="N10" s="155">
        <f t="shared" si="2"/>
        <v>2252923.0516240001</v>
      </c>
      <c r="O10" s="155">
        <f t="shared" si="2"/>
        <v>4745442.5585869988</v>
      </c>
      <c r="P10" s="155">
        <f t="shared" si="2"/>
        <v>0</v>
      </c>
      <c r="Q10" s="155">
        <f t="shared" si="2"/>
        <v>0</v>
      </c>
      <c r="R10" s="155">
        <f>+SUBTOTAL(9,R11:R135)</f>
        <v>0</v>
      </c>
      <c r="S10" s="155">
        <f t="shared" si="2"/>
        <v>0</v>
      </c>
      <c r="T10" s="155">
        <f t="shared" si="2"/>
        <v>0</v>
      </c>
      <c r="U10" s="155">
        <f t="shared" si="2"/>
        <v>0</v>
      </c>
      <c r="V10" s="155">
        <f t="shared" si="2"/>
        <v>0</v>
      </c>
      <c r="W10" s="155">
        <f t="shared" si="2"/>
        <v>7167443.7316109976</v>
      </c>
      <c r="X10" s="155">
        <f t="shared" si="2"/>
        <v>6142521.2545639994</v>
      </c>
      <c r="Y10" s="155">
        <f t="shared" si="2"/>
        <v>1024922.4770469998</v>
      </c>
      <c r="Z10" s="156">
        <f t="shared" ref="Z10:Z11" si="3">+M10/C10</f>
        <v>1.6535630576230369</v>
      </c>
      <c r="AA10" s="156">
        <f t="shared" ref="AA10:AA11" si="4">+N10/D10</f>
        <v>1.107887506737542</v>
      </c>
      <c r="AB10" s="156">
        <f t="shared" ref="AB10:AB11" si="5">+O10/E10</f>
        <v>0.72634595403141045</v>
      </c>
      <c r="AC10" s="156"/>
      <c r="AD10" s="156"/>
      <c r="AE10" s="156"/>
      <c r="AF10" s="157"/>
      <c r="AG10" s="157"/>
      <c r="AH10" s="157"/>
      <c r="AI10" s="143">
        <f t="shared" ref="AI10:AI73" si="6">+W10-SUM(X10:Y10)</f>
        <v>0</v>
      </c>
      <c r="AJ10" s="158"/>
      <c r="AK10" s="159"/>
      <c r="AL10" s="160"/>
      <c r="AM10" s="160"/>
      <c r="AN10" s="160"/>
      <c r="AO10" s="160"/>
      <c r="AP10" s="145"/>
      <c r="AQ10" s="145"/>
    </row>
    <row r="11" spans="1:48" s="146" customFormat="1" ht="22.6" customHeight="1" x14ac:dyDescent="0.25">
      <c r="A11" s="162">
        <v>1</v>
      </c>
      <c r="B11" s="163" t="s">
        <v>597</v>
      </c>
      <c r="C11" s="164">
        <f>+SUM(D11:I11)</f>
        <v>156161.51682200001</v>
      </c>
      <c r="D11" s="165">
        <f>+'Sheet1 -c.lanh'!D11/1000000</f>
        <v>15300</v>
      </c>
      <c r="E11" s="165">
        <f>+'Sheet1 -c.lanh'!E11/1000000</f>
        <v>140861.51682200001</v>
      </c>
      <c r="F11" s="165">
        <f>+'Sheet1 -c.lanh'!F11/1000000</f>
        <v>0</v>
      </c>
      <c r="G11" s="165">
        <f>+'Sheet1 -c.lanh'!G11/1000000</f>
        <v>0</v>
      </c>
      <c r="H11" s="165">
        <f>+'Sheet1 -c.lanh'!H11/1000000</f>
        <v>0</v>
      </c>
      <c r="I11" s="165">
        <f>+'Sheet1 -c.lanh'!I11/1000000</f>
        <v>0</v>
      </c>
      <c r="J11" s="164">
        <f>+SUM(K11:L11)</f>
        <v>0</v>
      </c>
      <c r="K11" s="164"/>
      <c r="L11" s="164"/>
      <c r="M11" s="164">
        <f>+SUM(N11:R11,U11:W11,)</f>
        <v>192141.66337700002</v>
      </c>
      <c r="N11" s="165">
        <f>+'Sheet1 -c.lanh'!N11/1000000</f>
        <v>25159.061395000001</v>
      </c>
      <c r="O11" s="165">
        <f>+'Sheet1 -c.lanh'!O11/1000000</f>
        <v>110198.19538200001</v>
      </c>
      <c r="P11" s="165">
        <f>+'Sheet1 -c.lanh'!P11/1000000</f>
        <v>0</v>
      </c>
      <c r="Q11" s="165">
        <f>+'Sheet1 -c.lanh'!Q11/1000000</f>
        <v>0</v>
      </c>
      <c r="R11" s="164">
        <f t="shared" ref="R11" si="7">+SUM(S11:T11)</f>
        <v>0</v>
      </c>
      <c r="S11" s="165">
        <f>+'Sheet1 -c.lanh'!S11/1000000</f>
        <v>0</v>
      </c>
      <c r="T11" s="165">
        <f>+'Sheet1 -c.lanh'!T11/1000000</f>
        <v>0</v>
      </c>
      <c r="U11" s="165">
        <f>+'Sheet1 -c.lanh'!U11/1000000</f>
        <v>0</v>
      </c>
      <c r="V11" s="165">
        <f>+'Sheet1 -c.lanh'!V11/1000000</f>
        <v>0</v>
      </c>
      <c r="W11" s="164">
        <f>+SUM(X11:Y11)</f>
        <v>56784.406600000002</v>
      </c>
      <c r="X11" s="165">
        <f>+'Sheet1 -c.lanh'!X11/1000000</f>
        <v>26615.3446</v>
      </c>
      <c r="Y11" s="165">
        <f>+'Sheet1 -c.lanh'!Y11/1000000</f>
        <v>30169.062000000002</v>
      </c>
      <c r="Z11" s="227">
        <f t="shared" si="3"/>
        <v>1.2304034136400699</v>
      </c>
      <c r="AA11" s="227">
        <f t="shared" si="4"/>
        <v>1.6443830977124183</v>
      </c>
      <c r="AB11" s="227">
        <f t="shared" si="5"/>
        <v>0.78231583663302606</v>
      </c>
      <c r="AC11" s="227"/>
      <c r="AD11" s="227"/>
      <c r="AE11" s="227"/>
      <c r="AF11" s="167"/>
      <c r="AG11" s="167"/>
      <c r="AH11" s="167"/>
      <c r="AI11" s="143">
        <f t="shared" si="6"/>
        <v>0</v>
      </c>
      <c r="AJ11" s="158" t="s">
        <v>553</v>
      </c>
      <c r="AK11" s="168"/>
      <c r="AL11" s="145"/>
      <c r="AM11" s="145"/>
      <c r="AN11" s="169"/>
      <c r="AO11" s="170"/>
      <c r="AP11" s="145"/>
      <c r="AQ11" s="145"/>
      <c r="AU11" s="146">
        <v>63520800</v>
      </c>
      <c r="AV11" s="146">
        <v>390247164</v>
      </c>
    </row>
    <row r="12" spans="1:48" s="146" customFormat="1" ht="22.6" customHeight="1" x14ac:dyDescent="0.25">
      <c r="A12" s="162">
        <v>2</v>
      </c>
      <c r="B12" s="163" t="s">
        <v>598</v>
      </c>
      <c r="C12" s="164">
        <f t="shared" ref="C12:C75" si="8">+SUM(D12:I12)</f>
        <v>0</v>
      </c>
      <c r="D12" s="165">
        <f>+'Sheet1 -c.lanh'!D12/1000000</f>
        <v>0</v>
      </c>
      <c r="E12" s="165">
        <f>+'Sheet1 -c.lanh'!E12/1000000</f>
        <v>0</v>
      </c>
      <c r="F12" s="165">
        <f>+'Sheet1 -c.lanh'!F12/1000000</f>
        <v>0</v>
      </c>
      <c r="G12" s="165">
        <f>+'Sheet1 -c.lanh'!G12/1000000</f>
        <v>0</v>
      </c>
      <c r="H12" s="165">
        <f>+'Sheet1 -c.lanh'!H12/1000000</f>
        <v>0</v>
      </c>
      <c r="I12" s="165">
        <f>+'Sheet1 -c.lanh'!I12/1000000</f>
        <v>0</v>
      </c>
      <c r="J12" s="164">
        <f t="shared" ref="J12:J49" si="9">+SUM(K12:L12)</f>
        <v>0</v>
      </c>
      <c r="K12" s="164"/>
      <c r="L12" s="164"/>
      <c r="M12" s="164">
        <f t="shared" ref="M12:M75" si="10">+SUM(N12:R12,U12:W12,)</f>
        <v>8.4369999999999994</v>
      </c>
      <c r="N12" s="165">
        <f>+'Sheet1 -c.lanh'!N12/1000000</f>
        <v>8.4369999999999994</v>
      </c>
      <c r="O12" s="165">
        <f>+'Sheet1 -c.lanh'!O12/1000000</f>
        <v>0</v>
      </c>
      <c r="P12" s="165">
        <f>+'Sheet1 -c.lanh'!P12/1000000</f>
        <v>0</v>
      </c>
      <c r="Q12" s="165">
        <f>+'Sheet1 -c.lanh'!Q12/1000000</f>
        <v>0</v>
      </c>
      <c r="R12" s="164">
        <f t="shared" ref="R12:R75" si="11">+SUM(S12:T12)</f>
        <v>0</v>
      </c>
      <c r="S12" s="165">
        <f>+'Sheet1 -c.lanh'!S12/1000000</f>
        <v>0</v>
      </c>
      <c r="T12" s="165">
        <f>+'Sheet1 -c.lanh'!T12/1000000</f>
        <v>0</v>
      </c>
      <c r="U12" s="165">
        <f>+'Sheet1 -c.lanh'!U12/1000000</f>
        <v>0</v>
      </c>
      <c r="V12" s="165">
        <f>+'Sheet1 -c.lanh'!V12/1000000</f>
        <v>0</v>
      </c>
      <c r="W12" s="164">
        <f t="shared" ref="W12:W75" si="12">+SUM(X12:Y12)</f>
        <v>0</v>
      </c>
      <c r="X12" s="165">
        <f>+'Sheet1 -c.lanh'!X12/1000000</f>
        <v>0</v>
      </c>
      <c r="Y12" s="165">
        <f>+'Sheet1 -c.lanh'!Y12/1000000</f>
        <v>0</v>
      </c>
      <c r="Z12" s="166"/>
      <c r="AA12" s="166"/>
      <c r="AB12" s="166"/>
      <c r="AC12" s="166"/>
      <c r="AD12" s="166"/>
      <c r="AE12" s="166"/>
      <c r="AF12" s="167"/>
      <c r="AG12" s="167"/>
      <c r="AH12" s="167"/>
      <c r="AI12" s="143">
        <f t="shared" si="6"/>
        <v>0</v>
      </c>
      <c r="AJ12" s="158" t="s">
        <v>539</v>
      </c>
      <c r="AK12" s="168">
        <v>1599580259115</v>
      </c>
      <c r="AL12" s="145"/>
      <c r="AM12" s="145"/>
      <c r="AN12" s="169"/>
      <c r="AO12" s="170"/>
      <c r="AP12" s="145"/>
      <c r="AQ12" s="145"/>
    </row>
    <row r="13" spans="1:48" s="146" customFormat="1" ht="22.6" customHeight="1" x14ac:dyDescent="0.25">
      <c r="A13" s="162">
        <v>3</v>
      </c>
      <c r="B13" s="163" t="s">
        <v>501</v>
      </c>
      <c r="C13" s="164">
        <f t="shared" si="8"/>
        <v>10804.189996999999</v>
      </c>
      <c r="D13" s="165">
        <f>+'Sheet1 -c.lanh'!D13/1000000</f>
        <v>0</v>
      </c>
      <c r="E13" s="165">
        <f>+'Sheet1 -c.lanh'!E13/1000000</f>
        <v>10804.189996999999</v>
      </c>
      <c r="F13" s="165">
        <f>+'Sheet1 -c.lanh'!F13/1000000</f>
        <v>0</v>
      </c>
      <c r="G13" s="165">
        <f>+'Sheet1 -c.lanh'!G13/1000000</f>
        <v>0</v>
      </c>
      <c r="H13" s="165">
        <f>+'Sheet1 -c.lanh'!H13/1000000</f>
        <v>0</v>
      </c>
      <c r="I13" s="165">
        <f>+'Sheet1 -c.lanh'!I13/1000000</f>
        <v>0</v>
      </c>
      <c r="J13" s="164">
        <f t="shared" si="9"/>
        <v>0</v>
      </c>
      <c r="K13" s="164"/>
      <c r="L13" s="164"/>
      <c r="M13" s="164">
        <f t="shared" si="10"/>
        <v>7423.2153470000003</v>
      </c>
      <c r="N13" s="165">
        <f>+'Sheet1 -c.lanh'!N13/1000000</f>
        <v>0</v>
      </c>
      <c r="O13" s="165">
        <f>+'Sheet1 -c.lanh'!O13/1000000</f>
        <v>7423.2153470000003</v>
      </c>
      <c r="P13" s="165">
        <f>+'Sheet1 -c.lanh'!P13/1000000</f>
        <v>0</v>
      </c>
      <c r="Q13" s="165">
        <f>+'Sheet1 -c.lanh'!Q13/1000000</f>
        <v>0</v>
      </c>
      <c r="R13" s="164">
        <f t="shared" si="11"/>
        <v>0</v>
      </c>
      <c r="S13" s="165">
        <f>+'Sheet1 -c.lanh'!S13/1000000</f>
        <v>0</v>
      </c>
      <c r="T13" s="165">
        <f>+'Sheet1 -c.lanh'!T13/1000000</f>
        <v>0</v>
      </c>
      <c r="U13" s="165">
        <f>+'Sheet1 -c.lanh'!U13/1000000</f>
        <v>0</v>
      </c>
      <c r="V13" s="165">
        <f>+'Sheet1 -c.lanh'!V13/1000000</f>
        <v>0</v>
      </c>
      <c r="W13" s="164">
        <f t="shared" si="12"/>
        <v>0</v>
      </c>
      <c r="X13" s="165">
        <f>+'Sheet1 -c.lanh'!X13/1000000</f>
        <v>0</v>
      </c>
      <c r="Y13" s="165">
        <f>+'Sheet1 -c.lanh'!Y13/1000000</f>
        <v>0</v>
      </c>
      <c r="Z13" s="166">
        <f t="shared" ref="Z13:Z75" si="13">+M13/C13</f>
        <v>0.68706819752903325</v>
      </c>
      <c r="AA13" s="166"/>
      <c r="AB13" s="166">
        <f t="shared" ref="AB13:AB75" si="14">+O13/E13</f>
        <v>0.68706819752903325</v>
      </c>
      <c r="AC13" s="166"/>
      <c r="AD13" s="166"/>
      <c r="AE13" s="166"/>
      <c r="AF13" s="167"/>
      <c r="AG13" s="167"/>
      <c r="AH13" s="167"/>
      <c r="AI13" s="143">
        <f t="shared" si="6"/>
        <v>0</v>
      </c>
      <c r="AJ13" s="158" t="s">
        <v>476</v>
      </c>
      <c r="AK13" s="168">
        <v>3139297000</v>
      </c>
      <c r="AL13" s="145"/>
      <c r="AM13" s="145"/>
      <c r="AN13" s="169"/>
      <c r="AO13" s="170"/>
      <c r="AP13" s="145"/>
      <c r="AQ13" s="145"/>
    </row>
    <row r="14" spans="1:48" s="146" customFormat="1" ht="33.75" customHeight="1" x14ac:dyDescent="0.25">
      <c r="A14" s="162">
        <v>4</v>
      </c>
      <c r="B14" s="163" t="s">
        <v>497</v>
      </c>
      <c r="C14" s="164">
        <f t="shared" si="8"/>
        <v>23561</v>
      </c>
      <c r="D14" s="165">
        <f>+'Sheet1 -c.lanh'!D14/1000000</f>
        <v>0</v>
      </c>
      <c r="E14" s="165">
        <f>+'Sheet1 -c.lanh'!E14/1000000</f>
        <v>23561</v>
      </c>
      <c r="F14" s="165">
        <f>+'Sheet1 -c.lanh'!F14/1000000</f>
        <v>0</v>
      </c>
      <c r="G14" s="165">
        <f>+'Sheet1 -c.lanh'!G14/1000000</f>
        <v>0</v>
      </c>
      <c r="H14" s="165">
        <f>+'Sheet1 -c.lanh'!H14/1000000</f>
        <v>0</v>
      </c>
      <c r="I14" s="165">
        <f>+'Sheet1 -c.lanh'!I14/1000000</f>
        <v>0</v>
      </c>
      <c r="J14" s="164">
        <f t="shared" si="9"/>
        <v>0</v>
      </c>
      <c r="K14" s="164"/>
      <c r="L14" s="164"/>
      <c r="M14" s="164">
        <f t="shared" si="10"/>
        <v>19236.800825000002</v>
      </c>
      <c r="N14" s="165">
        <f>+'Sheet1 -c.lanh'!N14/1000000</f>
        <v>0</v>
      </c>
      <c r="O14" s="165">
        <f>+'Sheet1 -c.lanh'!O14/1000000</f>
        <v>18283.463680000001</v>
      </c>
      <c r="P14" s="165">
        <f>+'Sheet1 -c.lanh'!P14/1000000</f>
        <v>0</v>
      </c>
      <c r="Q14" s="165">
        <f>+'Sheet1 -c.lanh'!Q14/1000000</f>
        <v>0</v>
      </c>
      <c r="R14" s="164">
        <f t="shared" si="11"/>
        <v>0</v>
      </c>
      <c r="S14" s="165">
        <f>+'Sheet1 -c.lanh'!S14/1000000</f>
        <v>0</v>
      </c>
      <c r="T14" s="165">
        <f>+'Sheet1 -c.lanh'!T14/1000000</f>
        <v>0</v>
      </c>
      <c r="U14" s="165">
        <f>+'Sheet1 -c.lanh'!U14/1000000</f>
        <v>0</v>
      </c>
      <c r="V14" s="165">
        <f>+'Sheet1 -c.lanh'!V14/1000000</f>
        <v>0</v>
      </c>
      <c r="W14" s="164">
        <f t="shared" si="12"/>
        <v>953.33714499999996</v>
      </c>
      <c r="X14" s="165">
        <f>+'Sheet1 -c.lanh'!X14/1000000</f>
        <v>0</v>
      </c>
      <c r="Y14" s="165">
        <f>+'Sheet1 -c.lanh'!Y14/1000000</f>
        <v>953.33714499999996</v>
      </c>
      <c r="Z14" s="166">
        <f t="shared" si="13"/>
        <v>0.81646792687067615</v>
      </c>
      <c r="AA14" s="166"/>
      <c r="AB14" s="166">
        <f t="shared" si="14"/>
        <v>0.7760054191248249</v>
      </c>
      <c r="AC14" s="166"/>
      <c r="AD14" s="166"/>
      <c r="AE14" s="166"/>
      <c r="AF14" s="167"/>
      <c r="AG14" s="167"/>
      <c r="AH14" s="167"/>
      <c r="AI14" s="143">
        <f t="shared" si="6"/>
        <v>0</v>
      </c>
      <c r="AJ14" s="158" t="s">
        <v>477</v>
      </c>
      <c r="AK14" s="168">
        <v>7500000000</v>
      </c>
      <c r="AL14" s="145"/>
      <c r="AM14" s="145"/>
      <c r="AN14" s="169"/>
      <c r="AO14" s="170"/>
      <c r="AP14" s="145"/>
      <c r="AQ14" s="145"/>
    </row>
    <row r="15" spans="1:48" s="146" customFormat="1" ht="20.95" x14ac:dyDescent="0.25">
      <c r="A15" s="162">
        <v>5</v>
      </c>
      <c r="B15" s="163" t="s">
        <v>599</v>
      </c>
      <c r="C15" s="164">
        <f t="shared" si="8"/>
        <v>1189468.6366920001</v>
      </c>
      <c r="D15" s="165">
        <f>+'Sheet1 -c.lanh'!D15/1000000</f>
        <v>1167715.168692</v>
      </c>
      <c r="E15" s="165">
        <f>+'Sheet1 -c.lanh'!E15/1000000</f>
        <v>21753.468000000001</v>
      </c>
      <c r="F15" s="165">
        <f>+'Sheet1 -c.lanh'!F15/1000000</f>
        <v>0</v>
      </c>
      <c r="G15" s="165">
        <f>+'Sheet1 -c.lanh'!G15/1000000</f>
        <v>0</v>
      </c>
      <c r="H15" s="165">
        <f>+'Sheet1 -c.lanh'!H15/1000000</f>
        <v>0</v>
      </c>
      <c r="I15" s="165">
        <f>+'Sheet1 -c.lanh'!I15/1000000</f>
        <v>0</v>
      </c>
      <c r="J15" s="164">
        <f t="shared" si="9"/>
        <v>0</v>
      </c>
      <c r="K15" s="164"/>
      <c r="L15" s="164"/>
      <c r="M15" s="164">
        <f t="shared" si="10"/>
        <v>2603329.587293</v>
      </c>
      <c r="N15" s="165">
        <f>+'Sheet1 -c.lanh'!N15/1000000</f>
        <v>1838320.1558350001</v>
      </c>
      <c r="O15" s="165">
        <f>+'Sheet1 -c.lanh'!O15/1000000</f>
        <v>14560.143</v>
      </c>
      <c r="P15" s="165">
        <f>+'Sheet1 -c.lanh'!P15/1000000</f>
        <v>0</v>
      </c>
      <c r="Q15" s="165">
        <f>+'Sheet1 -c.lanh'!Q15/1000000</f>
        <v>0</v>
      </c>
      <c r="R15" s="164">
        <f t="shared" si="11"/>
        <v>0</v>
      </c>
      <c r="S15" s="165">
        <f>+'Sheet1 -c.lanh'!S15/1000000</f>
        <v>0</v>
      </c>
      <c r="T15" s="165">
        <f>+'Sheet1 -c.lanh'!T15/1000000</f>
        <v>0</v>
      </c>
      <c r="U15" s="165">
        <f>+'Sheet1 -c.lanh'!U15/1000000</f>
        <v>0</v>
      </c>
      <c r="V15" s="165">
        <f>+'Sheet1 -c.lanh'!V15/1000000</f>
        <v>0</v>
      </c>
      <c r="W15" s="164">
        <f t="shared" si="12"/>
        <v>750449.28845800005</v>
      </c>
      <c r="X15" s="165">
        <f>+'Sheet1 -c.lanh'!X15/1000000</f>
        <v>750449.28845800005</v>
      </c>
      <c r="Y15" s="165">
        <f>+'Sheet1 -c.lanh'!Y15/1000000</f>
        <v>0</v>
      </c>
      <c r="Z15" s="166">
        <f t="shared" si="13"/>
        <v>2.1886492060295524</v>
      </c>
      <c r="AA15" s="166">
        <f t="shared" ref="AA15:AA69" si="15">+N15/D15</f>
        <v>1.574288152730061</v>
      </c>
      <c r="AB15" s="166">
        <f t="shared" si="14"/>
        <v>0.66932513932950821</v>
      </c>
      <c r="AC15" s="166"/>
      <c r="AD15" s="166"/>
      <c r="AE15" s="166"/>
      <c r="AF15" s="167"/>
      <c r="AG15" s="167"/>
      <c r="AH15" s="167"/>
      <c r="AI15" s="143">
        <f t="shared" si="6"/>
        <v>0</v>
      </c>
      <c r="AJ15" s="158" t="s">
        <v>478</v>
      </c>
      <c r="AK15" s="168">
        <v>20123891800</v>
      </c>
      <c r="AL15" s="145"/>
      <c r="AM15" s="145"/>
      <c r="AN15" s="169"/>
      <c r="AO15" s="170"/>
      <c r="AP15" s="145"/>
      <c r="AQ15" s="145"/>
    </row>
    <row r="16" spans="1:48" s="146" customFormat="1" x14ac:dyDescent="0.25">
      <c r="A16" s="162">
        <v>6</v>
      </c>
      <c r="B16" s="163" t="s">
        <v>553</v>
      </c>
      <c r="C16" s="164">
        <f t="shared" si="8"/>
        <v>342.101</v>
      </c>
      <c r="D16" s="165">
        <f>+'Sheet1 -c.lanh'!D16/1000000</f>
        <v>342.101</v>
      </c>
      <c r="E16" s="165">
        <f>+'Sheet1 -c.lanh'!E16/1000000</f>
        <v>0</v>
      </c>
      <c r="F16" s="165">
        <f>+'Sheet1 -c.lanh'!F16/1000000</f>
        <v>0</v>
      </c>
      <c r="G16" s="165">
        <f>+'Sheet1 -c.lanh'!G16/1000000</f>
        <v>0</v>
      </c>
      <c r="H16" s="165">
        <f>+'Sheet1 -c.lanh'!H16/1000000</f>
        <v>0</v>
      </c>
      <c r="I16" s="165">
        <f>+'Sheet1 -c.lanh'!I16/1000000</f>
        <v>0</v>
      </c>
      <c r="J16" s="164">
        <f t="shared" si="9"/>
        <v>0</v>
      </c>
      <c r="K16" s="164"/>
      <c r="L16" s="164"/>
      <c r="M16" s="164">
        <f t="shared" si="10"/>
        <v>342.101</v>
      </c>
      <c r="N16" s="165">
        <f>+'Sheet1 -c.lanh'!N16/1000000</f>
        <v>342.101</v>
      </c>
      <c r="O16" s="165">
        <f>+'Sheet1 -c.lanh'!O16/1000000</f>
        <v>0</v>
      </c>
      <c r="P16" s="165">
        <f>+'Sheet1 -c.lanh'!P16/1000000</f>
        <v>0</v>
      </c>
      <c r="Q16" s="165">
        <f>+'Sheet1 -c.lanh'!Q16/1000000</f>
        <v>0</v>
      </c>
      <c r="R16" s="164">
        <f t="shared" si="11"/>
        <v>0</v>
      </c>
      <c r="S16" s="165">
        <f>+'Sheet1 -c.lanh'!S16/1000000</f>
        <v>0</v>
      </c>
      <c r="T16" s="165">
        <f>+'Sheet1 -c.lanh'!T16/1000000</f>
        <v>0</v>
      </c>
      <c r="U16" s="165">
        <f>+'Sheet1 -c.lanh'!U16/1000000</f>
        <v>0</v>
      </c>
      <c r="V16" s="165">
        <f>+'Sheet1 -c.lanh'!V16/1000000</f>
        <v>0</v>
      </c>
      <c r="W16" s="164">
        <f t="shared" si="12"/>
        <v>0</v>
      </c>
      <c r="X16" s="165">
        <f>+'Sheet1 -c.lanh'!X16/1000000</f>
        <v>0</v>
      </c>
      <c r="Y16" s="165">
        <f>+'Sheet1 -c.lanh'!Y16/1000000</f>
        <v>0</v>
      </c>
      <c r="Z16" s="166">
        <f t="shared" si="13"/>
        <v>1</v>
      </c>
      <c r="AA16" s="166">
        <f t="shared" si="15"/>
        <v>1</v>
      </c>
      <c r="AB16" s="166" t="e">
        <f t="shared" si="14"/>
        <v>#DIV/0!</v>
      </c>
      <c r="AC16" s="166"/>
      <c r="AD16" s="166"/>
      <c r="AE16" s="166"/>
      <c r="AF16" s="167"/>
      <c r="AG16" s="167"/>
      <c r="AH16" s="167"/>
      <c r="AI16" s="143">
        <f t="shared" si="6"/>
        <v>0</v>
      </c>
      <c r="AJ16" s="158" t="s">
        <v>479</v>
      </c>
      <c r="AK16" s="168">
        <v>14126839397</v>
      </c>
      <c r="AL16" s="145"/>
      <c r="AM16" s="145"/>
      <c r="AN16" s="169"/>
      <c r="AO16" s="170"/>
      <c r="AP16" s="145"/>
      <c r="AQ16" s="145"/>
    </row>
    <row r="17" spans="1:65" s="145" customFormat="1" ht="20.95" x14ac:dyDescent="0.25">
      <c r="A17" s="162">
        <v>7</v>
      </c>
      <c r="B17" s="163" t="s">
        <v>498</v>
      </c>
      <c r="C17" s="164">
        <f t="shared" si="8"/>
        <v>16151.716</v>
      </c>
      <c r="D17" s="165">
        <f>+'Sheet1 -c.lanh'!D17/1000000</f>
        <v>0</v>
      </c>
      <c r="E17" s="165">
        <f>+'Sheet1 -c.lanh'!E17/1000000</f>
        <v>16151.716</v>
      </c>
      <c r="F17" s="165">
        <f>+'Sheet1 -c.lanh'!F17/1000000</f>
        <v>0</v>
      </c>
      <c r="G17" s="165">
        <f>+'Sheet1 -c.lanh'!G17/1000000</f>
        <v>0</v>
      </c>
      <c r="H17" s="165">
        <f>+'Sheet1 -c.lanh'!H17/1000000</f>
        <v>0</v>
      </c>
      <c r="I17" s="165">
        <f>+'Sheet1 -c.lanh'!I17/1000000</f>
        <v>0</v>
      </c>
      <c r="J17" s="164">
        <f t="shared" si="9"/>
        <v>0</v>
      </c>
      <c r="K17" s="164"/>
      <c r="L17" s="164"/>
      <c r="M17" s="164">
        <f t="shared" si="10"/>
        <v>7435.9287969999996</v>
      </c>
      <c r="N17" s="165">
        <f>+'Sheet1 -c.lanh'!N17/1000000</f>
        <v>0</v>
      </c>
      <c r="O17" s="165">
        <f>+'Sheet1 -c.lanh'!O17/1000000</f>
        <v>7387.9955049999999</v>
      </c>
      <c r="P17" s="165">
        <f>+'Sheet1 -c.lanh'!P17/1000000</f>
        <v>0</v>
      </c>
      <c r="Q17" s="165">
        <f>+'Sheet1 -c.lanh'!Q17/1000000</f>
        <v>0</v>
      </c>
      <c r="R17" s="164">
        <f t="shared" si="11"/>
        <v>0</v>
      </c>
      <c r="S17" s="165">
        <f>+'Sheet1 -c.lanh'!S17/1000000</f>
        <v>0</v>
      </c>
      <c r="T17" s="165">
        <f>+'Sheet1 -c.lanh'!T17/1000000</f>
        <v>0</v>
      </c>
      <c r="U17" s="165">
        <f>+'Sheet1 -c.lanh'!U17/1000000</f>
        <v>0</v>
      </c>
      <c r="V17" s="165">
        <f>+'Sheet1 -c.lanh'!V17/1000000</f>
        <v>0</v>
      </c>
      <c r="W17" s="164">
        <f t="shared" si="12"/>
        <v>47.933292000000002</v>
      </c>
      <c r="X17" s="165">
        <f>+'Sheet1 -c.lanh'!X17/1000000</f>
        <v>0</v>
      </c>
      <c r="Y17" s="165">
        <f>+'Sheet1 -c.lanh'!Y17/1000000</f>
        <v>47.933292000000002</v>
      </c>
      <c r="Z17" s="166">
        <f t="shared" si="13"/>
        <v>0.46038011050962013</v>
      </c>
      <c r="AA17" s="166"/>
      <c r="AB17" s="166">
        <f t="shared" si="14"/>
        <v>0.45741242014161215</v>
      </c>
      <c r="AC17" s="166"/>
      <c r="AD17" s="166"/>
      <c r="AE17" s="166"/>
      <c r="AF17" s="167"/>
      <c r="AG17" s="167"/>
      <c r="AH17" s="167"/>
      <c r="AI17" s="143">
        <f t="shared" si="6"/>
        <v>0</v>
      </c>
      <c r="AJ17" s="158" t="s">
        <v>480</v>
      </c>
      <c r="AK17" s="168">
        <v>10018422000</v>
      </c>
      <c r="AN17" s="169"/>
      <c r="AO17" s="170"/>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row>
    <row r="18" spans="1:65" s="145" customFormat="1" ht="22.6" customHeight="1" x14ac:dyDescent="0.25">
      <c r="A18" s="162">
        <v>8</v>
      </c>
      <c r="B18" s="163" t="s">
        <v>499</v>
      </c>
      <c r="C18" s="164">
        <f t="shared" si="8"/>
        <v>4727.3429999999998</v>
      </c>
      <c r="D18" s="165">
        <f>+'Sheet1 -c.lanh'!D18/1000000</f>
        <v>0</v>
      </c>
      <c r="E18" s="165">
        <f>+'Sheet1 -c.lanh'!E18/1000000</f>
        <v>4727.3429999999998</v>
      </c>
      <c r="F18" s="165">
        <f>+'Sheet1 -c.lanh'!F18/1000000</f>
        <v>0</v>
      </c>
      <c r="G18" s="165">
        <f>+'Sheet1 -c.lanh'!G18/1000000</f>
        <v>0</v>
      </c>
      <c r="H18" s="165">
        <f>+'Sheet1 -c.lanh'!H18/1000000</f>
        <v>0</v>
      </c>
      <c r="I18" s="165">
        <f>+'Sheet1 -c.lanh'!I18/1000000</f>
        <v>0</v>
      </c>
      <c r="J18" s="164">
        <f t="shared" si="9"/>
        <v>0</v>
      </c>
      <c r="K18" s="164"/>
      <c r="L18" s="164"/>
      <c r="M18" s="164">
        <f t="shared" si="10"/>
        <v>3851.9587240000001</v>
      </c>
      <c r="N18" s="165">
        <f>+'Sheet1 -c.lanh'!N18/1000000</f>
        <v>0</v>
      </c>
      <c r="O18" s="165">
        <f>+'Sheet1 -c.lanh'!O18/1000000</f>
        <v>3250.4779239999998</v>
      </c>
      <c r="P18" s="165">
        <f>+'Sheet1 -c.lanh'!P18/1000000</f>
        <v>0</v>
      </c>
      <c r="Q18" s="165">
        <f>+'Sheet1 -c.lanh'!Q18/1000000</f>
        <v>0</v>
      </c>
      <c r="R18" s="164">
        <f t="shared" si="11"/>
        <v>0</v>
      </c>
      <c r="S18" s="165">
        <f>+'Sheet1 -c.lanh'!S18/1000000</f>
        <v>0</v>
      </c>
      <c r="T18" s="165">
        <f>+'Sheet1 -c.lanh'!T18/1000000</f>
        <v>0</v>
      </c>
      <c r="U18" s="165">
        <f>+'Sheet1 -c.lanh'!U18/1000000</f>
        <v>0</v>
      </c>
      <c r="V18" s="165">
        <f>+'Sheet1 -c.lanh'!V18/1000000</f>
        <v>0</v>
      </c>
      <c r="W18" s="164">
        <f t="shared" si="12"/>
        <v>601.48080000000004</v>
      </c>
      <c r="X18" s="165">
        <f>+'Sheet1 -c.lanh'!X18/1000000</f>
        <v>0</v>
      </c>
      <c r="Y18" s="165">
        <f>+'Sheet1 -c.lanh'!Y18/1000000</f>
        <v>601.48080000000004</v>
      </c>
      <c r="Z18" s="166">
        <f t="shared" si="13"/>
        <v>0.81482530969299249</v>
      </c>
      <c r="AA18" s="166"/>
      <c r="AB18" s="166">
        <f t="shared" si="14"/>
        <v>0.68759087800483276</v>
      </c>
      <c r="AC18" s="166"/>
      <c r="AD18" s="166"/>
      <c r="AE18" s="166"/>
      <c r="AF18" s="167"/>
      <c r="AG18" s="167"/>
      <c r="AH18" s="167"/>
      <c r="AI18" s="143">
        <f t="shared" si="6"/>
        <v>0</v>
      </c>
      <c r="AJ18" s="158" t="s">
        <v>481</v>
      </c>
      <c r="AK18" s="168"/>
      <c r="AN18" s="169"/>
      <c r="AO18" s="170"/>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row>
    <row r="19" spans="1:65" s="145" customFormat="1" ht="22.6" customHeight="1" x14ac:dyDescent="0.25">
      <c r="A19" s="162">
        <v>9</v>
      </c>
      <c r="B19" s="163" t="s">
        <v>600</v>
      </c>
      <c r="C19" s="164">
        <f t="shared" si="8"/>
        <v>70.528000000000006</v>
      </c>
      <c r="D19" s="165">
        <f>+'Sheet1 -c.lanh'!D19/1000000</f>
        <v>70.528000000000006</v>
      </c>
      <c r="E19" s="165">
        <f>+'Sheet1 -c.lanh'!E19/1000000</f>
        <v>0</v>
      </c>
      <c r="F19" s="165">
        <f>+'Sheet1 -c.lanh'!F19/1000000</f>
        <v>0</v>
      </c>
      <c r="G19" s="165">
        <f>+'Sheet1 -c.lanh'!G19/1000000</f>
        <v>0</v>
      </c>
      <c r="H19" s="165">
        <f>+'Sheet1 -c.lanh'!H19/1000000</f>
        <v>0</v>
      </c>
      <c r="I19" s="165">
        <f>+'Sheet1 -c.lanh'!I19/1000000</f>
        <v>0</v>
      </c>
      <c r="J19" s="164">
        <f t="shared" ref="J19" si="16">+SUBTOTAL(9,J20:J21)</f>
        <v>0</v>
      </c>
      <c r="K19" s="164"/>
      <c r="L19" s="164"/>
      <c r="M19" s="164">
        <f t="shared" si="10"/>
        <v>0</v>
      </c>
      <c r="N19" s="165">
        <f>+'Sheet1 -c.lanh'!N19/1000000</f>
        <v>0</v>
      </c>
      <c r="O19" s="165">
        <f>+'Sheet1 -c.lanh'!O19/1000000</f>
        <v>0</v>
      </c>
      <c r="P19" s="165">
        <f>+'Sheet1 -c.lanh'!P19/1000000</f>
        <v>0</v>
      </c>
      <c r="Q19" s="165">
        <f>+'Sheet1 -c.lanh'!Q19/1000000</f>
        <v>0</v>
      </c>
      <c r="R19" s="164">
        <f t="shared" si="11"/>
        <v>0</v>
      </c>
      <c r="S19" s="165">
        <f>+'Sheet1 -c.lanh'!S19/1000000</f>
        <v>0</v>
      </c>
      <c r="T19" s="165">
        <f>+'Sheet1 -c.lanh'!T19/1000000</f>
        <v>0</v>
      </c>
      <c r="U19" s="165">
        <f>+'Sheet1 -c.lanh'!U19/1000000</f>
        <v>0</v>
      </c>
      <c r="V19" s="165">
        <f>+'Sheet1 -c.lanh'!V19/1000000</f>
        <v>0</v>
      </c>
      <c r="W19" s="164">
        <f t="shared" si="12"/>
        <v>0</v>
      </c>
      <c r="X19" s="165">
        <f>+'Sheet1 -c.lanh'!X19/1000000</f>
        <v>0</v>
      </c>
      <c r="Y19" s="165">
        <f>+'Sheet1 -c.lanh'!Y19/1000000</f>
        <v>0</v>
      </c>
      <c r="Z19" s="166"/>
      <c r="AA19" s="166"/>
      <c r="AB19" s="166"/>
      <c r="AC19" s="166"/>
      <c r="AD19" s="166"/>
      <c r="AE19" s="166"/>
      <c r="AF19" s="167"/>
      <c r="AG19" s="167"/>
      <c r="AH19" s="167"/>
      <c r="AI19" s="143">
        <f t="shared" si="6"/>
        <v>0</v>
      </c>
      <c r="AJ19" s="158" t="s">
        <v>554</v>
      </c>
      <c r="AK19" s="168"/>
      <c r="AN19" s="169"/>
      <c r="AO19" s="170"/>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row>
    <row r="20" spans="1:65" s="145" customFormat="1" ht="22.6" customHeight="1" x14ac:dyDescent="0.25">
      <c r="A20" s="162">
        <v>10</v>
      </c>
      <c r="B20" s="163" t="s">
        <v>476</v>
      </c>
      <c r="C20" s="164">
        <f t="shared" si="8"/>
        <v>6400</v>
      </c>
      <c r="D20" s="165">
        <f>+'Sheet1 -c.lanh'!D20/1000000</f>
        <v>6400</v>
      </c>
      <c r="E20" s="165">
        <f>+'Sheet1 -c.lanh'!E20/1000000</f>
        <v>0</v>
      </c>
      <c r="F20" s="165">
        <f>+'Sheet1 -c.lanh'!F20/1000000</f>
        <v>0</v>
      </c>
      <c r="G20" s="165">
        <f>+'Sheet1 -c.lanh'!G20/1000000</f>
        <v>0</v>
      </c>
      <c r="H20" s="165">
        <f>+'Sheet1 -c.lanh'!H20/1000000</f>
        <v>0</v>
      </c>
      <c r="I20" s="165">
        <f>+'Sheet1 -c.lanh'!I20/1000000</f>
        <v>0</v>
      </c>
      <c r="J20" s="164">
        <f t="shared" si="9"/>
        <v>0</v>
      </c>
      <c r="K20" s="164"/>
      <c r="L20" s="164"/>
      <c r="M20" s="164">
        <f t="shared" si="10"/>
        <v>9539.2969999999987</v>
      </c>
      <c r="N20" s="165">
        <f>+'Sheet1 -c.lanh'!N20/1000000</f>
        <v>8421.7549999999992</v>
      </c>
      <c r="O20" s="165">
        <f>+'Sheet1 -c.lanh'!O20/1000000</f>
        <v>0</v>
      </c>
      <c r="P20" s="165">
        <f>+'Sheet1 -c.lanh'!P20/1000000</f>
        <v>0</v>
      </c>
      <c r="Q20" s="165">
        <f>+'Sheet1 -c.lanh'!Q20/1000000</f>
        <v>0</v>
      </c>
      <c r="R20" s="164">
        <f t="shared" si="11"/>
        <v>0</v>
      </c>
      <c r="S20" s="165">
        <f>+'Sheet1 -c.lanh'!S20/1000000</f>
        <v>0</v>
      </c>
      <c r="T20" s="165">
        <f>+'Sheet1 -c.lanh'!T20/1000000</f>
        <v>0</v>
      </c>
      <c r="U20" s="165">
        <f>+'Sheet1 -c.lanh'!U20/1000000</f>
        <v>0</v>
      </c>
      <c r="V20" s="165">
        <f>+'Sheet1 -c.lanh'!V20/1000000</f>
        <v>0</v>
      </c>
      <c r="W20" s="164">
        <f t="shared" si="12"/>
        <v>1117.5419999999999</v>
      </c>
      <c r="X20" s="165">
        <f>+'Sheet1 -c.lanh'!X20/1000000</f>
        <v>1117.5419999999999</v>
      </c>
      <c r="Y20" s="165">
        <f>+'Sheet1 -c.lanh'!Y20/1000000</f>
        <v>0</v>
      </c>
      <c r="Z20" s="166">
        <f t="shared" si="13"/>
        <v>1.4905151562499999</v>
      </c>
      <c r="AA20" s="166">
        <f t="shared" si="15"/>
        <v>1.3158992187499998</v>
      </c>
      <c r="AB20" s="166" t="e">
        <f t="shared" si="14"/>
        <v>#DIV/0!</v>
      </c>
      <c r="AC20" s="166"/>
      <c r="AD20" s="166"/>
      <c r="AE20" s="166"/>
      <c r="AF20" s="167"/>
      <c r="AG20" s="167"/>
      <c r="AH20" s="167"/>
      <c r="AI20" s="143">
        <f t="shared" si="6"/>
        <v>0</v>
      </c>
      <c r="AJ20" s="158" t="s">
        <v>537</v>
      </c>
      <c r="AK20" s="168">
        <v>38392778129</v>
      </c>
      <c r="AN20" s="169"/>
      <c r="AO20" s="170"/>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row>
    <row r="21" spans="1:65" s="145" customFormat="1" ht="22.6" customHeight="1" x14ac:dyDescent="0.25">
      <c r="A21" s="162">
        <v>11</v>
      </c>
      <c r="B21" s="163" t="s">
        <v>477</v>
      </c>
      <c r="C21" s="164">
        <f t="shared" si="8"/>
        <v>58.831000000000003</v>
      </c>
      <c r="D21" s="165">
        <f>+'Sheet1 -c.lanh'!D21/1000000</f>
        <v>58.831000000000003</v>
      </c>
      <c r="E21" s="165">
        <f>+'Sheet1 -c.lanh'!E21/1000000</f>
        <v>0</v>
      </c>
      <c r="F21" s="165">
        <f>+'Sheet1 -c.lanh'!F21/1000000</f>
        <v>0</v>
      </c>
      <c r="G21" s="165">
        <f>+'Sheet1 -c.lanh'!G21/1000000</f>
        <v>0</v>
      </c>
      <c r="H21" s="165">
        <f>+'Sheet1 -c.lanh'!H21/1000000</f>
        <v>0</v>
      </c>
      <c r="I21" s="165">
        <f>+'Sheet1 -c.lanh'!I21/1000000</f>
        <v>0</v>
      </c>
      <c r="J21" s="164">
        <f t="shared" si="9"/>
        <v>0</v>
      </c>
      <c r="K21" s="164"/>
      <c r="L21" s="164"/>
      <c r="M21" s="164">
        <f t="shared" si="10"/>
        <v>58.831000000000003</v>
      </c>
      <c r="N21" s="165">
        <f>+'Sheet1 -c.lanh'!N21/1000000</f>
        <v>58.831000000000003</v>
      </c>
      <c r="O21" s="165">
        <f>+'Sheet1 -c.lanh'!O21/1000000</f>
        <v>0</v>
      </c>
      <c r="P21" s="165">
        <f>+'Sheet1 -c.lanh'!P21/1000000</f>
        <v>0</v>
      </c>
      <c r="Q21" s="165">
        <f>+'Sheet1 -c.lanh'!Q21/1000000</f>
        <v>0</v>
      </c>
      <c r="R21" s="164">
        <f t="shared" si="11"/>
        <v>0</v>
      </c>
      <c r="S21" s="165">
        <f>+'Sheet1 -c.lanh'!S21/1000000</f>
        <v>0</v>
      </c>
      <c r="T21" s="165">
        <f>+'Sheet1 -c.lanh'!T21/1000000</f>
        <v>0</v>
      </c>
      <c r="U21" s="165">
        <f>+'Sheet1 -c.lanh'!U21/1000000</f>
        <v>0</v>
      </c>
      <c r="V21" s="165">
        <f>+'Sheet1 -c.lanh'!V21/1000000</f>
        <v>0</v>
      </c>
      <c r="W21" s="164">
        <f t="shared" si="12"/>
        <v>0</v>
      </c>
      <c r="X21" s="165">
        <f>+'Sheet1 -c.lanh'!X21/1000000</f>
        <v>0</v>
      </c>
      <c r="Y21" s="165">
        <f>+'Sheet1 -c.lanh'!Y21/1000000</f>
        <v>0</v>
      </c>
      <c r="Z21" s="166">
        <f t="shared" si="13"/>
        <v>1</v>
      </c>
      <c r="AA21" s="166">
        <f t="shared" si="15"/>
        <v>1</v>
      </c>
      <c r="AB21" s="166" t="e">
        <f t="shared" si="14"/>
        <v>#DIV/0!</v>
      </c>
      <c r="AC21" s="166"/>
      <c r="AD21" s="166"/>
      <c r="AE21" s="166"/>
      <c r="AF21" s="167"/>
      <c r="AG21" s="167"/>
      <c r="AH21" s="167"/>
      <c r="AI21" s="143">
        <f t="shared" si="6"/>
        <v>0</v>
      </c>
      <c r="AJ21" s="158" t="s">
        <v>482</v>
      </c>
      <c r="AK21" s="168">
        <v>8303853199</v>
      </c>
      <c r="AN21" s="169"/>
      <c r="AO21" s="170"/>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row>
    <row r="22" spans="1:65" s="145" customFormat="1" ht="22.6" customHeight="1" x14ac:dyDescent="0.25">
      <c r="A22" s="162">
        <v>12</v>
      </c>
      <c r="B22" s="163" t="s">
        <v>478</v>
      </c>
      <c r="C22" s="164">
        <f t="shared" si="8"/>
        <v>0</v>
      </c>
      <c r="D22" s="165">
        <f>+'Sheet1 -c.lanh'!D22/1000000</f>
        <v>0</v>
      </c>
      <c r="E22" s="165">
        <f>+'Sheet1 -c.lanh'!E22/1000000</f>
        <v>0</v>
      </c>
      <c r="F22" s="165">
        <f>+'Sheet1 -c.lanh'!F22/1000000</f>
        <v>0</v>
      </c>
      <c r="G22" s="165">
        <f>+'Sheet1 -c.lanh'!G22/1000000</f>
        <v>0</v>
      </c>
      <c r="H22" s="165">
        <f>+'Sheet1 -c.lanh'!H22/1000000</f>
        <v>0</v>
      </c>
      <c r="I22" s="165">
        <f>+'Sheet1 -c.lanh'!I22/1000000</f>
        <v>0</v>
      </c>
      <c r="J22" s="164">
        <f t="shared" si="9"/>
        <v>0</v>
      </c>
      <c r="K22" s="164"/>
      <c r="L22" s="164"/>
      <c r="M22" s="164">
        <f t="shared" si="10"/>
        <v>9242.5308000000005</v>
      </c>
      <c r="N22" s="165">
        <f>+'Sheet1 -c.lanh'!N22/1000000</f>
        <v>6331.4120000000003</v>
      </c>
      <c r="O22" s="165">
        <f>+'Sheet1 -c.lanh'!O22/1000000</f>
        <v>0</v>
      </c>
      <c r="P22" s="165">
        <f>+'Sheet1 -c.lanh'!P22/1000000</f>
        <v>0</v>
      </c>
      <c r="Q22" s="165">
        <f>+'Sheet1 -c.lanh'!Q22/1000000</f>
        <v>0</v>
      </c>
      <c r="R22" s="164">
        <f t="shared" si="11"/>
        <v>0</v>
      </c>
      <c r="S22" s="165">
        <f>+'Sheet1 -c.lanh'!S22/1000000</f>
        <v>0</v>
      </c>
      <c r="T22" s="165">
        <f>+'Sheet1 -c.lanh'!T22/1000000</f>
        <v>0</v>
      </c>
      <c r="U22" s="165">
        <f>+'Sheet1 -c.lanh'!U22/1000000</f>
        <v>0</v>
      </c>
      <c r="V22" s="165">
        <f>+'Sheet1 -c.lanh'!V22/1000000</f>
        <v>0</v>
      </c>
      <c r="W22" s="164">
        <f t="shared" si="12"/>
        <v>2911.1188000000002</v>
      </c>
      <c r="X22" s="165">
        <f>+'Sheet1 -c.lanh'!X22/1000000</f>
        <v>2911.1188000000002</v>
      </c>
      <c r="Y22" s="165">
        <f>+'Sheet1 -c.lanh'!Y22/1000000</f>
        <v>0</v>
      </c>
      <c r="Z22" s="166"/>
      <c r="AA22" s="166"/>
      <c r="AB22" s="166"/>
      <c r="AC22" s="166"/>
      <c r="AD22" s="166"/>
      <c r="AE22" s="166"/>
      <c r="AF22" s="167"/>
      <c r="AG22" s="167"/>
      <c r="AH22" s="167"/>
      <c r="AI22" s="143">
        <f t="shared" si="6"/>
        <v>0</v>
      </c>
      <c r="AJ22" s="158" t="s">
        <v>555</v>
      </c>
      <c r="AK22" s="168">
        <v>529082000</v>
      </c>
      <c r="AN22" s="169"/>
      <c r="AO22" s="170"/>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row>
    <row r="23" spans="1:65" s="145" customFormat="1" ht="22.6" customHeight="1" x14ac:dyDescent="0.25">
      <c r="A23" s="162">
        <v>13</v>
      </c>
      <c r="B23" s="163" t="s">
        <v>44</v>
      </c>
      <c r="C23" s="164">
        <f t="shared" si="8"/>
        <v>290784.54804999998</v>
      </c>
      <c r="D23" s="165">
        <f>+'Sheet1 -c.lanh'!D23/1000000</f>
        <v>0</v>
      </c>
      <c r="E23" s="165">
        <f>+'Sheet1 -c.lanh'!E23/1000000</f>
        <v>290784.54804999998</v>
      </c>
      <c r="F23" s="165">
        <f>+'Sheet1 -c.lanh'!F23/1000000</f>
        <v>0</v>
      </c>
      <c r="G23" s="165">
        <f>+'Sheet1 -c.lanh'!G23/1000000</f>
        <v>0</v>
      </c>
      <c r="H23" s="165">
        <f>+'Sheet1 -c.lanh'!H23/1000000</f>
        <v>0</v>
      </c>
      <c r="I23" s="165">
        <f>+'Sheet1 -c.lanh'!I23/1000000</f>
        <v>0</v>
      </c>
      <c r="J23" s="164">
        <f t="shared" si="9"/>
        <v>0</v>
      </c>
      <c r="K23" s="164"/>
      <c r="L23" s="164"/>
      <c r="M23" s="164">
        <f t="shared" si="10"/>
        <v>290784.54804999998</v>
      </c>
      <c r="N23" s="165">
        <f>+'Sheet1 -c.lanh'!N23/1000000</f>
        <v>0</v>
      </c>
      <c r="O23" s="165">
        <f>+'Sheet1 -c.lanh'!O23/1000000</f>
        <v>290784.54804999998</v>
      </c>
      <c r="P23" s="165">
        <f>+'Sheet1 -c.lanh'!P23/1000000</f>
        <v>0</v>
      </c>
      <c r="Q23" s="165">
        <f>+'Sheet1 -c.lanh'!Q23/1000000</f>
        <v>0</v>
      </c>
      <c r="R23" s="164">
        <f t="shared" si="11"/>
        <v>0</v>
      </c>
      <c r="S23" s="165">
        <f>+'Sheet1 -c.lanh'!S23/1000000</f>
        <v>0</v>
      </c>
      <c r="T23" s="165">
        <f>+'Sheet1 -c.lanh'!T23/1000000</f>
        <v>0</v>
      </c>
      <c r="U23" s="165">
        <f>+'Sheet1 -c.lanh'!U23/1000000</f>
        <v>0</v>
      </c>
      <c r="V23" s="165">
        <f>+'Sheet1 -c.lanh'!V23/1000000</f>
        <v>0</v>
      </c>
      <c r="W23" s="164">
        <f t="shared" si="12"/>
        <v>0</v>
      </c>
      <c r="X23" s="165">
        <f>+'Sheet1 -c.lanh'!X23/1000000</f>
        <v>0</v>
      </c>
      <c r="Y23" s="165">
        <f>+'Sheet1 -c.lanh'!Y23/1000000</f>
        <v>0</v>
      </c>
      <c r="Z23" s="166">
        <f t="shared" si="13"/>
        <v>1</v>
      </c>
      <c r="AA23" s="166"/>
      <c r="AB23" s="166">
        <f t="shared" si="14"/>
        <v>1</v>
      </c>
      <c r="AC23" s="166"/>
      <c r="AD23" s="166"/>
      <c r="AE23" s="166"/>
      <c r="AF23" s="167"/>
      <c r="AG23" s="167"/>
      <c r="AH23" s="167"/>
      <c r="AI23" s="143">
        <f t="shared" si="6"/>
        <v>0</v>
      </c>
      <c r="AJ23" s="158" t="s">
        <v>492</v>
      </c>
      <c r="AK23" s="168">
        <v>342324000</v>
      </c>
      <c r="AN23" s="169"/>
      <c r="AO23" s="170"/>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row>
    <row r="24" spans="1:65" s="145" customFormat="1" x14ac:dyDescent="0.25">
      <c r="A24" s="162">
        <v>14</v>
      </c>
      <c r="B24" s="163" t="s">
        <v>601</v>
      </c>
      <c r="C24" s="164">
        <f t="shared" si="8"/>
        <v>0</v>
      </c>
      <c r="D24" s="165">
        <f>+'Sheet1 -c.lanh'!D24/1000000</f>
        <v>0</v>
      </c>
      <c r="E24" s="165">
        <f>+'Sheet1 -c.lanh'!E24/1000000</f>
        <v>0</v>
      </c>
      <c r="F24" s="165">
        <f>+'Sheet1 -c.lanh'!F24/1000000</f>
        <v>0</v>
      </c>
      <c r="G24" s="165">
        <f>+'Sheet1 -c.lanh'!G24/1000000</f>
        <v>0</v>
      </c>
      <c r="H24" s="165">
        <f>+'Sheet1 -c.lanh'!H24/1000000</f>
        <v>0</v>
      </c>
      <c r="I24" s="165">
        <f>+'Sheet1 -c.lanh'!I24/1000000</f>
        <v>0</v>
      </c>
      <c r="J24" s="164">
        <f t="shared" si="9"/>
        <v>0</v>
      </c>
      <c r="K24" s="164"/>
      <c r="L24" s="164"/>
      <c r="M24" s="164">
        <f t="shared" si="10"/>
        <v>699.11450000000002</v>
      </c>
      <c r="N24" s="165">
        <f>+'Sheet1 -c.lanh'!N24/1000000</f>
        <v>699.11450000000002</v>
      </c>
      <c r="O24" s="165">
        <f>+'Sheet1 -c.lanh'!O24/1000000</f>
        <v>0</v>
      </c>
      <c r="P24" s="165">
        <f>+'Sheet1 -c.lanh'!P24/1000000</f>
        <v>0</v>
      </c>
      <c r="Q24" s="165">
        <f>+'Sheet1 -c.lanh'!Q24/1000000</f>
        <v>0</v>
      </c>
      <c r="R24" s="164">
        <f t="shared" si="11"/>
        <v>0</v>
      </c>
      <c r="S24" s="165">
        <f>+'Sheet1 -c.lanh'!S24/1000000</f>
        <v>0</v>
      </c>
      <c r="T24" s="165">
        <f>+'Sheet1 -c.lanh'!T24/1000000</f>
        <v>0</v>
      </c>
      <c r="U24" s="165">
        <f>+'Sheet1 -c.lanh'!U24/1000000</f>
        <v>0</v>
      </c>
      <c r="V24" s="165">
        <f>+'Sheet1 -c.lanh'!V24/1000000</f>
        <v>0</v>
      </c>
      <c r="W24" s="164">
        <f t="shared" si="12"/>
        <v>0</v>
      </c>
      <c r="X24" s="165">
        <f>+'Sheet1 -c.lanh'!X24/1000000</f>
        <v>0</v>
      </c>
      <c r="Y24" s="165">
        <f>+'Sheet1 -c.lanh'!Y24/1000000</f>
        <v>0</v>
      </c>
      <c r="Z24" s="166"/>
      <c r="AA24" s="166"/>
      <c r="AB24" s="166"/>
      <c r="AC24" s="166"/>
      <c r="AD24" s="166"/>
      <c r="AE24" s="166"/>
      <c r="AF24" s="167"/>
      <c r="AG24" s="167"/>
      <c r="AH24" s="167"/>
      <c r="AI24" s="143">
        <f t="shared" si="6"/>
        <v>0</v>
      </c>
      <c r="AJ24" s="158" t="s">
        <v>51</v>
      </c>
      <c r="AK24" s="168">
        <v>129356384629</v>
      </c>
      <c r="AN24" s="169"/>
      <c r="AO24" s="170"/>
      <c r="AP24" s="169"/>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row>
    <row r="25" spans="1:65" s="145" customFormat="1" ht="26.2" customHeight="1" x14ac:dyDescent="0.25">
      <c r="A25" s="162">
        <v>15</v>
      </c>
      <c r="B25" s="163" t="s">
        <v>479</v>
      </c>
      <c r="C25" s="164">
        <f t="shared" si="8"/>
        <v>243689.66295900001</v>
      </c>
      <c r="D25" s="165">
        <f>+'Sheet1 -c.lanh'!D25/1000000</f>
        <v>243689.66295900001</v>
      </c>
      <c r="E25" s="165">
        <f>+'Sheet1 -c.lanh'!E25/1000000</f>
        <v>0</v>
      </c>
      <c r="F25" s="165">
        <f>+'Sheet1 -c.lanh'!F25/1000000</f>
        <v>0</v>
      </c>
      <c r="G25" s="165">
        <f>+'Sheet1 -c.lanh'!G25/1000000</f>
        <v>0</v>
      </c>
      <c r="H25" s="165">
        <f>+'Sheet1 -c.lanh'!H25/1000000</f>
        <v>0</v>
      </c>
      <c r="I25" s="165">
        <f>+'Sheet1 -c.lanh'!I25/1000000</f>
        <v>0</v>
      </c>
      <c r="J25" s="164">
        <f t="shared" si="9"/>
        <v>0</v>
      </c>
      <c r="K25" s="164"/>
      <c r="L25" s="164"/>
      <c r="M25" s="164">
        <f t="shared" si="10"/>
        <v>257813.03599599999</v>
      </c>
      <c r="N25" s="165">
        <f>+'Sheet1 -c.lanh'!N25/1000000</f>
        <v>203764.653578</v>
      </c>
      <c r="O25" s="165">
        <f>+'Sheet1 -c.lanh'!O25/1000000</f>
        <v>0</v>
      </c>
      <c r="P25" s="165">
        <f>+'Sheet1 -c.lanh'!P25/1000000</f>
        <v>0</v>
      </c>
      <c r="Q25" s="165">
        <f>+'Sheet1 -c.lanh'!Q25/1000000</f>
        <v>0</v>
      </c>
      <c r="R25" s="164">
        <f t="shared" si="11"/>
        <v>0</v>
      </c>
      <c r="S25" s="165">
        <f>+'Sheet1 -c.lanh'!S25/1000000</f>
        <v>0</v>
      </c>
      <c r="T25" s="165">
        <f>+'Sheet1 -c.lanh'!T25/1000000</f>
        <v>0</v>
      </c>
      <c r="U25" s="165">
        <f>+'Sheet1 -c.lanh'!U25/1000000</f>
        <v>0</v>
      </c>
      <c r="V25" s="165">
        <f>+'Sheet1 -c.lanh'!V25/1000000</f>
        <v>0</v>
      </c>
      <c r="W25" s="164">
        <f t="shared" si="12"/>
        <v>54048.382418000001</v>
      </c>
      <c r="X25" s="165">
        <f>+'Sheet1 -c.lanh'!X25/1000000</f>
        <v>54048.382418000001</v>
      </c>
      <c r="Y25" s="165">
        <f>+'Sheet1 -c.lanh'!Y25/1000000</f>
        <v>0</v>
      </c>
      <c r="Z25" s="166">
        <f t="shared" si="13"/>
        <v>1.0579563895550883</v>
      </c>
      <c r="AA25" s="166">
        <f t="shared" si="15"/>
        <v>0.836164534448401</v>
      </c>
      <c r="AB25" s="166" t="e">
        <f t="shared" si="14"/>
        <v>#DIV/0!</v>
      </c>
      <c r="AC25" s="166"/>
      <c r="AD25" s="166"/>
      <c r="AE25" s="166"/>
      <c r="AF25" s="167"/>
      <c r="AG25" s="167"/>
      <c r="AH25" s="167"/>
      <c r="AI25" s="143">
        <f t="shared" si="6"/>
        <v>0</v>
      </c>
      <c r="AJ25" s="158" t="s">
        <v>483</v>
      </c>
      <c r="AK25" s="168">
        <v>2492312119</v>
      </c>
      <c r="AN25" s="169"/>
      <c r="AO25" s="170"/>
      <c r="AP25" s="169"/>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row>
    <row r="26" spans="1:65" s="145" customFormat="1" ht="26.2" customHeight="1" x14ac:dyDescent="0.25">
      <c r="A26" s="162">
        <v>16</v>
      </c>
      <c r="B26" s="163" t="s">
        <v>480</v>
      </c>
      <c r="C26" s="164">
        <f t="shared" si="8"/>
        <v>10000</v>
      </c>
      <c r="D26" s="165">
        <f>+'Sheet1 -c.lanh'!D26/1000000</f>
        <v>10000</v>
      </c>
      <c r="E26" s="165">
        <f>+'Sheet1 -c.lanh'!E26/1000000</f>
        <v>0</v>
      </c>
      <c r="F26" s="165">
        <f>+'Sheet1 -c.lanh'!F26/1000000</f>
        <v>0</v>
      </c>
      <c r="G26" s="165">
        <f>+'Sheet1 -c.lanh'!G26/1000000</f>
        <v>0</v>
      </c>
      <c r="H26" s="165">
        <f>+'Sheet1 -c.lanh'!H26/1000000</f>
        <v>0</v>
      </c>
      <c r="I26" s="165">
        <f>+'Sheet1 -c.lanh'!I26/1000000</f>
        <v>0</v>
      </c>
      <c r="J26" s="164">
        <f t="shared" si="9"/>
        <v>0</v>
      </c>
      <c r="K26" s="164"/>
      <c r="L26" s="164"/>
      <c r="M26" s="164">
        <f t="shared" si="10"/>
        <v>20018.421999999999</v>
      </c>
      <c r="N26" s="165">
        <f>+'Sheet1 -c.lanh'!N26/1000000</f>
        <v>11682.998</v>
      </c>
      <c r="O26" s="165">
        <f>+'Sheet1 -c.lanh'!O26/1000000</f>
        <v>0</v>
      </c>
      <c r="P26" s="165">
        <f>+'Sheet1 -c.lanh'!P26/1000000</f>
        <v>0</v>
      </c>
      <c r="Q26" s="165">
        <f>+'Sheet1 -c.lanh'!Q26/1000000</f>
        <v>0</v>
      </c>
      <c r="R26" s="164">
        <f t="shared" si="11"/>
        <v>0</v>
      </c>
      <c r="S26" s="165">
        <f>+'Sheet1 -c.lanh'!S26/1000000</f>
        <v>0</v>
      </c>
      <c r="T26" s="165">
        <f>+'Sheet1 -c.lanh'!T26/1000000</f>
        <v>0</v>
      </c>
      <c r="U26" s="165">
        <f>+'Sheet1 -c.lanh'!U26/1000000</f>
        <v>0</v>
      </c>
      <c r="V26" s="165">
        <f>+'Sheet1 -c.lanh'!V26/1000000</f>
        <v>0</v>
      </c>
      <c r="W26" s="164">
        <f t="shared" si="12"/>
        <v>8335.4240000000009</v>
      </c>
      <c r="X26" s="165">
        <f>+'Sheet1 -c.lanh'!X26/1000000</f>
        <v>8335.4240000000009</v>
      </c>
      <c r="Y26" s="165">
        <f>+'Sheet1 -c.lanh'!Y26/1000000</f>
        <v>0</v>
      </c>
      <c r="Z26" s="166">
        <f t="shared" si="13"/>
        <v>2.0018422</v>
      </c>
      <c r="AA26" s="166">
        <f t="shared" si="15"/>
        <v>1.1682998</v>
      </c>
      <c r="AB26" s="166" t="e">
        <f t="shared" si="14"/>
        <v>#DIV/0!</v>
      </c>
      <c r="AC26" s="166"/>
      <c r="AD26" s="166"/>
      <c r="AE26" s="166"/>
      <c r="AF26" s="167"/>
      <c r="AG26" s="167"/>
      <c r="AH26" s="167"/>
      <c r="AI26" s="143">
        <f t="shared" si="6"/>
        <v>0</v>
      </c>
      <c r="AJ26" s="158" t="s">
        <v>532</v>
      </c>
      <c r="AK26" s="168">
        <v>33000000</v>
      </c>
      <c r="AN26" s="169"/>
      <c r="AO26" s="170"/>
      <c r="AP26" s="169"/>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row>
    <row r="27" spans="1:65" s="145" customFormat="1" ht="26.2" customHeight="1" x14ac:dyDescent="0.25">
      <c r="A27" s="162">
        <v>17</v>
      </c>
      <c r="B27" s="163" t="s">
        <v>481</v>
      </c>
      <c r="C27" s="164">
        <f t="shared" si="8"/>
        <v>12000</v>
      </c>
      <c r="D27" s="165">
        <f>+'Sheet1 -c.lanh'!D27/1000000</f>
        <v>12000</v>
      </c>
      <c r="E27" s="165">
        <f>+'Sheet1 -c.lanh'!E27/1000000</f>
        <v>0</v>
      </c>
      <c r="F27" s="165">
        <f>+'Sheet1 -c.lanh'!F27/1000000</f>
        <v>0</v>
      </c>
      <c r="G27" s="165">
        <f>+'Sheet1 -c.lanh'!G27/1000000</f>
        <v>0</v>
      </c>
      <c r="H27" s="165">
        <f>+'Sheet1 -c.lanh'!H27/1000000</f>
        <v>0</v>
      </c>
      <c r="I27" s="165">
        <f>+'Sheet1 -c.lanh'!I27/1000000</f>
        <v>0</v>
      </c>
      <c r="J27" s="164">
        <f t="shared" si="9"/>
        <v>0</v>
      </c>
      <c r="K27" s="164"/>
      <c r="L27" s="164"/>
      <c r="M27" s="164">
        <f t="shared" si="10"/>
        <v>12000</v>
      </c>
      <c r="N27" s="165">
        <f>+'Sheet1 -c.lanh'!N27/1000000</f>
        <v>11850.181500000001</v>
      </c>
      <c r="O27" s="165">
        <f>+'Sheet1 -c.lanh'!O27/1000000</f>
        <v>0</v>
      </c>
      <c r="P27" s="165">
        <f>+'Sheet1 -c.lanh'!P27/1000000</f>
        <v>0</v>
      </c>
      <c r="Q27" s="165">
        <f>+'Sheet1 -c.lanh'!Q27/1000000</f>
        <v>0</v>
      </c>
      <c r="R27" s="164">
        <f t="shared" si="11"/>
        <v>0</v>
      </c>
      <c r="S27" s="165">
        <f>+'Sheet1 -c.lanh'!S27/1000000</f>
        <v>0</v>
      </c>
      <c r="T27" s="165">
        <f>+'Sheet1 -c.lanh'!T27/1000000</f>
        <v>0</v>
      </c>
      <c r="U27" s="165">
        <f>+'Sheet1 -c.lanh'!U27/1000000</f>
        <v>0</v>
      </c>
      <c r="V27" s="165">
        <f>+'Sheet1 -c.lanh'!V27/1000000</f>
        <v>0</v>
      </c>
      <c r="W27" s="164">
        <f t="shared" si="12"/>
        <v>149.8185</v>
      </c>
      <c r="X27" s="165">
        <f>+'Sheet1 -c.lanh'!X27/1000000</f>
        <v>149.8185</v>
      </c>
      <c r="Y27" s="165">
        <f>+'Sheet1 -c.lanh'!Y27/1000000</f>
        <v>0</v>
      </c>
      <c r="Z27" s="166">
        <f t="shared" si="13"/>
        <v>1</v>
      </c>
      <c r="AA27" s="166">
        <f t="shared" si="15"/>
        <v>0.98751512500000005</v>
      </c>
      <c r="AB27" s="166" t="e">
        <f t="shared" si="14"/>
        <v>#DIV/0!</v>
      </c>
      <c r="AC27" s="166"/>
      <c r="AD27" s="166"/>
      <c r="AE27" s="166"/>
      <c r="AF27" s="167"/>
      <c r="AG27" s="167"/>
      <c r="AH27" s="167"/>
      <c r="AI27" s="143">
        <f t="shared" si="6"/>
        <v>0</v>
      </c>
      <c r="AJ27" s="158" t="s">
        <v>507</v>
      </c>
      <c r="AK27" s="168"/>
      <c r="AN27" s="169"/>
      <c r="AO27" s="170"/>
      <c r="AP27" s="169"/>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row>
    <row r="28" spans="1:65" s="145" customFormat="1" ht="26.2" customHeight="1" x14ac:dyDescent="0.25">
      <c r="A28" s="162">
        <v>18</v>
      </c>
      <c r="B28" s="163" t="s">
        <v>542</v>
      </c>
      <c r="C28" s="164">
        <f t="shared" si="8"/>
        <v>243</v>
      </c>
      <c r="D28" s="165">
        <f>+'Sheet1 -c.lanh'!D28/1000000</f>
        <v>0</v>
      </c>
      <c r="E28" s="165">
        <f>+'Sheet1 -c.lanh'!E28/1000000</f>
        <v>243</v>
      </c>
      <c r="F28" s="165">
        <f>+'Sheet1 -c.lanh'!F28/1000000</f>
        <v>0</v>
      </c>
      <c r="G28" s="165">
        <f>+'Sheet1 -c.lanh'!G28/1000000</f>
        <v>0</v>
      </c>
      <c r="H28" s="165">
        <f>+'Sheet1 -c.lanh'!H28/1000000</f>
        <v>0</v>
      </c>
      <c r="I28" s="165">
        <f>+'Sheet1 -c.lanh'!I28/1000000</f>
        <v>0</v>
      </c>
      <c r="J28" s="164">
        <f t="shared" si="9"/>
        <v>0</v>
      </c>
      <c r="K28" s="164"/>
      <c r="L28" s="164"/>
      <c r="M28" s="164">
        <f t="shared" si="10"/>
        <v>243</v>
      </c>
      <c r="N28" s="165">
        <f>+'Sheet1 -c.lanh'!N28/1000000</f>
        <v>0</v>
      </c>
      <c r="O28" s="165">
        <f>+'Sheet1 -c.lanh'!O28/1000000</f>
        <v>243</v>
      </c>
      <c r="P28" s="165">
        <f>+'Sheet1 -c.lanh'!P28/1000000</f>
        <v>0</v>
      </c>
      <c r="Q28" s="165">
        <f>+'Sheet1 -c.lanh'!Q28/1000000</f>
        <v>0</v>
      </c>
      <c r="R28" s="164">
        <f t="shared" si="11"/>
        <v>0</v>
      </c>
      <c r="S28" s="165">
        <f>+'Sheet1 -c.lanh'!S28/1000000</f>
        <v>0</v>
      </c>
      <c r="T28" s="165">
        <f>+'Sheet1 -c.lanh'!T28/1000000</f>
        <v>0</v>
      </c>
      <c r="U28" s="165">
        <f>+'Sheet1 -c.lanh'!U28/1000000</f>
        <v>0</v>
      </c>
      <c r="V28" s="165">
        <f>+'Sheet1 -c.lanh'!V28/1000000</f>
        <v>0</v>
      </c>
      <c r="W28" s="164">
        <f t="shared" si="12"/>
        <v>0</v>
      </c>
      <c r="X28" s="165">
        <f>+'Sheet1 -c.lanh'!X28/1000000</f>
        <v>0</v>
      </c>
      <c r="Y28" s="165">
        <f>+'Sheet1 -c.lanh'!Y28/1000000</f>
        <v>0</v>
      </c>
      <c r="Z28" s="166">
        <f t="shared" si="13"/>
        <v>1</v>
      </c>
      <c r="AA28" s="166"/>
      <c r="AB28" s="166">
        <f t="shared" si="14"/>
        <v>1</v>
      </c>
      <c r="AC28" s="166"/>
      <c r="AD28" s="166"/>
      <c r="AE28" s="166"/>
      <c r="AF28" s="167"/>
      <c r="AG28" s="167"/>
      <c r="AH28" s="167"/>
      <c r="AI28" s="143">
        <f t="shared" si="6"/>
        <v>0</v>
      </c>
      <c r="AJ28" s="158" t="s">
        <v>534</v>
      </c>
      <c r="AK28" s="168">
        <v>0</v>
      </c>
      <c r="AN28" s="169"/>
      <c r="AO28" s="170"/>
      <c r="AP28" s="169"/>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row>
    <row r="29" spans="1:65" s="145" customFormat="1" ht="26.2" customHeight="1" x14ac:dyDescent="0.25">
      <c r="A29" s="162">
        <v>19</v>
      </c>
      <c r="B29" s="163" t="s">
        <v>46</v>
      </c>
      <c r="C29" s="164">
        <f t="shared" si="8"/>
        <v>1019.2</v>
      </c>
      <c r="D29" s="165">
        <f>+'Sheet1 -c.lanh'!D29/1000000</f>
        <v>0</v>
      </c>
      <c r="E29" s="165">
        <f>+'Sheet1 -c.lanh'!E29/1000000</f>
        <v>1019.2</v>
      </c>
      <c r="F29" s="165">
        <f>+'Sheet1 -c.lanh'!F29/1000000</f>
        <v>0</v>
      </c>
      <c r="G29" s="165">
        <f>+'Sheet1 -c.lanh'!G29/1000000</f>
        <v>0</v>
      </c>
      <c r="H29" s="165">
        <f>+'Sheet1 -c.lanh'!H29/1000000</f>
        <v>0</v>
      </c>
      <c r="I29" s="165">
        <f>+'Sheet1 -c.lanh'!I29/1000000</f>
        <v>0</v>
      </c>
      <c r="J29" s="164">
        <f t="shared" si="9"/>
        <v>0</v>
      </c>
      <c r="K29" s="164"/>
      <c r="L29" s="164"/>
      <c r="M29" s="164">
        <f t="shared" si="10"/>
        <v>1019.2</v>
      </c>
      <c r="N29" s="165">
        <f>+'Sheet1 -c.lanh'!N29/1000000</f>
        <v>0</v>
      </c>
      <c r="O29" s="165">
        <f>+'Sheet1 -c.lanh'!O29/1000000</f>
        <v>1019.2</v>
      </c>
      <c r="P29" s="165">
        <f>+'Sheet1 -c.lanh'!P29/1000000</f>
        <v>0</v>
      </c>
      <c r="Q29" s="165">
        <f>+'Sheet1 -c.lanh'!Q29/1000000</f>
        <v>0</v>
      </c>
      <c r="R29" s="164">
        <f t="shared" si="11"/>
        <v>0</v>
      </c>
      <c r="S29" s="165">
        <f>+'Sheet1 -c.lanh'!S29/1000000</f>
        <v>0</v>
      </c>
      <c r="T29" s="165">
        <f>+'Sheet1 -c.lanh'!T29/1000000</f>
        <v>0</v>
      </c>
      <c r="U29" s="165">
        <f>+'Sheet1 -c.lanh'!U29/1000000</f>
        <v>0</v>
      </c>
      <c r="V29" s="165">
        <f>+'Sheet1 -c.lanh'!V29/1000000</f>
        <v>0</v>
      </c>
      <c r="W29" s="164">
        <f t="shared" si="12"/>
        <v>0</v>
      </c>
      <c r="X29" s="165">
        <f>+'Sheet1 -c.lanh'!X29/1000000</f>
        <v>0</v>
      </c>
      <c r="Y29" s="165">
        <f>+'Sheet1 -c.lanh'!Y29/1000000</f>
        <v>0</v>
      </c>
      <c r="Z29" s="166">
        <f t="shared" si="13"/>
        <v>1</v>
      </c>
      <c r="AA29" s="166"/>
      <c r="AB29" s="166">
        <f t="shared" si="14"/>
        <v>1</v>
      </c>
      <c r="AC29" s="166"/>
      <c r="AD29" s="166"/>
      <c r="AE29" s="166"/>
      <c r="AF29" s="167"/>
      <c r="AG29" s="167"/>
      <c r="AH29" s="167"/>
      <c r="AI29" s="143">
        <f t="shared" si="6"/>
        <v>0</v>
      </c>
      <c r="AJ29" s="158" t="s">
        <v>484</v>
      </c>
      <c r="AK29" s="168">
        <v>0</v>
      </c>
      <c r="AN29" s="169"/>
      <c r="AO29" s="170"/>
      <c r="AP29" s="169"/>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row>
    <row r="30" spans="1:65" s="145" customFormat="1" ht="26.2" customHeight="1" x14ac:dyDescent="0.25">
      <c r="A30" s="162">
        <v>20</v>
      </c>
      <c r="B30" s="163" t="s">
        <v>500</v>
      </c>
      <c r="C30" s="164">
        <f t="shared" si="8"/>
        <v>10000</v>
      </c>
      <c r="D30" s="165">
        <f>+'Sheet1 -c.lanh'!D30/1000000</f>
        <v>0</v>
      </c>
      <c r="E30" s="165">
        <f>+'Sheet1 -c.lanh'!E30/1000000</f>
        <v>10000</v>
      </c>
      <c r="F30" s="165">
        <f>+'Sheet1 -c.lanh'!F30/1000000</f>
        <v>0</v>
      </c>
      <c r="G30" s="165">
        <f>+'Sheet1 -c.lanh'!G30/1000000</f>
        <v>0</v>
      </c>
      <c r="H30" s="165">
        <f>+'Sheet1 -c.lanh'!H30/1000000</f>
        <v>0</v>
      </c>
      <c r="I30" s="165">
        <f>+'Sheet1 -c.lanh'!I30/1000000</f>
        <v>0</v>
      </c>
      <c r="J30" s="164">
        <f t="shared" si="9"/>
        <v>0</v>
      </c>
      <c r="K30" s="164"/>
      <c r="L30" s="164"/>
      <c r="M30" s="164">
        <f t="shared" si="10"/>
        <v>10000</v>
      </c>
      <c r="N30" s="165">
        <f>+'Sheet1 -c.lanh'!N30/1000000</f>
        <v>0</v>
      </c>
      <c r="O30" s="165">
        <f>+'Sheet1 -c.lanh'!O30/1000000</f>
        <v>10000</v>
      </c>
      <c r="P30" s="165">
        <f>+'Sheet1 -c.lanh'!P30/1000000</f>
        <v>0</v>
      </c>
      <c r="Q30" s="165">
        <f>+'Sheet1 -c.lanh'!Q30/1000000</f>
        <v>0</v>
      </c>
      <c r="R30" s="164">
        <f t="shared" si="11"/>
        <v>0</v>
      </c>
      <c r="S30" s="165">
        <f>+'Sheet1 -c.lanh'!S30/1000000</f>
        <v>0</v>
      </c>
      <c r="T30" s="165">
        <f>+'Sheet1 -c.lanh'!T30/1000000</f>
        <v>0</v>
      </c>
      <c r="U30" s="165">
        <f>+'Sheet1 -c.lanh'!U30/1000000</f>
        <v>0</v>
      </c>
      <c r="V30" s="165">
        <f>+'Sheet1 -c.lanh'!V30/1000000</f>
        <v>0</v>
      </c>
      <c r="W30" s="164">
        <f t="shared" si="12"/>
        <v>0</v>
      </c>
      <c r="X30" s="165">
        <f>+'Sheet1 -c.lanh'!X30/1000000</f>
        <v>0</v>
      </c>
      <c r="Y30" s="165">
        <f>+'Sheet1 -c.lanh'!Y30/1000000</f>
        <v>0</v>
      </c>
      <c r="Z30" s="166">
        <f t="shared" si="13"/>
        <v>1</v>
      </c>
      <c r="AA30" s="166"/>
      <c r="AB30" s="166">
        <f t="shared" si="14"/>
        <v>1</v>
      </c>
      <c r="AC30" s="166"/>
      <c r="AD30" s="166"/>
      <c r="AE30" s="166"/>
      <c r="AF30" s="167"/>
      <c r="AG30" s="167"/>
      <c r="AH30" s="167"/>
      <c r="AI30" s="143">
        <f t="shared" si="6"/>
        <v>0</v>
      </c>
      <c r="AJ30" s="158" t="s">
        <v>92</v>
      </c>
      <c r="AK30" s="168">
        <v>50986589600</v>
      </c>
      <c r="AN30" s="169"/>
      <c r="AO30" s="170"/>
      <c r="AP30" s="169"/>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row>
    <row r="31" spans="1:65" s="145" customFormat="1" ht="26.2" customHeight="1" x14ac:dyDescent="0.25">
      <c r="A31" s="162">
        <v>21</v>
      </c>
      <c r="B31" s="163" t="s">
        <v>602</v>
      </c>
      <c r="C31" s="164">
        <f t="shared" si="8"/>
        <v>5400</v>
      </c>
      <c r="D31" s="165">
        <f>+'Sheet1 -c.lanh'!D31/1000000</f>
        <v>5400</v>
      </c>
      <c r="E31" s="165">
        <f>+'Sheet1 -c.lanh'!E31/1000000</f>
        <v>0</v>
      </c>
      <c r="F31" s="165">
        <f>+'Sheet1 -c.lanh'!F31/1000000</f>
        <v>0</v>
      </c>
      <c r="G31" s="165">
        <f>+'Sheet1 -c.lanh'!G31/1000000</f>
        <v>0</v>
      </c>
      <c r="H31" s="165">
        <f>+'Sheet1 -c.lanh'!H31/1000000</f>
        <v>0</v>
      </c>
      <c r="I31" s="165">
        <f>+'Sheet1 -c.lanh'!I31/1000000</f>
        <v>0</v>
      </c>
      <c r="J31" s="164">
        <f t="shared" si="9"/>
        <v>0</v>
      </c>
      <c r="K31" s="164"/>
      <c r="L31" s="164"/>
      <c r="M31" s="164">
        <f t="shared" si="10"/>
        <v>0</v>
      </c>
      <c r="N31" s="165">
        <f>+'Sheet1 -c.lanh'!N31/1000000</f>
        <v>0</v>
      </c>
      <c r="O31" s="165">
        <f>+'Sheet1 -c.lanh'!O31/1000000</f>
        <v>0</v>
      </c>
      <c r="P31" s="165">
        <f>+'Sheet1 -c.lanh'!P31/1000000</f>
        <v>0</v>
      </c>
      <c r="Q31" s="165">
        <f>+'Sheet1 -c.lanh'!Q31/1000000</f>
        <v>0</v>
      </c>
      <c r="R31" s="164">
        <f t="shared" si="11"/>
        <v>0</v>
      </c>
      <c r="S31" s="165">
        <f>+'Sheet1 -c.lanh'!S31/1000000</f>
        <v>0</v>
      </c>
      <c r="T31" s="165">
        <f>+'Sheet1 -c.lanh'!T31/1000000</f>
        <v>0</v>
      </c>
      <c r="U31" s="165">
        <f>+'Sheet1 -c.lanh'!U31/1000000</f>
        <v>0</v>
      </c>
      <c r="V31" s="165">
        <f>+'Sheet1 -c.lanh'!V31/1000000</f>
        <v>0</v>
      </c>
      <c r="W31" s="164">
        <f t="shared" si="12"/>
        <v>0</v>
      </c>
      <c r="X31" s="165">
        <f>+'Sheet1 -c.lanh'!X31/1000000</f>
        <v>0</v>
      </c>
      <c r="Y31" s="165">
        <f>+'Sheet1 -c.lanh'!Y31/1000000</f>
        <v>0</v>
      </c>
      <c r="Z31" s="166"/>
      <c r="AA31" s="166"/>
      <c r="AB31" s="166"/>
      <c r="AC31" s="166"/>
      <c r="AD31" s="166"/>
      <c r="AE31" s="166"/>
      <c r="AF31" s="167"/>
      <c r="AG31" s="167"/>
      <c r="AH31" s="167"/>
      <c r="AI31" s="143">
        <f t="shared" si="6"/>
        <v>0</v>
      </c>
      <c r="AJ31" s="158" t="s">
        <v>470</v>
      </c>
      <c r="AK31" s="168">
        <v>3249939000</v>
      </c>
      <c r="AN31" s="169"/>
      <c r="AO31" s="170"/>
      <c r="AP31" s="169"/>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row>
    <row r="32" spans="1:65" s="145" customFormat="1" ht="26.2" customHeight="1" x14ac:dyDescent="0.25">
      <c r="A32" s="162">
        <v>22</v>
      </c>
      <c r="B32" s="163" t="s">
        <v>482</v>
      </c>
      <c r="C32" s="164">
        <f t="shared" si="8"/>
        <v>20555</v>
      </c>
      <c r="D32" s="165">
        <f>+'Sheet1 -c.lanh'!D32/1000000</f>
        <v>20555</v>
      </c>
      <c r="E32" s="165">
        <f>+'Sheet1 -c.lanh'!E32/1000000</f>
        <v>0</v>
      </c>
      <c r="F32" s="165">
        <f>+'Sheet1 -c.lanh'!F32/1000000</f>
        <v>0</v>
      </c>
      <c r="G32" s="165">
        <f>+'Sheet1 -c.lanh'!G32/1000000</f>
        <v>0</v>
      </c>
      <c r="H32" s="165">
        <f>+'Sheet1 -c.lanh'!H32/1000000</f>
        <v>0</v>
      </c>
      <c r="I32" s="165">
        <f>+'Sheet1 -c.lanh'!I32/1000000</f>
        <v>0</v>
      </c>
      <c r="J32" s="164">
        <f t="shared" si="9"/>
        <v>0</v>
      </c>
      <c r="K32" s="164"/>
      <c r="L32" s="164"/>
      <c r="M32" s="164">
        <f t="shared" si="10"/>
        <v>28858.853199000001</v>
      </c>
      <c r="N32" s="165">
        <f>+'Sheet1 -c.lanh'!N32/1000000</f>
        <v>3638.1959999999999</v>
      </c>
      <c r="O32" s="165">
        <f>+'Sheet1 -c.lanh'!O32/1000000</f>
        <v>0</v>
      </c>
      <c r="P32" s="165">
        <f>+'Sheet1 -c.lanh'!P32/1000000</f>
        <v>0</v>
      </c>
      <c r="Q32" s="165">
        <f>+'Sheet1 -c.lanh'!Q32/1000000</f>
        <v>0</v>
      </c>
      <c r="R32" s="164">
        <f t="shared" si="11"/>
        <v>0</v>
      </c>
      <c r="S32" s="165">
        <f>+'Sheet1 -c.lanh'!S32/1000000</f>
        <v>0</v>
      </c>
      <c r="T32" s="165">
        <f>+'Sheet1 -c.lanh'!T32/1000000</f>
        <v>0</v>
      </c>
      <c r="U32" s="165">
        <f>+'Sheet1 -c.lanh'!U32/1000000</f>
        <v>0</v>
      </c>
      <c r="V32" s="165">
        <f>+'Sheet1 -c.lanh'!V32/1000000</f>
        <v>0</v>
      </c>
      <c r="W32" s="164">
        <f t="shared" si="12"/>
        <v>25220.657199000001</v>
      </c>
      <c r="X32" s="165">
        <f>+'Sheet1 -c.lanh'!X32/1000000</f>
        <v>25220.657199000001</v>
      </c>
      <c r="Y32" s="165">
        <f>+'Sheet1 -c.lanh'!Y32/1000000</f>
        <v>0</v>
      </c>
      <c r="Z32" s="166">
        <f t="shared" si="13"/>
        <v>1.4039821551447338</v>
      </c>
      <c r="AA32" s="166">
        <f t="shared" si="15"/>
        <v>0.17699810265142302</v>
      </c>
      <c r="AB32" s="166" t="e">
        <f t="shared" si="14"/>
        <v>#DIV/0!</v>
      </c>
      <c r="AC32" s="166"/>
      <c r="AD32" s="166"/>
      <c r="AE32" s="166"/>
      <c r="AF32" s="167"/>
      <c r="AG32" s="167"/>
      <c r="AH32" s="167"/>
      <c r="AI32" s="143">
        <f t="shared" si="6"/>
        <v>0</v>
      </c>
      <c r="AJ32" s="158" t="s">
        <v>485</v>
      </c>
      <c r="AK32" s="168">
        <v>0</v>
      </c>
      <c r="AN32" s="169"/>
      <c r="AO32" s="170"/>
      <c r="AP32" s="169"/>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row>
    <row r="33" spans="1:42" ht="26.2" customHeight="1" x14ac:dyDescent="0.25">
      <c r="A33" s="162">
        <v>23</v>
      </c>
      <c r="B33" s="163" t="s">
        <v>492</v>
      </c>
      <c r="C33" s="164">
        <f t="shared" si="8"/>
        <v>10662</v>
      </c>
      <c r="D33" s="165">
        <f>+'Sheet1 -c.lanh'!D33/1000000</f>
        <v>10662</v>
      </c>
      <c r="E33" s="165">
        <f>+'Sheet1 -c.lanh'!E33/1000000</f>
        <v>0</v>
      </c>
      <c r="F33" s="165">
        <f>+'Sheet1 -c.lanh'!F33/1000000</f>
        <v>0</v>
      </c>
      <c r="G33" s="165">
        <f>+'Sheet1 -c.lanh'!G33/1000000</f>
        <v>0</v>
      </c>
      <c r="H33" s="165">
        <f>+'Sheet1 -c.lanh'!H33/1000000</f>
        <v>0</v>
      </c>
      <c r="I33" s="165">
        <f>+'Sheet1 -c.lanh'!I33/1000000</f>
        <v>0</v>
      </c>
      <c r="J33" s="164">
        <f t="shared" si="9"/>
        <v>0</v>
      </c>
      <c r="K33" s="164"/>
      <c r="L33" s="164"/>
      <c r="M33" s="164">
        <f t="shared" si="10"/>
        <v>10442.045733999999</v>
      </c>
      <c r="N33" s="165">
        <f>+'Sheet1 -c.lanh'!N33/1000000</f>
        <v>9954.2457340000001</v>
      </c>
      <c r="O33" s="165">
        <f>+'Sheet1 -c.lanh'!O33/1000000</f>
        <v>0</v>
      </c>
      <c r="P33" s="165">
        <f>+'Sheet1 -c.lanh'!P33/1000000</f>
        <v>0</v>
      </c>
      <c r="Q33" s="165">
        <f>+'Sheet1 -c.lanh'!Q33/1000000</f>
        <v>0</v>
      </c>
      <c r="R33" s="164">
        <f t="shared" si="11"/>
        <v>0</v>
      </c>
      <c r="S33" s="165">
        <f>+'Sheet1 -c.lanh'!S33/1000000</f>
        <v>0</v>
      </c>
      <c r="T33" s="165">
        <f>+'Sheet1 -c.lanh'!T33/1000000</f>
        <v>0</v>
      </c>
      <c r="U33" s="165">
        <f>+'Sheet1 -c.lanh'!U33/1000000</f>
        <v>0</v>
      </c>
      <c r="V33" s="165">
        <f>+'Sheet1 -c.lanh'!V33/1000000</f>
        <v>0</v>
      </c>
      <c r="W33" s="164">
        <f t="shared" si="12"/>
        <v>487.8</v>
      </c>
      <c r="X33" s="165">
        <f>+'Sheet1 -c.lanh'!X33/1000000</f>
        <v>487.8</v>
      </c>
      <c r="Y33" s="165">
        <f>+'Sheet1 -c.lanh'!Y33/1000000</f>
        <v>0</v>
      </c>
      <c r="Z33" s="166">
        <f t="shared" si="13"/>
        <v>0.97937026205214772</v>
      </c>
      <c r="AA33" s="166">
        <f t="shared" si="15"/>
        <v>0.93361899587319452</v>
      </c>
      <c r="AB33" s="166" t="e">
        <f t="shared" si="14"/>
        <v>#DIV/0!</v>
      </c>
      <c r="AC33" s="166"/>
      <c r="AD33" s="166"/>
      <c r="AE33" s="166"/>
      <c r="AF33" s="167"/>
      <c r="AG33" s="167"/>
      <c r="AH33" s="167"/>
      <c r="AI33" s="143">
        <f t="shared" si="6"/>
        <v>0</v>
      </c>
      <c r="AJ33" s="158" t="s">
        <v>556</v>
      </c>
      <c r="AK33" s="168">
        <v>12569373700</v>
      </c>
      <c r="AN33" s="169"/>
      <c r="AO33" s="170"/>
      <c r="AP33" s="169"/>
    </row>
    <row r="34" spans="1:42" ht="26.2" customHeight="1" x14ac:dyDescent="0.25">
      <c r="A34" s="162">
        <v>24</v>
      </c>
      <c r="B34" s="163" t="s">
        <v>555</v>
      </c>
      <c r="C34" s="164">
        <f t="shared" si="8"/>
        <v>0</v>
      </c>
      <c r="D34" s="165">
        <f>+'Sheet1 -c.lanh'!D34/1000000</f>
        <v>0</v>
      </c>
      <c r="E34" s="165">
        <f>+'Sheet1 -c.lanh'!E34/1000000</f>
        <v>0</v>
      </c>
      <c r="F34" s="165">
        <f>+'Sheet1 -c.lanh'!F34/1000000</f>
        <v>0</v>
      </c>
      <c r="G34" s="165">
        <f>+'Sheet1 -c.lanh'!G34/1000000</f>
        <v>0</v>
      </c>
      <c r="H34" s="165">
        <f>+'Sheet1 -c.lanh'!H34/1000000</f>
        <v>0</v>
      </c>
      <c r="I34" s="165">
        <f>+'Sheet1 -c.lanh'!I34/1000000</f>
        <v>0</v>
      </c>
      <c r="J34" s="164"/>
      <c r="K34" s="164"/>
      <c r="L34" s="164"/>
      <c r="M34" s="164">
        <f t="shared" si="10"/>
        <v>891.93626600000005</v>
      </c>
      <c r="N34" s="165">
        <f>+'Sheet1 -c.lanh'!N34/1000000</f>
        <v>0</v>
      </c>
      <c r="O34" s="165">
        <f>+'Sheet1 -c.lanh'!O34/1000000</f>
        <v>0</v>
      </c>
      <c r="P34" s="165">
        <f>+'Sheet1 -c.lanh'!P34/1000000</f>
        <v>0</v>
      </c>
      <c r="Q34" s="165">
        <f>+'Sheet1 -c.lanh'!Q34/1000000</f>
        <v>0</v>
      </c>
      <c r="R34" s="164">
        <f t="shared" si="11"/>
        <v>0</v>
      </c>
      <c r="S34" s="165">
        <f>+'Sheet1 -c.lanh'!S34/1000000</f>
        <v>0</v>
      </c>
      <c r="T34" s="165">
        <f>+'Sheet1 -c.lanh'!T34/1000000</f>
        <v>0</v>
      </c>
      <c r="U34" s="165">
        <f>+'Sheet1 -c.lanh'!U34/1000000</f>
        <v>0</v>
      </c>
      <c r="V34" s="165">
        <f>+'Sheet1 -c.lanh'!V34/1000000</f>
        <v>0</v>
      </c>
      <c r="W34" s="164">
        <f t="shared" si="12"/>
        <v>891.93626600000005</v>
      </c>
      <c r="X34" s="165">
        <f>+'Sheet1 -c.lanh'!X34/1000000</f>
        <v>891.93626600000005</v>
      </c>
      <c r="Y34" s="165">
        <f>+'Sheet1 -c.lanh'!Y34/1000000</f>
        <v>0</v>
      </c>
      <c r="Z34" s="166"/>
      <c r="AA34" s="166"/>
      <c r="AB34" s="166"/>
      <c r="AC34" s="166"/>
      <c r="AD34" s="166"/>
      <c r="AE34" s="166"/>
      <c r="AF34" s="167"/>
      <c r="AG34" s="167"/>
      <c r="AH34" s="167"/>
      <c r="AI34" s="143"/>
      <c r="AJ34" s="158"/>
      <c r="AK34" s="168"/>
      <c r="AN34" s="169"/>
      <c r="AO34" s="170"/>
      <c r="AP34" s="169"/>
    </row>
    <row r="35" spans="1:42" ht="26.2" customHeight="1" x14ac:dyDescent="0.25">
      <c r="A35" s="162">
        <v>25</v>
      </c>
      <c r="B35" s="163" t="s">
        <v>51</v>
      </c>
      <c r="C35" s="164">
        <f t="shared" si="8"/>
        <v>489814.451099</v>
      </c>
      <c r="D35" s="165">
        <f>+'Sheet1 -c.lanh'!D35/1000000</f>
        <v>158715.25040000002</v>
      </c>
      <c r="E35" s="165">
        <f>+'Sheet1 -c.lanh'!E35/1000000</f>
        <v>331099.20069899998</v>
      </c>
      <c r="F35" s="165">
        <f>+'Sheet1 -c.lanh'!F35/1000000</f>
        <v>0</v>
      </c>
      <c r="G35" s="165">
        <f>+'Sheet1 -c.lanh'!G35/1000000</f>
        <v>0</v>
      </c>
      <c r="H35" s="165">
        <f>+'Sheet1 -c.lanh'!H35/1000000</f>
        <v>0</v>
      </c>
      <c r="I35" s="165">
        <f>+'Sheet1 -c.lanh'!I35/1000000</f>
        <v>0</v>
      </c>
      <c r="J35" s="164">
        <f t="shared" si="9"/>
        <v>0</v>
      </c>
      <c r="K35" s="164"/>
      <c r="L35" s="164"/>
      <c r="M35" s="164">
        <f t="shared" si="10"/>
        <v>620243.17512699997</v>
      </c>
      <c r="N35" s="165">
        <f>+'Sheet1 -c.lanh'!N35/1000000</f>
        <v>18798.694232999998</v>
      </c>
      <c r="O35" s="165">
        <f>+'Sheet1 -c.lanh'!O35/1000000</f>
        <v>208012.38356700001</v>
      </c>
      <c r="P35" s="165">
        <f>+'Sheet1 -c.lanh'!P35/1000000</f>
        <v>0</v>
      </c>
      <c r="Q35" s="165">
        <f>+'Sheet1 -c.lanh'!Q35/1000000</f>
        <v>0</v>
      </c>
      <c r="R35" s="164">
        <f t="shared" si="11"/>
        <v>0</v>
      </c>
      <c r="S35" s="165">
        <f>+'Sheet1 -c.lanh'!S35/1000000</f>
        <v>0</v>
      </c>
      <c r="T35" s="165">
        <f>+'Sheet1 -c.lanh'!T35/1000000</f>
        <v>0</v>
      </c>
      <c r="U35" s="165">
        <f>+'Sheet1 -c.lanh'!U35/1000000</f>
        <v>0</v>
      </c>
      <c r="V35" s="165">
        <f>+'Sheet1 -c.lanh'!V35/1000000</f>
        <v>0</v>
      </c>
      <c r="W35" s="164">
        <f t="shared" si="12"/>
        <v>393432.097327</v>
      </c>
      <c r="X35" s="165">
        <f>+'Sheet1 -c.lanh'!X35/1000000</f>
        <v>268550.325167</v>
      </c>
      <c r="Y35" s="165">
        <f>+'Sheet1 -c.lanh'!Y35/1000000</f>
        <v>124881.77215999999</v>
      </c>
      <c r="Z35" s="166">
        <f t="shared" si="13"/>
        <v>1.2662819027396113</v>
      </c>
      <c r="AA35" s="166">
        <f t="shared" si="15"/>
        <v>0.11844289811862967</v>
      </c>
      <c r="AB35" s="166">
        <f t="shared" si="14"/>
        <v>0.62824791823071369</v>
      </c>
      <c r="AC35" s="166"/>
      <c r="AD35" s="166"/>
      <c r="AE35" s="166"/>
      <c r="AF35" s="167"/>
      <c r="AG35" s="167"/>
      <c r="AH35" s="167"/>
      <c r="AI35" s="143">
        <f t="shared" si="6"/>
        <v>0</v>
      </c>
      <c r="AJ35" s="158" t="s">
        <v>486</v>
      </c>
      <c r="AK35" s="168">
        <v>0</v>
      </c>
      <c r="AN35" s="169"/>
      <c r="AO35" s="170"/>
      <c r="AP35" s="169"/>
    </row>
    <row r="36" spans="1:42" ht="26.2" customHeight="1" x14ac:dyDescent="0.25">
      <c r="A36" s="162">
        <v>26</v>
      </c>
      <c r="B36" s="163" t="s">
        <v>138</v>
      </c>
      <c r="C36" s="164">
        <f t="shared" si="8"/>
        <v>982.8</v>
      </c>
      <c r="D36" s="165">
        <f>+'Sheet1 -c.lanh'!D36/1000000</f>
        <v>0</v>
      </c>
      <c r="E36" s="165">
        <f>+'Sheet1 -c.lanh'!E36/1000000</f>
        <v>982.8</v>
      </c>
      <c r="F36" s="165">
        <f>+'Sheet1 -c.lanh'!F36/1000000</f>
        <v>0</v>
      </c>
      <c r="G36" s="165">
        <f>+'Sheet1 -c.lanh'!G36/1000000</f>
        <v>0</v>
      </c>
      <c r="H36" s="165">
        <f>+'Sheet1 -c.lanh'!H36/1000000</f>
        <v>0</v>
      </c>
      <c r="I36" s="165">
        <f>+'Sheet1 -c.lanh'!I36/1000000</f>
        <v>0</v>
      </c>
      <c r="J36" s="164">
        <f t="shared" si="9"/>
        <v>0</v>
      </c>
      <c r="K36" s="164"/>
      <c r="L36" s="164"/>
      <c r="M36" s="164">
        <f t="shared" si="10"/>
        <v>982.8</v>
      </c>
      <c r="N36" s="165">
        <f>+'Sheet1 -c.lanh'!N36/1000000</f>
        <v>0</v>
      </c>
      <c r="O36" s="165">
        <f>+'Sheet1 -c.lanh'!O36/1000000</f>
        <v>982.8</v>
      </c>
      <c r="P36" s="165">
        <f>+'Sheet1 -c.lanh'!P36/1000000</f>
        <v>0</v>
      </c>
      <c r="Q36" s="165">
        <f>+'Sheet1 -c.lanh'!Q36/1000000</f>
        <v>0</v>
      </c>
      <c r="R36" s="164">
        <f t="shared" si="11"/>
        <v>0</v>
      </c>
      <c r="S36" s="165">
        <f>+'Sheet1 -c.lanh'!S36/1000000</f>
        <v>0</v>
      </c>
      <c r="T36" s="165">
        <f>+'Sheet1 -c.lanh'!T36/1000000</f>
        <v>0</v>
      </c>
      <c r="U36" s="165">
        <f>+'Sheet1 -c.lanh'!U36/1000000</f>
        <v>0</v>
      </c>
      <c r="V36" s="165">
        <f>+'Sheet1 -c.lanh'!V36/1000000</f>
        <v>0</v>
      </c>
      <c r="W36" s="164">
        <f t="shared" si="12"/>
        <v>0</v>
      </c>
      <c r="X36" s="165">
        <f>+'Sheet1 -c.lanh'!X36/1000000</f>
        <v>0</v>
      </c>
      <c r="Y36" s="165">
        <f>+'Sheet1 -c.lanh'!Y36/1000000</f>
        <v>0</v>
      </c>
      <c r="Z36" s="166">
        <f t="shared" si="13"/>
        <v>1</v>
      </c>
      <c r="AA36" s="166"/>
      <c r="AB36" s="166">
        <f t="shared" si="14"/>
        <v>1</v>
      </c>
      <c r="AC36" s="166"/>
      <c r="AD36" s="166"/>
      <c r="AE36" s="166"/>
      <c r="AF36" s="167"/>
      <c r="AG36" s="167"/>
      <c r="AH36" s="167"/>
      <c r="AI36" s="143">
        <f t="shared" si="6"/>
        <v>0</v>
      </c>
      <c r="AJ36" s="158" t="s">
        <v>99</v>
      </c>
      <c r="AK36" s="168">
        <v>316739101</v>
      </c>
      <c r="AN36" s="171"/>
      <c r="AO36" s="170"/>
    </row>
    <row r="37" spans="1:42" ht="26.2" customHeight="1" x14ac:dyDescent="0.25">
      <c r="A37" s="162">
        <v>27</v>
      </c>
      <c r="B37" s="163" t="s">
        <v>139</v>
      </c>
      <c r="C37" s="164">
        <f t="shared" si="8"/>
        <v>7758.4330259999997</v>
      </c>
      <c r="D37" s="165">
        <f>+'Sheet1 -c.lanh'!D37/1000000</f>
        <v>0</v>
      </c>
      <c r="E37" s="165">
        <f>+'Sheet1 -c.lanh'!E37/1000000</f>
        <v>7758.4330259999997</v>
      </c>
      <c r="F37" s="165">
        <f>+'Sheet1 -c.lanh'!F37/1000000</f>
        <v>0</v>
      </c>
      <c r="G37" s="165">
        <f>+'Sheet1 -c.lanh'!G37/1000000</f>
        <v>0</v>
      </c>
      <c r="H37" s="165">
        <f>+'Sheet1 -c.lanh'!H37/1000000</f>
        <v>0</v>
      </c>
      <c r="I37" s="165">
        <f>+'Sheet1 -c.lanh'!I37/1000000</f>
        <v>0</v>
      </c>
      <c r="J37" s="164">
        <f t="shared" si="9"/>
        <v>0</v>
      </c>
      <c r="K37" s="164"/>
      <c r="L37" s="164"/>
      <c r="M37" s="164">
        <f t="shared" si="10"/>
        <v>7758.4330259999997</v>
      </c>
      <c r="N37" s="165">
        <f>+'Sheet1 -c.lanh'!N37/1000000</f>
        <v>0</v>
      </c>
      <c r="O37" s="165">
        <f>+'Sheet1 -c.lanh'!O37/1000000</f>
        <v>7758.4330259999997</v>
      </c>
      <c r="P37" s="165">
        <f>+'Sheet1 -c.lanh'!P37/1000000</f>
        <v>0</v>
      </c>
      <c r="Q37" s="165">
        <f>+'Sheet1 -c.lanh'!Q37/1000000</f>
        <v>0</v>
      </c>
      <c r="R37" s="164">
        <f t="shared" si="11"/>
        <v>0</v>
      </c>
      <c r="S37" s="165">
        <f>+'Sheet1 -c.lanh'!S37/1000000</f>
        <v>0</v>
      </c>
      <c r="T37" s="165">
        <f>+'Sheet1 -c.lanh'!T37/1000000</f>
        <v>0</v>
      </c>
      <c r="U37" s="165">
        <f>+'Sheet1 -c.lanh'!U37/1000000</f>
        <v>0</v>
      </c>
      <c r="V37" s="165">
        <f>+'Sheet1 -c.lanh'!V37/1000000</f>
        <v>0</v>
      </c>
      <c r="W37" s="164">
        <f t="shared" si="12"/>
        <v>0</v>
      </c>
      <c r="X37" s="165">
        <f>+'Sheet1 -c.lanh'!X37/1000000</f>
        <v>0</v>
      </c>
      <c r="Y37" s="165">
        <f>+'Sheet1 -c.lanh'!Y37/1000000</f>
        <v>0</v>
      </c>
      <c r="Z37" s="166">
        <f t="shared" si="13"/>
        <v>1</v>
      </c>
      <c r="AA37" s="166"/>
      <c r="AB37" s="166">
        <f t="shared" si="14"/>
        <v>1</v>
      </c>
      <c r="AC37" s="166"/>
      <c r="AD37" s="166"/>
      <c r="AE37" s="166"/>
      <c r="AF37" s="167"/>
      <c r="AG37" s="167"/>
      <c r="AH37" s="167"/>
      <c r="AI37" s="143">
        <f t="shared" si="6"/>
        <v>0</v>
      </c>
      <c r="AJ37" s="158" t="s">
        <v>518</v>
      </c>
      <c r="AK37" s="168"/>
      <c r="AN37" s="169"/>
      <c r="AO37" s="170"/>
    </row>
    <row r="38" spans="1:42" ht="25.55" customHeight="1" x14ac:dyDescent="0.25">
      <c r="A38" s="162">
        <v>28</v>
      </c>
      <c r="B38" s="163" t="s">
        <v>467</v>
      </c>
      <c r="C38" s="164">
        <f t="shared" si="8"/>
        <v>47.7714</v>
      </c>
      <c r="D38" s="165">
        <f>+'Sheet1 -c.lanh'!D38/1000000</f>
        <v>0</v>
      </c>
      <c r="E38" s="165">
        <f>+'Sheet1 -c.lanh'!E38/1000000</f>
        <v>47.7714</v>
      </c>
      <c r="F38" s="165">
        <f>+'Sheet1 -c.lanh'!F38/1000000</f>
        <v>0</v>
      </c>
      <c r="G38" s="165">
        <f>+'Sheet1 -c.lanh'!G38/1000000</f>
        <v>0</v>
      </c>
      <c r="H38" s="165">
        <f>+'Sheet1 -c.lanh'!H38/1000000</f>
        <v>0</v>
      </c>
      <c r="I38" s="165">
        <f>+'Sheet1 -c.lanh'!I38/1000000</f>
        <v>0</v>
      </c>
      <c r="J38" s="164">
        <f t="shared" si="9"/>
        <v>0</v>
      </c>
      <c r="K38" s="164"/>
      <c r="L38" s="164"/>
      <c r="M38" s="164">
        <f t="shared" si="10"/>
        <v>47.7714</v>
      </c>
      <c r="N38" s="165">
        <f>+'Sheet1 -c.lanh'!N38/1000000</f>
        <v>0</v>
      </c>
      <c r="O38" s="165">
        <f>+'Sheet1 -c.lanh'!O38/1000000</f>
        <v>47.7714</v>
      </c>
      <c r="P38" s="165">
        <f>+'Sheet1 -c.lanh'!P38/1000000</f>
        <v>0</v>
      </c>
      <c r="Q38" s="165">
        <f>+'Sheet1 -c.lanh'!Q38/1000000</f>
        <v>0</v>
      </c>
      <c r="R38" s="164">
        <f t="shared" si="11"/>
        <v>0</v>
      </c>
      <c r="S38" s="165">
        <f>+'Sheet1 -c.lanh'!S38/1000000</f>
        <v>0</v>
      </c>
      <c r="T38" s="165">
        <f>+'Sheet1 -c.lanh'!T38/1000000</f>
        <v>0</v>
      </c>
      <c r="U38" s="165">
        <f>+'Sheet1 -c.lanh'!U38/1000000</f>
        <v>0</v>
      </c>
      <c r="V38" s="165">
        <f>+'Sheet1 -c.lanh'!V38/1000000</f>
        <v>0</v>
      </c>
      <c r="W38" s="164">
        <f t="shared" si="12"/>
        <v>0</v>
      </c>
      <c r="X38" s="165">
        <f>+'Sheet1 -c.lanh'!X38/1000000</f>
        <v>0</v>
      </c>
      <c r="Y38" s="165">
        <f>+'Sheet1 -c.lanh'!Y38/1000000</f>
        <v>0</v>
      </c>
      <c r="Z38" s="166">
        <f t="shared" si="13"/>
        <v>1</v>
      </c>
      <c r="AA38" s="166"/>
      <c r="AB38" s="166">
        <f t="shared" si="14"/>
        <v>1</v>
      </c>
      <c r="AC38" s="166"/>
      <c r="AD38" s="166"/>
      <c r="AE38" s="166"/>
      <c r="AF38" s="167"/>
      <c r="AG38" s="167"/>
      <c r="AH38" s="167"/>
      <c r="AI38" s="143">
        <f t="shared" si="6"/>
        <v>0</v>
      </c>
      <c r="AJ38" s="158" t="s">
        <v>487</v>
      </c>
      <c r="AK38" s="168"/>
      <c r="AN38" s="169"/>
      <c r="AO38" s="170"/>
    </row>
    <row r="39" spans="1:42" x14ac:dyDescent="0.25">
      <c r="A39" s="162">
        <v>29</v>
      </c>
      <c r="B39" s="163" t="s">
        <v>144</v>
      </c>
      <c r="C39" s="164">
        <f t="shared" si="8"/>
        <v>8142.7908900000002</v>
      </c>
      <c r="D39" s="165">
        <f>+'Sheet1 -c.lanh'!D39/1000000</f>
        <v>0</v>
      </c>
      <c r="E39" s="165">
        <f>+'Sheet1 -c.lanh'!E39/1000000</f>
        <v>8142.7908900000002</v>
      </c>
      <c r="F39" s="165">
        <f>+'Sheet1 -c.lanh'!F39/1000000</f>
        <v>0</v>
      </c>
      <c r="G39" s="165">
        <f>+'Sheet1 -c.lanh'!G39/1000000</f>
        <v>0</v>
      </c>
      <c r="H39" s="165">
        <f>+'Sheet1 -c.lanh'!H39/1000000</f>
        <v>0</v>
      </c>
      <c r="I39" s="165">
        <f>+'Sheet1 -c.lanh'!I39/1000000</f>
        <v>0</v>
      </c>
      <c r="J39" s="164">
        <f t="shared" si="9"/>
        <v>0</v>
      </c>
      <c r="K39" s="164"/>
      <c r="L39" s="164"/>
      <c r="M39" s="164">
        <f t="shared" si="10"/>
        <v>8142.7908900000002</v>
      </c>
      <c r="N39" s="165">
        <f>+'Sheet1 -c.lanh'!N39/1000000</f>
        <v>0</v>
      </c>
      <c r="O39" s="165">
        <f>+'Sheet1 -c.lanh'!O39/1000000</f>
        <v>8142.7908900000002</v>
      </c>
      <c r="P39" s="165">
        <f>+'Sheet1 -c.lanh'!P39/1000000</f>
        <v>0</v>
      </c>
      <c r="Q39" s="165">
        <f>+'Sheet1 -c.lanh'!Q39/1000000</f>
        <v>0</v>
      </c>
      <c r="R39" s="164">
        <f t="shared" si="11"/>
        <v>0</v>
      </c>
      <c r="S39" s="165">
        <f>+'Sheet1 -c.lanh'!S39/1000000</f>
        <v>0</v>
      </c>
      <c r="T39" s="165">
        <f>+'Sheet1 -c.lanh'!T39/1000000</f>
        <v>0</v>
      </c>
      <c r="U39" s="165">
        <f>+'Sheet1 -c.lanh'!U39/1000000</f>
        <v>0</v>
      </c>
      <c r="V39" s="165">
        <f>+'Sheet1 -c.lanh'!V39/1000000</f>
        <v>0</v>
      </c>
      <c r="W39" s="164">
        <f t="shared" si="12"/>
        <v>0</v>
      </c>
      <c r="X39" s="165">
        <f>+'Sheet1 -c.lanh'!X39/1000000</f>
        <v>0</v>
      </c>
      <c r="Y39" s="165">
        <f>+'Sheet1 -c.lanh'!Y39/1000000</f>
        <v>0</v>
      </c>
      <c r="Z39" s="166">
        <f t="shared" si="13"/>
        <v>1</v>
      </c>
      <c r="AA39" s="166"/>
      <c r="AB39" s="166">
        <f t="shared" si="14"/>
        <v>1</v>
      </c>
      <c r="AC39" s="166"/>
      <c r="AD39" s="166"/>
      <c r="AE39" s="166"/>
      <c r="AF39" s="167"/>
      <c r="AG39" s="167"/>
      <c r="AH39" s="167"/>
      <c r="AI39" s="143">
        <f t="shared" si="6"/>
        <v>0</v>
      </c>
      <c r="AJ39" s="158" t="s">
        <v>521</v>
      </c>
      <c r="AK39" s="168">
        <v>0</v>
      </c>
      <c r="AN39" s="169"/>
      <c r="AO39" s="170"/>
    </row>
    <row r="40" spans="1:42" ht="26.2" customHeight="1" x14ac:dyDescent="0.25">
      <c r="A40" s="162">
        <v>30</v>
      </c>
      <c r="B40" s="163" t="s">
        <v>483</v>
      </c>
      <c r="C40" s="164">
        <f t="shared" si="8"/>
        <v>72652.828867000004</v>
      </c>
      <c r="D40" s="165">
        <f>+'Sheet1 -c.lanh'!D40/1000000</f>
        <v>65652.828867000004</v>
      </c>
      <c r="E40" s="165">
        <f>+'Sheet1 -c.lanh'!E40/1000000</f>
        <v>7000</v>
      </c>
      <c r="F40" s="165">
        <f>+'Sheet1 -c.lanh'!F40/1000000</f>
        <v>0</v>
      </c>
      <c r="G40" s="165">
        <f>+'Sheet1 -c.lanh'!G40/1000000</f>
        <v>0</v>
      </c>
      <c r="H40" s="165">
        <f>+'Sheet1 -c.lanh'!H40/1000000</f>
        <v>0</v>
      </c>
      <c r="I40" s="165">
        <f>+'Sheet1 -c.lanh'!I40/1000000</f>
        <v>0</v>
      </c>
      <c r="J40" s="164">
        <f t="shared" si="9"/>
        <v>0</v>
      </c>
      <c r="K40" s="164"/>
      <c r="L40" s="164"/>
      <c r="M40" s="164">
        <f t="shared" si="10"/>
        <v>74602.880867</v>
      </c>
      <c r="N40" s="165">
        <f>+'Sheet1 -c.lanh'!N40/1000000</f>
        <v>14412.430866999999</v>
      </c>
      <c r="O40" s="165">
        <f>+'Sheet1 -c.lanh'!O40/1000000</f>
        <v>7108</v>
      </c>
      <c r="P40" s="165">
        <f>+'Sheet1 -c.lanh'!P40/1000000</f>
        <v>0</v>
      </c>
      <c r="Q40" s="165">
        <f>+'Sheet1 -c.lanh'!Q40/1000000</f>
        <v>0</v>
      </c>
      <c r="R40" s="164">
        <f t="shared" si="11"/>
        <v>0</v>
      </c>
      <c r="S40" s="165">
        <f>+'Sheet1 -c.lanh'!S40/1000000</f>
        <v>0</v>
      </c>
      <c r="T40" s="165">
        <f>+'Sheet1 -c.lanh'!T40/1000000</f>
        <v>0</v>
      </c>
      <c r="U40" s="165">
        <f>+'Sheet1 -c.lanh'!U40/1000000</f>
        <v>0</v>
      </c>
      <c r="V40" s="165">
        <f>+'Sheet1 -c.lanh'!V40/1000000</f>
        <v>0</v>
      </c>
      <c r="W40" s="164">
        <f t="shared" si="12"/>
        <v>53082.45</v>
      </c>
      <c r="X40" s="165">
        <f>+'Sheet1 -c.lanh'!X40/1000000</f>
        <v>53082.45</v>
      </c>
      <c r="Y40" s="165">
        <f>+'Sheet1 -c.lanh'!Y40/1000000</f>
        <v>0</v>
      </c>
      <c r="Z40" s="166">
        <f t="shared" si="13"/>
        <v>1.0268406892121131</v>
      </c>
      <c r="AA40" s="166">
        <f t="shared" si="15"/>
        <v>0.21952490266941596</v>
      </c>
      <c r="AB40" s="166">
        <f t="shared" si="14"/>
        <v>1.0154285714285713</v>
      </c>
      <c r="AC40" s="166"/>
      <c r="AD40" s="166"/>
      <c r="AE40" s="166"/>
      <c r="AF40" s="167"/>
      <c r="AG40" s="167"/>
      <c r="AH40" s="167"/>
      <c r="AI40" s="143">
        <f t="shared" si="6"/>
        <v>0</v>
      </c>
      <c r="AJ40" s="158" t="s">
        <v>565</v>
      </c>
      <c r="AK40" s="168"/>
      <c r="AN40" s="169"/>
      <c r="AO40" s="170"/>
    </row>
    <row r="41" spans="1:42" ht="26.2" customHeight="1" x14ac:dyDescent="0.25">
      <c r="A41" s="162">
        <v>31</v>
      </c>
      <c r="B41" s="163" t="s">
        <v>522</v>
      </c>
      <c r="C41" s="164">
        <f t="shared" si="8"/>
        <v>2841.6854680000001</v>
      </c>
      <c r="D41" s="165">
        <f>+'Sheet1 -c.lanh'!D41/1000000</f>
        <v>0</v>
      </c>
      <c r="E41" s="165">
        <f>+'Sheet1 -c.lanh'!E41/1000000</f>
        <v>2841.6854680000001</v>
      </c>
      <c r="F41" s="165">
        <f>+'Sheet1 -c.lanh'!F41/1000000</f>
        <v>0</v>
      </c>
      <c r="G41" s="165">
        <f>+'Sheet1 -c.lanh'!G41/1000000</f>
        <v>0</v>
      </c>
      <c r="H41" s="165">
        <f>+'Sheet1 -c.lanh'!H41/1000000</f>
        <v>0</v>
      </c>
      <c r="I41" s="165">
        <f>+'Sheet1 -c.lanh'!I41/1000000</f>
        <v>0</v>
      </c>
      <c r="J41" s="164">
        <f t="shared" si="9"/>
        <v>0</v>
      </c>
      <c r="K41" s="164"/>
      <c r="L41" s="164"/>
      <c r="M41" s="164">
        <f t="shared" si="10"/>
        <v>2841.6854680000001</v>
      </c>
      <c r="N41" s="165">
        <f>+'Sheet1 -c.lanh'!N41/1000000</f>
        <v>0</v>
      </c>
      <c r="O41" s="165">
        <f>+'Sheet1 -c.lanh'!O41/1000000</f>
        <v>2841.6854680000001</v>
      </c>
      <c r="P41" s="165">
        <f>+'Sheet1 -c.lanh'!P41/1000000</f>
        <v>0</v>
      </c>
      <c r="Q41" s="165">
        <f>+'Sheet1 -c.lanh'!Q41/1000000</f>
        <v>0</v>
      </c>
      <c r="R41" s="164">
        <f t="shared" si="11"/>
        <v>0</v>
      </c>
      <c r="S41" s="165">
        <f>+'Sheet1 -c.lanh'!S41/1000000</f>
        <v>0</v>
      </c>
      <c r="T41" s="165">
        <f>+'Sheet1 -c.lanh'!T41/1000000</f>
        <v>0</v>
      </c>
      <c r="U41" s="165">
        <f>+'Sheet1 -c.lanh'!U41/1000000</f>
        <v>0</v>
      </c>
      <c r="V41" s="165">
        <f>+'Sheet1 -c.lanh'!V41/1000000</f>
        <v>0</v>
      </c>
      <c r="W41" s="164">
        <f t="shared" si="12"/>
        <v>0</v>
      </c>
      <c r="X41" s="165">
        <f>+'Sheet1 -c.lanh'!X41/1000000</f>
        <v>0</v>
      </c>
      <c r="Y41" s="165">
        <f>+'Sheet1 -c.lanh'!Y41/1000000</f>
        <v>0</v>
      </c>
      <c r="Z41" s="166">
        <f t="shared" si="13"/>
        <v>1</v>
      </c>
      <c r="AA41" s="166"/>
      <c r="AB41" s="166">
        <f t="shared" si="14"/>
        <v>1</v>
      </c>
      <c r="AC41" s="166"/>
      <c r="AD41" s="166"/>
      <c r="AE41" s="166"/>
      <c r="AF41" s="167"/>
      <c r="AG41" s="167"/>
      <c r="AH41" s="167"/>
      <c r="AI41" s="143">
        <f t="shared" si="6"/>
        <v>0</v>
      </c>
      <c r="AJ41" s="158" t="s">
        <v>557</v>
      </c>
      <c r="AK41" s="168">
        <v>1900541449</v>
      </c>
      <c r="AN41" s="169"/>
      <c r="AO41" s="170"/>
    </row>
    <row r="42" spans="1:42" ht="26.2" customHeight="1" x14ac:dyDescent="0.25">
      <c r="A42" s="162">
        <v>32</v>
      </c>
      <c r="B42" s="163" t="s">
        <v>543</v>
      </c>
      <c r="C42" s="164">
        <f t="shared" si="8"/>
        <v>2553.3181979999999</v>
      </c>
      <c r="D42" s="165">
        <f>+'Sheet1 -c.lanh'!D42/1000000</f>
        <v>0</v>
      </c>
      <c r="E42" s="165">
        <f>+'Sheet1 -c.lanh'!E42/1000000</f>
        <v>2553.3181979999999</v>
      </c>
      <c r="F42" s="165">
        <f>+'Sheet1 -c.lanh'!F42/1000000</f>
        <v>0</v>
      </c>
      <c r="G42" s="165">
        <f>+'Sheet1 -c.lanh'!G42/1000000</f>
        <v>0</v>
      </c>
      <c r="H42" s="165">
        <f>+'Sheet1 -c.lanh'!H42/1000000</f>
        <v>0</v>
      </c>
      <c r="I42" s="165">
        <f>+'Sheet1 -c.lanh'!I42/1000000</f>
        <v>0</v>
      </c>
      <c r="J42" s="164">
        <f t="shared" si="9"/>
        <v>0</v>
      </c>
      <c r="K42" s="164"/>
      <c r="L42" s="164"/>
      <c r="M42" s="164">
        <f t="shared" si="10"/>
        <v>2553.3181979999999</v>
      </c>
      <c r="N42" s="165">
        <f>+'Sheet1 -c.lanh'!N42/1000000</f>
        <v>0</v>
      </c>
      <c r="O42" s="165">
        <f>+'Sheet1 -c.lanh'!O42/1000000</f>
        <v>2553.3181979999999</v>
      </c>
      <c r="P42" s="165">
        <f>+'Sheet1 -c.lanh'!P42/1000000</f>
        <v>0</v>
      </c>
      <c r="Q42" s="165">
        <f>+'Sheet1 -c.lanh'!Q42/1000000</f>
        <v>0</v>
      </c>
      <c r="R42" s="164">
        <f t="shared" si="11"/>
        <v>0</v>
      </c>
      <c r="S42" s="165">
        <f>+'Sheet1 -c.lanh'!S42/1000000</f>
        <v>0</v>
      </c>
      <c r="T42" s="165">
        <f>+'Sheet1 -c.lanh'!T42/1000000</f>
        <v>0</v>
      </c>
      <c r="U42" s="165">
        <f>+'Sheet1 -c.lanh'!U42/1000000</f>
        <v>0</v>
      </c>
      <c r="V42" s="165">
        <f>+'Sheet1 -c.lanh'!V42/1000000</f>
        <v>0</v>
      </c>
      <c r="W42" s="164">
        <f t="shared" si="12"/>
        <v>0</v>
      </c>
      <c r="X42" s="165">
        <f>+'Sheet1 -c.lanh'!X42/1000000</f>
        <v>0</v>
      </c>
      <c r="Y42" s="165">
        <f>+'Sheet1 -c.lanh'!Y42/1000000</f>
        <v>0</v>
      </c>
      <c r="Z42" s="166">
        <f t="shared" si="13"/>
        <v>1</v>
      </c>
      <c r="AA42" s="166"/>
      <c r="AB42" s="166">
        <f t="shared" si="14"/>
        <v>1</v>
      </c>
      <c r="AC42" s="166"/>
      <c r="AD42" s="166"/>
      <c r="AE42" s="166"/>
      <c r="AF42" s="167"/>
      <c r="AG42" s="167"/>
      <c r="AH42" s="167"/>
      <c r="AI42" s="143">
        <f t="shared" si="6"/>
        <v>0</v>
      </c>
      <c r="AJ42" s="158" t="s">
        <v>579</v>
      </c>
      <c r="AK42" s="168">
        <v>9983764000</v>
      </c>
      <c r="AN42" s="169"/>
      <c r="AO42" s="170"/>
    </row>
    <row r="43" spans="1:42" x14ac:dyDescent="0.25">
      <c r="A43" s="162">
        <v>33</v>
      </c>
      <c r="B43" s="163" t="s">
        <v>526</v>
      </c>
      <c r="C43" s="164">
        <f t="shared" si="8"/>
        <v>117</v>
      </c>
      <c r="D43" s="165">
        <f>+'Sheet1 -c.lanh'!D43/1000000</f>
        <v>0</v>
      </c>
      <c r="E43" s="165">
        <f>+'Sheet1 -c.lanh'!E43/1000000</f>
        <v>117</v>
      </c>
      <c r="F43" s="165">
        <f>+'Sheet1 -c.lanh'!F43/1000000</f>
        <v>0</v>
      </c>
      <c r="G43" s="165">
        <f>+'Sheet1 -c.lanh'!G43/1000000</f>
        <v>0</v>
      </c>
      <c r="H43" s="165">
        <f>+'Sheet1 -c.lanh'!H43/1000000</f>
        <v>0</v>
      </c>
      <c r="I43" s="165">
        <f>+'Sheet1 -c.lanh'!I43/1000000</f>
        <v>0</v>
      </c>
      <c r="J43" s="164">
        <f t="shared" si="9"/>
        <v>0</v>
      </c>
      <c r="K43" s="164"/>
      <c r="L43" s="164"/>
      <c r="M43" s="164">
        <f t="shared" si="10"/>
        <v>806.40403300000003</v>
      </c>
      <c r="N43" s="165">
        <f>+'Sheet1 -c.lanh'!N43/1000000</f>
        <v>0</v>
      </c>
      <c r="O43" s="165">
        <f>+'Sheet1 -c.lanh'!O43/1000000</f>
        <v>117</v>
      </c>
      <c r="P43" s="165">
        <f>+'Sheet1 -c.lanh'!P43/1000000</f>
        <v>0</v>
      </c>
      <c r="Q43" s="165">
        <f>+'Sheet1 -c.lanh'!Q43/1000000</f>
        <v>0</v>
      </c>
      <c r="R43" s="164">
        <f t="shared" si="11"/>
        <v>0</v>
      </c>
      <c r="S43" s="165">
        <f>+'Sheet1 -c.lanh'!S43/1000000</f>
        <v>0</v>
      </c>
      <c r="T43" s="165">
        <f>+'Sheet1 -c.lanh'!T43/1000000</f>
        <v>0</v>
      </c>
      <c r="U43" s="165">
        <f>+'Sheet1 -c.lanh'!U43/1000000</f>
        <v>0</v>
      </c>
      <c r="V43" s="165">
        <f>+'Sheet1 -c.lanh'!V43/1000000</f>
        <v>0</v>
      </c>
      <c r="W43" s="164">
        <f t="shared" si="12"/>
        <v>689.40403300000003</v>
      </c>
      <c r="X43" s="165">
        <f>+'Sheet1 -c.lanh'!X43/1000000</f>
        <v>0</v>
      </c>
      <c r="Y43" s="165">
        <f>+'Sheet1 -c.lanh'!Y43/1000000</f>
        <v>689.40403300000003</v>
      </c>
      <c r="Z43" s="166">
        <f t="shared" si="13"/>
        <v>6.8923421623931622</v>
      </c>
      <c r="AA43" s="166"/>
      <c r="AB43" s="166">
        <f t="shared" si="14"/>
        <v>1</v>
      </c>
      <c r="AC43" s="166"/>
      <c r="AD43" s="166"/>
      <c r="AE43" s="166"/>
      <c r="AF43" s="167"/>
      <c r="AG43" s="167"/>
      <c r="AH43" s="167"/>
      <c r="AI43" s="143">
        <f t="shared" si="6"/>
        <v>0</v>
      </c>
      <c r="AJ43" s="158" t="s">
        <v>488</v>
      </c>
      <c r="AK43" s="168">
        <v>8670275000</v>
      </c>
      <c r="AN43" s="169"/>
      <c r="AO43" s="170"/>
    </row>
    <row r="44" spans="1:42" ht="15.05" customHeight="1" x14ac:dyDescent="0.25">
      <c r="A44" s="162">
        <v>34</v>
      </c>
      <c r="B44" s="163" t="s">
        <v>451</v>
      </c>
      <c r="C44" s="164">
        <f t="shared" si="8"/>
        <v>821</v>
      </c>
      <c r="D44" s="165">
        <f>+'Sheet1 -c.lanh'!D44/1000000</f>
        <v>0</v>
      </c>
      <c r="E44" s="165">
        <f>+'Sheet1 -c.lanh'!E44/1000000</f>
        <v>821</v>
      </c>
      <c r="F44" s="165">
        <f>+'Sheet1 -c.lanh'!F44/1000000</f>
        <v>0</v>
      </c>
      <c r="G44" s="165">
        <f>+'Sheet1 -c.lanh'!G44/1000000</f>
        <v>0</v>
      </c>
      <c r="H44" s="165">
        <f>+'Sheet1 -c.lanh'!H44/1000000</f>
        <v>0</v>
      </c>
      <c r="I44" s="165">
        <f>+'Sheet1 -c.lanh'!I44/1000000</f>
        <v>0</v>
      </c>
      <c r="J44" s="164">
        <f t="shared" si="9"/>
        <v>0</v>
      </c>
      <c r="K44" s="164"/>
      <c r="L44" s="164"/>
      <c r="M44" s="164">
        <f t="shared" si="10"/>
        <v>821</v>
      </c>
      <c r="N44" s="165">
        <f>+'Sheet1 -c.lanh'!N44/1000000</f>
        <v>0</v>
      </c>
      <c r="O44" s="165">
        <f>+'Sheet1 -c.lanh'!O44/1000000</f>
        <v>821</v>
      </c>
      <c r="P44" s="165">
        <f>+'Sheet1 -c.lanh'!P44/1000000</f>
        <v>0</v>
      </c>
      <c r="Q44" s="165">
        <f>+'Sheet1 -c.lanh'!Q44/1000000</f>
        <v>0</v>
      </c>
      <c r="R44" s="164">
        <f t="shared" si="11"/>
        <v>0</v>
      </c>
      <c r="S44" s="165">
        <f>+'Sheet1 -c.lanh'!S44/1000000</f>
        <v>0</v>
      </c>
      <c r="T44" s="165">
        <f>+'Sheet1 -c.lanh'!T44/1000000</f>
        <v>0</v>
      </c>
      <c r="U44" s="165">
        <f>+'Sheet1 -c.lanh'!U44/1000000</f>
        <v>0</v>
      </c>
      <c r="V44" s="165">
        <f>+'Sheet1 -c.lanh'!V44/1000000</f>
        <v>0</v>
      </c>
      <c r="W44" s="164">
        <f t="shared" si="12"/>
        <v>0</v>
      </c>
      <c r="X44" s="165">
        <f>+'Sheet1 -c.lanh'!X44/1000000</f>
        <v>0</v>
      </c>
      <c r="Y44" s="165">
        <f>+'Sheet1 -c.lanh'!Y44/1000000</f>
        <v>0</v>
      </c>
      <c r="Z44" s="166">
        <f t="shared" si="13"/>
        <v>1</v>
      </c>
      <c r="AA44" s="166"/>
      <c r="AB44" s="166">
        <f t="shared" si="14"/>
        <v>1</v>
      </c>
      <c r="AC44" s="166"/>
      <c r="AD44" s="166"/>
      <c r="AE44" s="166"/>
      <c r="AF44" s="167"/>
      <c r="AG44" s="167"/>
      <c r="AH44" s="167"/>
      <c r="AI44" s="143">
        <f t="shared" si="6"/>
        <v>0</v>
      </c>
      <c r="AJ44" s="158" t="s">
        <v>490</v>
      </c>
      <c r="AK44" s="168">
        <v>3523666602</v>
      </c>
      <c r="AN44" s="169"/>
      <c r="AO44" s="170"/>
    </row>
    <row r="45" spans="1:42" ht="22.6" customHeight="1" x14ac:dyDescent="0.25">
      <c r="A45" s="162">
        <v>35</v>
      </c>
      <c r="B45" s="163" t="s">
        <v>54</v>
      </c>
      <c r="C45" s="164">
        <f t="shared" si="8"/>
        <v>1084.063856</v>
      </c>
      <c r="D45" s="165">
        <f>+'Sheet1 -c.lanh'!D45/1000000</f>
        <v>0</v>
      </c>
      <c r="E45" s="165">
        <f>+'Sheet1 -c.lanh'!E45/1000000</f>
        <v>1084.063856</v>
      </c>
      <c r="F45" s="165">
        <f>+'Sheet1 -c.lanh'!F45/1000000</f>
        <v>0</v>
      </c>
      <c r="G45" s="165">
        <f>+'Sheet1 -c.lanh'!G45/1000000</f>
        <v>0</v>
      </c>
      <c r="H45" s="165">
        <f>+'Sheet1 -c.lanh'!H45/1000000</f>
        <v>0</v>
      </c>
      <c r="I45" s="165">
        <f>+'Sheet1 -c.lanh'!I45/1000000</f>
        <v>0</v>
      </c>
      <c r="J45" s="164">
        <f t="shared" si="9"/>
        <v>0</v>
      </c>
      <c r="K45" s="164"/>
      <c r="L45" s="164"/>
      <c r="M45" s="164">
        <f t="shared" si="10"/>
        <v>1084.063856</v>
      </c>
      <c r="N45" s="165">
        <f>+'Sheet1 -c.lanh'!N45/1000000</f>
        <v>0</v>
      </c>
      <c r="O45" s="165">
        <f>+'Sheet1 -c.lanh'!O45/1000000</f>
        <v>1084.063856</v>
      </c>
      <c r="P45" s="165">
        <f>+'Sheet1 -c.lanh'!P45/1000000</f>
        <v>0</v>
      </c>
      <c r="Q45" s="165">
        <f>+'Sheet1 -c.lanh'!Q45/1000000</f>
        <v>0</v>
      </c>
      <c r="R45" s="164">
        <f t="shared" si="11"/>
        <v>0</v>
      </c>
      <c r="S45" s="165">
        <f>+'Sheet1 -c.lanh'!S45/1000000</f>
        <v>0</v>
      </c>
      <c r="T45" s="165">
        <f>+'Sheet1 -c.lanh'!T45/1000000</f>
        <v>0</v>
      </c>
      <c r="U45" s="165">
        <f>+'Sheet1 -c.lanh'!U45/1000000</f>
        <v>0</v>
      </c>
      <c r="V45" s="165">
        <f>+'Sheet1 -c.lanh'!V45/1000000</f>
        <v>0</v>
      </c>
      <c r="W45" s="164">
        <f t="shared" si="12"/>
        <v>0</v>
      </c>
      <c r="X45" s="165">
        <f>+'Sheet1 -c.lanh'!X45/1000000</f>
        <v>0</v>
      </c>
      <c r="Y45" s="165">
        <f>+'Sheet1 -c.lanh'!Y45/1000000</f>
        <v>0</v>
      </c>
      <c r="Z45" s="166">
        <f t="shared" si="13"/>
        <v>1</v>
      </c>
      <c r="AA45" s="166"/>
      <c r="AB45" s="166">
        <f t="shared" si="14"/>
        <v>1</v>
      </c>
      <c r="AC45" s="166"/>
      <c r="AD45" s="166"/>
      <c r="AE45" s="166"/>
      <c r="AF45" s="167"/>
      <c r="AG45" s="167"/>
      <c r="AH45" s="167"/>
      <c r="AI45" s="143">
        <f t="shared" si="6"/>
        <v>0</v>
      </c>
      <c r="AJ45" s="158" t="s">
        <v>461</v>
      </c>
      <c r="AK45" s="168">
        <v>31161123844</v>
      </c>
      <c r="AN45" s="169"/>
      <c r="AO45" s="170"/>
    </row>
    <row r="46" spans="1:42" ht="22.6" customHeight="1" x14ac:dyDescent="0.25">
      <c r="A46" s="162">
        <v>36</v>
      </c>
      <c r="B46" s="163" t="s">
        <v>452</v>
      </c>
      <c r="C46" s="164">
        <f t="shared" si="8"/>
        <v>5994.794723</v>
      </c>
      <c r="D46" s="165">
        <f>+'Sheet1 -c.lanh'!D46/1000000</f>
        <v>0</v>
      </c>
      <c r="E46" s="165">
        <f>+'Sheet1 -c.lanh'!E46/1000000</f>
        <v>5994.794723</v>
      </c>
      <c r="F46" s="165">
        <f>+'Sheet1 -c.lanh'!F46/1000000</f>
        <v>0</v>
      </c>
      <c r="G46" s="165">
        <f>+'Sheet1 -c.lanh'!G46/1000000</f>
        <v>0</v>
      </c>
      <c r="H46" s="165">
        <f>+'Sheet1 -c.lanh'!H46/1000000</f>
        <v>0</v>
      </c>
      <c r="I46" s="165">
        <f>+'Sheet1 -c.lanh'!I46/1000000</f>
        <v>0</v>
      </c>
      <c r="J46" s="164">
        <f t="shared" si="9"/>
        <v>0</v>
      </c>
      <c r="K46" s="164"/>
      <c r="L46" s="164"/>
      <c r="M46" s="164">
        <f t="shared" si="10"/>
        <v>5994.794723</v>
      </c>
      <c r="N46" s="165">
        <f>+'Sheet1 -c.lanh'!N46/1000000</f>
        <v>0</v>
      </c>
      <c r="O46" s="165">
        <f>+'Sheet1 -c.lanh'!O46/1000000</f>
        <v>5994.794723</v>
      </c>
      <c r="P46" s="165">
        <f>+'Sheet1 -c.lanh'!P46/1000000</f>
        <v>0</v>
      </c>
      <c r="Q46" s="165">
        <f>+'Sheet1 -c.lanh'!Q46/1000000</f>
        <v>0</v>
      </c>
      <c r="R46" s="164">
        <f t="shared" si="11"/>
        <v>0</v>
      </c>
      <c r="S46" s="165">
        <f>+'Sheet1 -c.lanh'!S46/1000000</f>
        <v>0</v>
      </c>
      <c r="T46" s="165">
        <f>+'Sheet1 -c.lanh'!T46/1000000</f>
        <v>0</v>
      </c>
      <c r="U46" s="165">
        <f>+'Sheet1 -c.lanh'!U46/1000000</f>
        <v>0</v>
      </c>
      <c r="V46" s="165">
        <f>+'Sheet1 -c.lanh'!V46/1000000</f>
        <v>0</v>
      </c>
      <c r="W46" s="164">
        <f t="shared" si="12"/>
        <v>0</v>
      </c>
      <c r="X46" s="165">
        <f>+'Sheet1 -c.lanh'!X46/1000000</f>
        <v>0</v>
      </c>
      <c r="Y46" s="165">
        <f>+'Sheet1 -c.lanh'!Y46/1000000</f>
        <v>0</v>
      </c>
      <c r="Z46" s="166">
        <f t="shared" si="13"/>
        <v>1</v>
      </c>
      <c r="AA46" s="166"/>
      <c r="AB46" s="166">
        <f t="shared" si="14"/>
        <v>1</v>
      </c>
      <c r="AC46" s="166"/>
      <c r="AD46" s="166"/>
      <c r="AE46" s="166"/>
      <c r="AF46" s="167"/>
      <c r="AG46" s="167"/>
      <c r="AH46" s="167"/>
      <c r="AI46" s="143">
        <f t="shared" si="6"/>
        <v>0</v>
      </c>
      <c r="AJ46" s="158" t="s">
        <v>558</v>
      </c>
      <c r="AK46" s="168">
        <v>162088502000</v>
      </c>
      <c r="AN46" s="169"/>
      <c r="AO46" s="170"/>
    </row>
    <row r="47" spans="1:42" ht="22.6" customHeight="1" x14ac:dyDescent="0.25">
      <c r="A47" s="162">
        <v>37</v>
      </c>
      <c r="B47" s="163" t="s">
        <v>453</v>
      </c>
      <c r="C47" s="164">
        <f t="shared" si="8"/>
        <v>37</v>
      </c>
      <c r="D47" s="165">
        <f>+'Sheet1 -c.lanh'!D47/1000000</f>
        <v>0</v>
      </c>
      <c r="E47" s="165">
        <f>+'Sheet1 -c.lanh'!E47/1000000</f>
        <v>37</v>
      </c>
      <c r="F47" s="165">
        <f>+'Sheet1 -c.lanh'!F47/1000000</f>
        <v>0</v>
      </c>
      <c r="G47" s="165">
        <f>+'Sheet1 -c.lanh'!G47/1000000</f>
        <v>0</v>
      </c>
      <c r="H47" s="165">
        <f>+'Sheet1 -c.lanh'!H47/1000000</f>
        <v>0</v>
      </c>
      <c r="I47" s="165">
        <f>+'Sheet1 -c.lanh'!I47/1000000</f>
        <v>0</v>
      </c>
      <c r="J47" s="164">
        <f t="shared" si="9"/>
        <v>0</v>
      </c>
      <c r="K47" s="164"/>
      <c r="L47" s="164"/>
      <c r="M47" s="164">
        <f t="shared" si="10"/>
        <v>37</v>
      </c>
      <c r="N47" s="165">
        <f>+'Sheet1 -c.lanh'!N47/1000000</f>
        <v>0</v>
      </c>
      <c r="O47" s="165">
        <f>+'Sheet1 -c.lanh'!O47/1000000</f>
        <v>37</v>
      </c>
      <c r="P47" s="165">
        <f>+'Sheet1 -c.lanh'!P47/1000000</f>
        <v>0</v>
      </c>
      <c r="Q47" s="165">
        <f>+'Sheet1 -c.lanh'!Q47/1000000</f>
        <v>0</v>
      </c>
      <c r="R47" s="164">
        <f t="shared" si="11"/>
        <v>0</v>
      </c>
      <c r="S47" s="165">
        <f>+'Sheet1 -c.lanh'!S47/1000000</f>
        <v>0</v>
      </c>
      <c r="T47" s="165">
        <f>+'Sheet1 -c.lanh'!T47/1000000</f>
        <v>0</v>
      </c>
      <c r="U47" s="165">
        <f>+'Sheet1 -c.lanh'!U47/1000000</f>
        <v>0</v>
      </c>
      <c r="V47" s="165">
        <f>+'Sheet1 -c.lanh'!V47/1000000</f>
        <v>0</v>
      </c>
      <c r="W47" s="164">
        <f t="shared" si="12"/>
        <v>0</v>
      </c>
      <c r="X47" s="165">
        <f>+'Sheet1 -c.lanh'!X47/1000000</f>
        <v>0</v>
      </c>
      <c r="Y47" s="165">
        <f>+'Sheet1 -c.lanh'!Y47/1000000</f>
        <v>0</v>
      </c>
      <c r="Z47" s="166">
        <f t="shared" si="13"/>
        <v>1</v>
      </c>
      <c r="AA47" s="166"/>
      <c r="AB47" s="166">
        <f t="shared" si="14"/>
        <v>1</v>
      </c>
      <c r="AC47" s="166"/>
      <c r="AD47" s="166"/>
      <c r="AE47" s="166"/>
      <c r="AF47" s="167"/>
      <c r="AG47" s="167"/>
      <c r="AH47" s="167"/>
      <c r="AI47" s="143">
        <f t="shared" si="6"/>
        <v>0</v>
      </c>
      <c r="AJ47" s="158" t="s">
        <v>559</v>
      </c>
      <c r="AK47" s="168">
        <v>6297839557782</v>
      </c>
      <c r="AN47" s="169"/>
      <c r="AO47" s="170"/>
    </row>
    <row r="48" spans="1:42" ht="22.6" customHeight="1" x14ac:dyDescent="0.25">
      <c r="A48" s="162">
        <v>38</v>
      </c>
      <c r="B48" s="163" t="s">
        <v>603</v>
      </c>
      <c r="C48" s="164">
        <f t="shared" si="8"/>
        <v>30083.112800000003</v>
      </c>
      <c r="D48" s="165">
        <f>+'Sheet1 -c.lanh'!D48/1000000</f>
        <v>20000</v>
      </c>
      <c r="E48" s="165">
        <f>+'Sheet1 -c.lanh'!E48/1000000</f>
        <v>10083.112800000001</v>
      </c>
      <c r="F48" s="165">
        <f>+'Sheet1 -c.lanh'!F48/1000000</f>
        <v>0</v>
      </c>
      <c r="G48" s="165">
        <f>+'Sheet1 -c.lanh'!G48/1000000</f>
        <v>0</v>
      </c>
      <c r="H48" s="165">
        <f>+'Sheet1 -c.lanh'!H48/1000000</f>
        <v>0</v>
      </c>
      <c r="I48" s="165">
        <f>+'Sheet1 -c.lanh'!I48/1000000</f>
        <v>0</v>
      </c>
      <c r="J48" s="164">
        <f t="shared" si="9"/>
        <v>0</v>
      </c>
      <c r="K48" s="164"/>
      <c r="L48" s="164"/>
      <c r="M48" s="164">
        <f t="shared" si="10"/>
        <v>29811.702133999999</v>
      </c>
      <c r="N48" s="165">
        <f>+'Sheet1 -c.lanh'!N48/1000000</f>
        <v>33</v>
      </c>
      <c r="O48" s="165">
        <f>+'Sheet1 -c.lanh'!O48/1000000</f>
        <v>9778.7021339999992</v>
      </c>
      <c r="P48" s="165">
        <f>+'Sheet1 -c.lanh'!P48/1000000</f>
        <v>0</v>
      </c>
      <c r="Q48" s="165">
        <f>+'Sheet1 -c.lanh'!Q48/1000000</f>
        <v>0</v>
      </c>
      <c r="R48" s="164">
        <f t="shared" si="11"/>
        <v>0</v>
      </c>
      <c r="S48" s="165">
        <f>+'Sheet1 -c.lanh'!S48/1000000</f>
        <v>0</v>
      </c>
      <c r="T48" s="165">
        <f>+'Sheet1 -c.lanh'!T48/1000000</f>
        <v>0</v>
      </c>
      <c r="U48" s="165">
        <f>+'Sheet1 -c.lanh'!U48/1000000</f>
        <v>0</v>
      </c>
      <c r="V48" s="165">
        <f>+'Sheet1 -c.lanh'!V48/1000000</f>
        <v>0</v>
      </c>
      <c r="W48" s="164">
        <f t="shared" si="12"/>
        <v>20000</v>
      </c>
      <c r="X48" s="165">
        <f>+'Sheet1 -c.lanh'!X48/1000000</f>
        <v>20000</v>
      </c>
      <c r="Y48" s="165">
        <f>+'Sheet1 -c.lanh'!Y48/1000000</f>
        <v>0</v>
      </c>
      <c r="Z48" s="166">
        <f t="shared" si="13"/>
        <v>0.99097797266511589</v>
      </c>
      <c r="AA48" s="166"/>
      <c r="AB48" s="166">
        <f t="shared" si="14"/>
        <v>0.96980985217184101</v>
      </c>
      <c r="AC48" s="166"/>
      <c r="AD48" s="166"/>
      <c r="AE48" s="166"/>
      <c r="AF48" s="167"/>
      <c r="AG48" s="167"/>
      <c r="AH48" s="167"/>
      <c r="AI48" s="143">
        <f t="shared" si="6"/>
        <v>0</v>
      </c>
      <c r="AJ48" s="158" t="s">
        <v>560</v>
      </c>
      <c r="AK48" s="168">
        <v>6100648000</v>
      </c>
      <c r="AN48" s="170"/>
      <c r="AO48" s="170"/>
    </row>
    <row r="49" spans="1:37" ht="20.95" x14ac:dyDescent="0.25">
      <c r="A49" s="162">
        <v>39</v>
      </c>
      <c r="B49" s="163" t="s">
        <v>604</v>
      </c>
      <c r="C49" s="164">
        <f t="shared" si="8"/>
        <v>295895.15418200003</v>
      </c>
      <c r="D49" s="165">
        <f>+'Sheet1 -c.lanh'!D49/1000000</f>
        <v>0</v>
      </c>
      <c r="E49" s="165">
        <f>+'Sheet1 -c.lanh'!E49/1000000</f>
        <v>295895.15418200003</v>
      </c>
      <c r="F49" s="165">
        <f>+'Sheet1 -c.lanh'!F49/1000000</f>
        <v>0</v>
      </c>
      <c r="G49" s="165">
        <f>+'Sheet1 -c.lanh'!G49/1000000</f>
        <v>0</v>
      </c>
      <c r="H49" s="165">
        <f>+'Sheet1 -c.lanh'!H49/1000000</f>
        <v>0</v>
      </c>
      <c r="I49" s="165">
        <f>+'Sheet1 -c.lanh'!I49/1000000</f>
        <v>0</v>
      </c>
      <c r="J49" s="164">
        <f t="shared" si="9"/>
        <v>0</v>
      </c>
      <c r="K49" s="164"/>
      <c r="L49" s="164"/>
      <c r="M49" s="164">
        <f t="shared" si="10"/>
        <v>0</v>
      </c>
      <c r="N49" s="165">
        <f>+'Sheet1 -c.lanh'!N49/1000000</f>
        <v>0</v>
      </c>
      <c r="O49" s="165">
        <f>+'Sheet1 -c.lanh'!O49/1000000</f>
        <v>0</v>
      </c>
      <c r="P49" s="165">
        <f>+'Sheet1 -c.lanh'!P49/1000000</f>
        <v>0</v>
      </c>
      <c r="Q49" s="165">
        <f>+'Sheet1 -c.lanh'!Q49/1000000</f>
        <v>0</v>
      </c>
      <c r="R49" s="164">
        <f t="shared" si="11"/>
        <v>0</v>
      </c>
      <c r="S49" s="165">
        <f>+'Sheet1 -c.lanh'!S49/1000000</f>
        <v>0</v>
      </c>
      <c r="T49" s="165">
        <f>+'Sheet1 -c.lanh'!T49/1000000</f>
        <v>0</v>
      </c>
      <c r="U49" s="165">
        <f>+'Sheet1 -c.lanh'!U49/1000000</f>
        <v>0</v>
      </c>
      <c r="V49" s="165">
        <f>+'Sheet1 -c.lanh'!V49/1000000</f>
        <v>0</v>
      </c>
      <c r="W49" s="164">
        <f t="shared" si="12"/>
        <v>0</v>
      </c>
      <c r="X49" s="165">
        <f>+'Sheet1 -c.lanh'!X49/1000000</f>
        <v>0</v>
      </c>
      <c r="Y49" s="165">
        <f>+'Sheet1 -c.lanh'!Y49/1000000</f>
        <v>0</v>
      </c>
      <c r="Z49" s="166"/>
      <c r="AA49" s="166"/>
      <c r="AB49" s="166"/>
      <c r="AC49" s="166"/>
      <c r="AD49" s="166"/>
      <c r="AE49" s="166"/>
      <c r="AF49" s="167"/>
      <c r="AG49" s="167"/>
      <c r="AH49" s="167"/>
      <c r="AI49" s="143">
        <f t="shared" si="6"/>
        <v>0</v>
      </c>
      <c r="AJ49" s="158" t="s">
        <v>462</v>
      </c>
      <c r="AK49" s="168">
        <v>86752411471</v>
      </c>
    </row>
    <row r="50" spans="1:37" ht="22.6" customHeight="1" x14ac:dyDescent="0.25">
      <c r="A50" s="162">
        <v>40</v>
      </c>
      <c r="B50" s="163" t="s">
        <v>564</v>
      </c>
      <c r="C50" s="164">
        <f t="shared" si="8"/>
        <v>118091.174107</v>
      </c>
      <c r="D50" s="165">
        <f>+'Sheet1 -c.lanh'!D50/1000000</f>
        <v>118091.174107</v>
      </c>
      <c r="E50" s="165">
        <f>+'Sheet1 -c.lanh'!E50/1000000</f>
        <v>0</v>
      </c>
      <c r="F50" s="165">
        <f>+'Sheet1 -c.lanh'!F50/1000000</f>
        <v>0</v>
      </c>
      <c r="G50" s="165">
        <f>+'Sheet1 -c.lanh'!G50/1000000</f>
        <v>0</v>
      </c>
      <c r="H50" s="165">
        <f>+'Sheet1 -c.lanh'!H50/1000000</f>
        <v>0</v>
      </c>
      <c r="I50" s="165">
        <f>+'Sheet1 -c.lanh'!I50/1000000</f>
        <v>0</v>
      </c>
      <c r="J50" s="164"/>
      <c r="K50" s="164"/>
      <c r="L50" s="164"/>
      <c r="M50" s="164">
        <f t="shared" si="10"/>
        <v>0</v>
      </c>
      <c r="N50" s="165">
        <f>+'Sheet1 -c.lanh'!N50/1000000</f>
        <v>0</v>
      </c>
      <c r="O50" s="165">
        <f>+'Sheet1 -c.lanh'!O50/1000000</f>
        <v>0</v>
      </c>
      <c r="P50" s="165">
        <f>+'Sheet1 -c.lanh'!P50/1000000</f>
        <v>0</v>
      </c>
      <c r="Q50" s="165">
        <f>+'Sheet1 -c.lanh'!Q50/1000000</f>
        <v>0</v>
      </c>
      <c r="R50" s="164">
        <f t="shared" si="11"/>
        <v>0</v>
      </c>
      <c r="S50" s="165">
        <f>+'Sheet1 -c.lanh'!S50/1000000</f>
        <v>0</v>
      </c>
      <c r="T50" s="165">
        <f>+'Sheet1 -c.lanh'!T50/1000000</f>
        <v>0</v>
      </c>
      <c r="U50" s="165">
        <f>+'Sheet1 -c.lanh'!U50/1000000</f>
        <v>0</v>
      </c>
      <c r="V50" s="165">
        <f>+'Sheet1 -c.lanh'!V50/1000000</f>
        <v>0</v>
      </c>
      <c r="W50" s="164">
        <f t="shared" si="12"/>
        <v>0</v>
      </c>
      <c r="X50" s="165">
        <f>+'Sheet1 -c.lanh'!X50/1000000</f>
        <v>0</v>
      </c>
      <c r="Y50" s="165">
        <f>+'Sheet1 -c.lanh'!Y50/1000000</f>
        <v>0</v>
      </c>
      <c r="Z50" s="166"/>
      <c r="AA50" s="166"/>
      <c r="AB50" s="166"/>
      <c r="AC50" s="166"/>
      <c r="AD50" s="166"/>
      <c r="AE50" s="166"/>
      <c r="AF50" s="167"/>
      <c r="AG50" s="167"/>
      <c r="AH50" s="167"/>
      <c r="AI50" s="143">
        <f t="shared" si="6"/>
        <v>0</v>
      </c>
      <c r="AJ50" s="158" t="s">
        <v>463</v>
      </c>
      <c r="AK50" s="168">
        <v>37785135978</v>
      </c>
    </row>
    <row r="51" spans="1:37" ht="15.05" customHeight="1" x14ac:dyDescent="0.25">
      <c r="A51" s="162">
        <v>41</v>
      </c>
      <c r="B51" s="163" t="s">
        <v>536</v>
      </c>
      <c r="C51" s="164">
        <f t="shared" si="8"/>
        <v>959.60350000000005</v>
      </c>
      <c r="D51" s="165">
        <f>+'Sheet1 -c.lanh'!D51/1000000</f>
        <v>0</v>
      </c>
      <c r="E51" s="165">
        <f>+'Sheet1 -c.lanh'!E51/1000000</f>
        <v>959.60350000000005</v>
      </c>
      <c r="F51" s="165">
        <f>+'Sheet1 -c.lanh'!F51/1000000</f>
        <v>0</v>
      </c>
      <c r="G51" s="165">
        <f>+'Sheet1 -c.lanh'!G51/1000000</f>
        <v>0</v>
      </c>
      <c r="H51" s="165">
        <f>+'Sheet1 -c.lanh'!H51/1000000</f>
        <v>0</v>
      </c>
      <c r="I51" s="165">
        <f>+'Sheet1 -c.lanh'!I51/1000000</f>
        <v>0</v>
      </c>
      <c r="J51" s="164"/>
      <c r="K51" s="164"/>
      <c r="L51" s="164"/>
      <c r="M51" s="164">
        <f t="shared" si="10"/>
        <v>863.08578499999999</v>
      </c>
      <c r="N51" s="165">
        <f>+'Sheet1 -c.lanh'!N51/1000000</f>
        <v>0</v>
      </c>
      <c r="O51" s="165">
        <f>+'Sheet1 -c.lanh'!O51/1000000</f>
        <v>861.04598499999997</v>
      </c>
      <c r="P51" s="165">
        <f>+'Sheet1 -c.lanh'!P51/1000000</f>
        <v>0</v>
      </c>
      <c r="Q51" s="165">
        <f>+'Sheet1 -c.lanh'!Q51/1000000</f>
        <v>0</v>
      </c>
      <c r="R51" s="164">
        <f t="shared" si="11"/>
        <v>0</v>
      </c>
      <c r="S51" s="165">
        <f>+'Sheet1 -c.lanh'!S51/1000000</f>
        <v>0</v>
      </c>
      <c r="T51" s="165">
        <f>+'Sheet1 -c.lanh'!T51/1000000</f>
        <v>0</v>
      </c>
      <c r="U51" s="165">
        <f>+'Sheet1 -c.lanh'!U51/1000000</f>
        <v>0</v>
      </c>
      <c r="V51" s="165">
        <f>+'Sheet1 -c.lanh'!V51/1000000</f>
        <v>0</v>
      </c>
      <c r="W51" s="164">
        <f t="shared" si="12"/>
        <v>2.0398000000000001</v>
      </c>
      <c r="X51" s="165">
        <f>+'Sheet1 -c.lanh'!X51/1000000</f>
        <v>0</v>
      </c>
      <c r="Y51" s="165">
        <f>+'Sheet1 -c.lanh'!Y51/1000000</f>
        <v>2.0398000000000001</v>
      </c>
      <c r="Z51" s="166">
        <f t="shared" si="13"/>
        <v>0.89941917156408868</v>
      </c>
      <c r="AA51" s="166"/>
      <c r="AB51" s="166">
        <f t="shared" si="14"/>
        <v>0.89729350195158719</v>
      </c>
      <c r="AC51" s="166"/>
      <c r="AD51" s="166"/>
      <c r="AE51" s="166"/>
      <c r="AF51" s="167"/>
      <c r="AG51" s="167"/>
      <c r="AH51" s="167"/>
      <c r="AI51" s="143">
        <f t="shared" si="6"/>
        <v>0</v>
      </c>
      <c r="AJ51" s="158" t="s">
        <v>464</v>
      </c>
      <c r="AK51" s="168">
        <v>46383640303</v>
      </c>
    </row>
    <row r="52" spans="1:37" x14ac:dyDescent="0.25">
      <c r="A52" s="162">
        <v>42</v>
      </c>
      <c r="B52" s="163" t="s">
        <v>468</v>
      </c>
      <c r="C52" s="164">
        <f t="shared" si="8"/>
        <v>1189.7</v>
      </c>
      <c r="D52" s="165">
        <f>+'Sheet1 -c.lanh'!D52/1000000</f>
        <v>0</v>
      </c>
      <c r="E52" s="165">
        <f>+'Sheet1 -c.lanh'!E52/1000000</f>
        <v>1189.7</v>
      </c>
      <c r="F52" s="165">
        <f>+'Sheet1 -c.lanh'!F52/1000000</f>
        <v>0</v>
      </c>
      <c r="G52" s="165">
        <f>+'Sheet1 -c.lanh'!G52/1000000</f>
        <v>0</v>
      </c>
      <c r="H52" s="165">
        <f>+'Sheet1 -c.lanh'!H52/1000000</f>
        <v>0</v>
      </c>
      <c r="I52" s="165">
        <f>+'Sheet1 -c.lanh'!I52/1000000</f>
        <v>0</v>
      </c>
      <c r="J52" s="164"/>
      <c r="K52" s="164"/>
      <c r="L52" s="164"/>
      <c r="M52" s="164">
        <f t="shared" si="10"/>
        <v>891.93200000000002</v>
      </c>
      <c r="N52" s="165">
        <f>+'Sheet1 -c.lanh'!N52/1000000</f>
        <v>0</v>
      </c>
      <c r="O52" s="165">
        <f>+'Sheet1 -c.lanh'!O52/1000000</f>
        <v>891.93200000000002</v>
      </c>
      <c r="P52" s="165">
        <f>+'Sheet1 -c.lanh'!P52/1000000</f>
        <v>0</v>
      </c>
      <c r="Q52" s="165">
        <f>+'Sheet1 -c.lanh'!Q52/1000000</f>
        <v>0</v>
      </c>
      <c r="R52" s="164">
        <f t="shared" si="11"/>
        <v>0</v>
      </c>
      <c r="S52" s="165">
        <f>+'Sheet1 -c.lanh'!S52/1000000</f>
        <v>0</v>
      </c>
      <c r="T52" s="165">
        <f>+'Sheet1 -c.lanh'!T52/1000000</f>
        <v>0</v>
      </c>
      <c r="U52" s="165">
        <f>+'Sheet1 -c.lanh'!U52/1000000</f>
        <v>0</v>
      </c>
      <c r="V52" s="165">
        <f>+'Sheet1 -c.lanh'!V52/1000000</f>
        <v>0</v>
      </c>
      <c r="W52" s="164">
        <f t="shared" si="12"/>
        <v>0</v>
      </c>
      <c r="X52" s="165">
        <f>+'Sheet1 -c.lanh'!X52/1000000</f>
        <v>0</v>
      </c>
      <c r="Y52" s="165">
        <f>+'Sheet1 -c.lanh'!Y52/1000000</f>
        <v>0</v>
      </c>
      <c r="Z52" s="166">
        <f t="shared" si="13"/>
        <v>0.74971169202319909</v>
      </c>
      <c r="AA52" s="166"/>
      <c r="AB52" s="166">
        <f t="shared" si="14"/>
        <v>0.74971169202319909</v>
      </c>
      <c r="AC52" s="166"/>
      <c r="AD52" s="166"/>
      <c r="AE52" s="166"/>
      <c r="AF52" s="167"/>
      <c r="AG52" s="167"/>
      <c r="AH52" s="167"/>
      <c r="AI52" s="143">
        <f t="shared" si="6"/>
        <v>0</v>
      </c>
      <c r="AJ52" s="158" t="s">
        <v>465</v>
      </c>
      <c r="AK52" s="168">
        <v>335064597339</v>
      </c>
    </row>
    <row r="53" spans="1:37" ht="15.05" customHeight="1" x14ac:dyDescent="0.25">
      <c r="A53" s="162">
        <v>43</v>
      </c>
      <c r="B53" s="163" t="s">
        <v>502</v>
      </c>
      <c r="C53" s="164">
        <f t="shared" si="8"/>
        <v>2582.38</v>
      </c>
      <c r="D53" s="165">
        <f>+'Sheet1 -c.lanh'!D53/1000000</f>
        <v>0</v>
      </c>
      <c r="E53" s="165">
        <f>+'Sheet1 -c.lanh'!E53/1000000</f>
        <v>2582.38</v>
      </c>
      <c r="F53" s="165">
        <f>+'Sheet1 -c.lanh'!F53/1000000</f>
        <v>0</v>
      </c>
      <c r="G53" s="165">
        <f>+'Sheet1 -c.lanh'!G53/1000000</f>
        <v>0</v>
      </c>
      <c r="H53" s="165">
        <f>+'Sheet1 -c.lanh'!H53/1000000</f>
        <v>0</v>
      </c>
      <c r="I53" s="165">
        <f>+'Sheet1 -c.lanh'!I53/1000000</f>
        <v>0</v>
      </c>
      <c r="J53" s="164"/>
      <c r="K53" s="164"/>
      <c r="L53" s="164"/>
      <c r="M53" s="164">
        <f t="shared" si="10"/>
        <v>2126.021698</v>
      </c>
      <c r="N53" s="165">
        <f>+'Sheet1 -c.lanh'!N53/1000000</f>
        <v>0</v>
      </c>
      <c r="O53" s="165">
        <f>+'Sheet1 -c.lanh'!O53/1000000</f>
        <v>2066.021698</v>
      </c>
      <c r="P53" s="165">
        <f>+'Sheet1 -c.lanh'!P53/1000000</f>
        <v>0</v>
      </c>
      <c r="Q53" s="165">
        <f>+'Sheet1 -c.lanh'!Q53/1000000</f>
        <v>0</v>
      </c>
      <c r="R53" s="164">
        <f t="shared" si="11"/>
        <v>0</v>
      </c>
      <c r="S53" s="165">
        <f>+'Sheet1 -c.lanh'!S53/1000000</f>
        <v>0</v>
      </c>
      <c r="T53" s="165">
        <f>+'Sheet1 -c.lanh'!T53/1000000</f>
        <v>0</v>
      </c>
      <c r="U53" s="165">
        <f>+'Sheet1 -c.lanh'!U53/1000000</f>
        <v>0</v>
      </c>
      <c r="V53" s="165">
        <f>+'Sheet1 -c.lanh'!V53/1000000</f>
        <v>0</v>
      </c>
      <c r="W53" s="164">
        <f t="shared" si="12"/>
        <v>60</v>
      </c>
      <c r="X53" s="165">
        <f>+'Sheet1 -c.lanh'!X53/1000000</f>
        <v>0</v>
      </c>
      <c r="Y53" s="165">
        <f>+'Sheet1 -c.lanh'!Y53/1000000</f>
        <v>60</v>
      </c>
      <c r="Z53" s="166">
        <f t="shared" si="13"/>
        <v>0.82327995802321885</v>
      </c>
      <c r="AA53" s="166"/>
      <c r="AB53" s="166">
        <f t="shared" si="14"/>
        <v>0.80004557733563608</v>
      </c>
      <c r="AC53" s="166"/>
      <c r="AD53" s="166"/>
      <c r="AE53" s="166"/>
      <c r="AF53" s="167"/>
      <c r="AG53" s="167"/>
      <c r="AH53" s="167"/>
      <c r="AI53" s="143">
        <f t="shared" si="6"/>
        <v>0</v>
      </c>
      <c r="AJ53" s="158" t="s">
        <v>561</v>
      </c>
      <c r="AK53" s="168">
        <v>1456396000</v>
      </c>
    </row>
    <row r="54" spans="1:37" ht="15.05" customHeight="1" x14ac:dyDescent="0.25">
      <c r="A54" s="162">
        <v>44</v>
      </c>
      <c r="B54" s="163" t="s">
        <v>503</v>
      </c>
      <c r="C54" s="164">
        <f t="shared" si="8"/>
        <v>1845.224921</v>
      </c>
      <c r="D54" s="165">
        <f>+'Sheet1 -c.lanh'!D54/1000000</f>
        <v>0</v>
      </c>
      <c r="E54" s="165">
        <f>+'Sheet1 -c.lanh'!E54/1000000</f>
        <v>1845.224921</v>
      </c>
      <c r="F54" s="165">
        <f>+'Sheet1 -c.lanh'!F54/1000000</f>
        <v>0</v>
      </c>
      <c r="G54" s="165">
        <f>+'Sheet1 -c.lanh'!G54/1000000</f>
        <v>0</v>
      </c>
      <c r="H54" s="165">
        <f>+'Sheet1 -c.lanh'!H54/1000000</f>
        <v>0</v>
      </c>
      <c r="I54" s="165">
        <f>+'Sheet1 -c.lanh'!I54/1000000</f>
        <v>0</v>
      </c>
      <c r="J54" s="164"/>
      <c r="K54" s="164"/>
      <c r="L54" s="164"/>
      <c r="M54" s="164">
        <f t="shared" si="10"/>
        <v>2400.5953360000003</v>
      </c>
      <c r="N54" s="165">
        <f>+'Sheet1 -c.lanh'!N54/1000000</f>
        <v>0</v>
      </c>
      <c r="O54" s="165">
        <f>+'Sheet1 -c.lanh'!O54/1000000</f>
        <v>2397.0147120000001</v>
      </c>
      <c r="P54" s="165">
        <f>+'Sheet1 -c.lanh'!P54/1000000</f>
        <v>0</v>
      </c>
      <c r="Q54" s="165">
        <f>+'Sheet1 -c.lanh'!Q54/1000000</f>
        <v>0</v>
      </c>
      <c r="R54" s="164">
        <f t="shared" si="11"/>
        <v>0</v>
      </c>
      <c r="S54" s="165">
        <f>+'Sheet1 -c.lanh'!S54/1000000</f>
        <v>0</v>
      </c>
      <c r="T54" s="165">
        <f>+'Sheet1 -c.lanh'!T54/1000000</f>
        <v>0</v>
      </c>
      <c r="U54" s="165">
        <f>+'Sheet1 -c.lanh'!U54/1000000</f>
        <v>0</v>
      </c>
      <c r="V54" s="165">
        <f>+'Sheet1 -c.lanh'!V54/1000000</f>
        <v>0</v>
      </c>
      <c r="W54" s="164">
        <f t="shared" si="12"/>
        <v>3.5806239999999998</v>
      </c>
      <c r="X54" s="165">
        <f>+'Sheet1 -c.lanh'!X54/1000000</f>
        <v>0</v>
      </c>
      <c r="Y54" s="165">
        <f>+'Sheet1 -c.lanh'!Y54/1000000</f>
        <v>3.5806239999999998</v>
      </c>
      <c r="Z54" s="166">
        <f t="shared" si="13"/>
        <v>1.3009770834327465</v>
      </c>
      <c r="AA54" s="166"/>
      <c r="AB54" s="166">
        <f t="shared" si="14"/>
        <v>1.2990366023785131</v>
      </c>
      <c r="AC54" s="166"/>
      <c r="AD54" s="166"/>
      <c r="AE54" s="166"/>
      <c r="AF54" s="167"/>
      <c r="AG54" s="167"/>
      <c r="AH54" s="167"/>
      <c r="AI54" s="143">
        <f t="shared" si="6"/>
        <v>0</v>
      </c>
      <c r="AJ54" s="158" t="s">
        <v>466</v>
      </c>
      <c r="AK54" s="168">
        <v>216245286694</v>
      </c>
    </row>
    <row r="55" spans="1:37" ht="22.6" customHeight="1" x14ac:dyDescent="0.25">
      <c r="A55" s="162">
        <v>45</v>
      </c>
      <c r="B55" s="163" t="s">
        <v>504</v>
      </c>
      <c r="C55" s="164">
        <f t="shared" si="8"/>
        <v>1628</v>
      </c>
      <c r="D55" s="165">
        <f>+'Sheet1 -c.lanh'!D55/1000000</f>
        <v>0</v>
      </c>
      <c r="E55" s="165">
        <f>+'Sheet1 -c.lanh'!E55/1000000</f>
        <v>1628</v>
      </c>
      <c r="F55" s="165">
        <f>+'Sheet1 -c.lanh'!F55/1000000</f>
        <v>0</v>
      </c>
      <c r="G55" s="165">
        <f>+'Sheet1 -c.lanh'!G55/1000000</f>
        <v>0</v>
      </c>
      <c r="H55" s="165">
        <f>+'Sheet1 -c.lanh'!H55/1000000</f>
        <v>0</v>
      </c>
      <c r="I55" s="165">
        <f>+'Sheet1 -c.lanh'!I55/1000000</f>
        <v>0</v>
      </c>
      <c r="J55" s="164"/>
      <c r="K55" s="164"/>
      <c r="L55" s="164"/>
      <c r="M55" s="164">
        <f t="shared" si="10"/>
        <v>707.68729099999996</v>
      </c>
      <c r="N55" s="165">
        <f>+'Sheet1 -c.lanh'!N55/1000000</f>
        <v>0</v>
      </c>
      <c r="O55" s="165">
        <f>+'Sheet1 -c.lanh'!O55/1000000</f>
        <v>707.68729099999996</v>
      </c>
      <c r="P55" s="165">
        <f>+'Sheet1 -c.lanh'!P55/1000000</f>
        <v>0</v>
      </c>
      <c r="Q55" s="165">
        <f>+'Sheet1 -c.lanh'!Q55/1000000</f>
        <v>0</v>
      </c>
      <c r="R55" s="164">
        <f t="shared" si="11"/>
        <v>0</v>
      </c>
      <c r="S55" s="165">
        <f>+'Sheet1 -c.lanh'!S55/1000000</f>
        <v>0</v>
      </c>
      <c r="T55" s="165">
        <f>+'Sheet1 -c.lanh'!T55/1000000</f>
        <v>0</v>
      </c>
      <c r="U55" s="165">
        <f>+'Sheet1 -c.lanh'!U55/1000000</f>
        <v>0</v>
      </c>
      <c r="V55" s="165">
        <f>+'Sheet1 -c.lanh'!V55/1000000</f>
        <v>0</v>
      </c>
      <c r="W55" s="164">
        <f t="shared" si="12"/>
        <v>0</v>
      </c>
      <c r="X55" s="165">
        <f>+'Sheet1 -c.lanh'!X55/1000000</f>
        <v>0</v>
      </c>
      <c r="Y55" s="165">
        <f>+'Sheet1 -c.lanh'!Y55/1000000</f>
        <v>0</v>
      </c>
      <c r="Z55" s="166">
        <f t="shared" si="13"/>
        <v>0.43469735319410319</v>
      </c>
      <c r="AA55" s="166"/>
      <c r="AB55" s="166">
        <f t="shared" si="14"/>
        <v>0.43469735319410319</v>
      </c>
      <c r="AC55" s="166"/>
      <c r="AD55" s="166"/>
      <c r="AE55" s="166"/>
      <c r="AF55" s="167"/>
      <c r="AG55" s="167"/>
      <c r="AH55" s="167"/>
      <c r="AI55" s="143">
        <f t="shared" si="6"/>
        <v>0</v>
      </c>
      <c r="AJ55" s="158" t="s">
        <v>562</v>
      </c>
      <c r="AK55" s="168">
        <v>97204979518</v>
      </c>
    </row>
    <row r="56" spans="1:37" ht="22.6" customHeight="1" x14ac:dyDescent="0.25">
      <c r="A56" s="162">
        <v>46</v>
      </c>
      <c r="B56" s="163" t="s">
        <v>61</v>
      </c>
      <c r="C56" s="164">
        <f t="shared" si="8"/>
        <v>160.4</v>
      </c>
      <c r="D56" s="165">
        <f>+'Sheet1 -c.lanh'!D56/1000000</f>
        <v>0</v>
      </c>
      <c r="E56" s="165">
        <f>+'Sheet1 -c.lanh'!E56/1000000</f>
        <v>160.4</v>
      </c>
      <c r="F56" s="165">
        <f>+'Sheet1 -c.lanh'!F56/1000000</f>
        <v>0</v>
      </c>
      <c r="G56" s="165">
        <f>+'Sheet1 -c.lanh'!G56/1000000</f>
        <v>0</v>
      </c>
      <c r="H56" s="165">
        <f>+'Sheet1 -c.lanh'!H56/1000000</f>
        <v>0</v>
      </c>
      <c r="I56" s="165">
        <f>+'Sheet1 -c.lanh'!I56/1000000</f>
        <v>0</v>
      </c>
      <c r="J56" s="164"/>
      <c r="K56" s="164"/>
      <c r="L56" s="164"/>
      <c r="M56" s="164">
        <f t="shared" si="10"/>
        <v>160.4</v>
      </c>
      <c r="N56" s="165">
        <f>+'Sheet1 -c.lanh'!N56/1000000</f>
        <v>0</v>
      </c>
      <c r="O56" s="165">
        <f>+'Sheet1 -c.lanh'!O56/1000000</f>
        <v>160.4</v>
      </c>
      <c r="P56" s="165">
        <f>+'Sheet1 -c.lanh'!P56/1000000</f>
        <v>0</v>
      </c>
      <c r="Q56" s="165">
        <f>+'Sheet1 -c.lanh'!Q56/1000000</f>
        <v>0</v>
      </c>
      <c r="R56" s="164">
        <f t="shared" si="11"/>
        <v>0</v>
      </c>
      <c r="S56" s="165">
        <f>+'Sheet1 -c.lanh'!S56/1000000</f>
        <v>0</v>
      </c>
      <c r="T56" s="165">
        <f>+'Sheet1 -c.lanh'!T56/1000000</f>
        <v>0</v>
      </c>
      <c r="U56" s="165">
        <f>+'Sheet1 -c.lanh'!U56/1000000</f>
        <v>0</v>
      </c>
      <c r="V56" s="165">
        <f>+'Sheet1 -c.lanh'!V56/1000000</f>
        <v>0</v>
      </c>
      <c r="W56" s="164">
        <f t="shared" si="12"/>
        <v>0</v>
      </c>
      <c r="X56" s="165">
        <f>+'Sheet1 -c.lanh'!X56/1000000</f>
        <v>0</v>
      </c>
      <c r="Y56" s="165">
        <f>+'Sheet1 -c.lanh'!Y56/1000000</f>
        <v>0</v>
      </c>
      <c r="Z56" s="166">
        <f t="shared" si="13"/>
        <v>1</v>
      </c>
      <c r="AA56" s="166"/>
      <c r="AB56" s="166">
        <f t="shared" si="14"/>
        <v>1</v>
      </c>
      <c r="AC56" s="166"/>
      <c r="AD56" s="166"/>
      <c r="AE56" s="166"/>
      <c r="AF56" s="167"/>
      <c r="AG56" s="167"/>
      <c r="AH56" s="167"/>
      <c r="AI56" s="143">
        <f t="shared" si="6"/>
        <v>0</v>
      </c>
      <c r="AJ56" s="158" t="s">
        <v>130</v>
      </c>
      <c r="AK56" s="168">
        <v>9386266700</v>
      </c>
    </row>
    <row r="57" spans="1:37" ht="22.6" customHeight="1" x14ac:dyDescent="0.25">
      <c r="A57" s="162">
        <v>47</v>
      </c>
      <c r="B57" s="163" t="s">
        <v>505</v>
      </c>
      <c r="C57" s="164">
        <f t="shared" si="8"/>
        <v>1880.11</v>
      </c>
      <c r="D57" s="165">
        <f>+'Sheet1 -c.lanh'!D57/1000000</f>
        <v>0</v>
      </c>
      <c r="E57" s="165">
        <f>+'Sheet1 -c.lanh'!E57/1000000</f>
        <v>1880.11</v>
      </c>
      <c r="F57" s="165">
        <f>+'Sheet1 -c.lanh'!F57/1000000</f>
        <v>0</v>
      </c>
      <c r="G57" s="165">
        <f>+'Sheet1 -c.lanh'!G57/1000000</f>
        <v>0</v>
      </c>
      <c r="H57" s="165">
        <f>+'Sheet1 -c.lanh'!H57/1000000</f>
        <v>0</v>
      </c>
      <c r="I57" s="165">
        <f>+'Sheet1 -c.lanh'!I57/1000000</f>
        <v>0</v>
      </c>
      <c r="J57" s="164">
        <f>+SUM(K57:L57)</f>
        <v>0</v>
      </c>
      <c r="K57" s="164"/>
      <c r="L57" s="164"/>
      <c r="M57" s="164">
        <f t="shared" si="10"/>
        <v>1320.2286369999999</v>
      </c>
      <c r="N57" s="165">
        <f>+'Sheet1 -c.lanh'!N57/1000000</f>
        <v>0</v>
      </c>
      <c r="O57" s="165">
        <f>+'Sheet1 -c.lanh'!O57/1000000</f>
        <v>1252.6290959999999</v>
      </c>
      <c r="P57" s="165">
        <f>+'Sheet1 -c.lanh'!P57/1000000</f>
        <v>0</v>
      </c>
      <c r="Q57" s="165">
        <f>+'Sheet1 -c.lanh'!Q57/1000000</f>
        <v>0</v>
      </c>
      <c r="R57" s="164">
        <f t="shared" si="11"/>
        <v>0</v>
      </c>
      <c r="S57" s="165">
        <f>+'Sheet1 -c.lanh'!S57/1000000</f>
        <v>0</v>
      </c>
      <c r="T57" s="165">
        <f>+'Sheet1 -c.lanh'!T57/1000000</f>
        <v>0</v>
      </c>
      <c r="U57" s="165">
        <f>+'Sheet1 -c.lanh'!U57/1000000</f>
        <v>0</v>
      </c>
      <c r="V57" s="165">
        <f>+'Sheet1 -c.lanh'!V57/1000000</f>
        <v>0</v>
      </c>
      <c r="W57" s="164">
        <f t="shared" si="12"/>
        <v>67.599541000000002</v>
      </c>
      <c r="X57" s="165">
        <f>+'Sheet1 -c.lanh'!X57/1000000</f>
        <v>0</v>
      </c>
      <c r="Y57" s="165">
        <f>+'Sheet1 -c.lanh'!Y57/1000000</f>
        <v>67.599541000000002</v>
      </c>
      <c r="Z57" s="166">
        <f t="shared" si="13"/>
        <v>0.70220818835068166</v>
      </c>
      <c r="AA57" s="166"/>
      <c r="AB57" s="166">
        <f t="shared" si="14"/>
        <v>0.66625308944689399</v>
      </c>
      <c r="AC57" s="166"/>
      <c r="AD57" s="166"/>
      <c r="AE57" s="166"/>
      <c r="AF57" s="167"/>
      <c r="AG57" s="167"/>
      <c r="AH57" s="167"/>
      <c r="AI57" s="143">
        <f t="shared" si="6"/>
        <v>0</v>
      </c>
      <c r="AJ57" s="158" t="s">
        <v>576</v>
      </c>
      <c r="AK57" s="168">
        <v>699114500</v>
      </c>
    </row>
    <row r="58" spans="1:37" ht="22.6" customHeight="1" x14ac:dyDescent="0.25">
      <c r="A58" s="162">
        <v>48</v>
      </c>
      <c r="B58" s="163" t="s">
        <v>506</v>
      </c>
      <c r="C58" s="164">
        <f t="shared" si="8"/>
        <v>8108.8744049999996</v>
      </c>
      <c r="D58" s="165">
        <f>+'Sheet1 -c.lanh'!D58/1000000</f>
        <v>0</v>
      </c>
      <c r="E58" s="165">
        <f>+'Sheet1 -c.lanh'!E58/1000000</f>
        <v>8108.8744049999996</v>
      </c>
      <c r="F58" s="165">
        <f>+'Sheet1 -c.lanh'!F58/1000000</f>
        <v>0</v>
      </c>
      <c r="G58" s="165">
        <f>+'Sheet1 -c.lanh'!G58/1000000</f>
        <v>0</v>
      </c>
      <c r="H58" s="165">
        <f>+'Sheet1 -c.lanh'!H58/1000000</f>
        <v>0</v>
      </c>
      <c r="I58" s="165">
        <f>+'Sheet1 -c.lanh'!I58/1000000</f>
        <v>0</v>
      </c>
      <c r="J58" s="164"/>
      <c r="K58" s="164"/>
      <c r="L58" s="164"/>
      <c r="M58" s="164">
        <f t="shared" si="10"/>
        <v>5692.3270380000004</v>
      </c>
      <c r="N58" s="165">
        <f>+'Sheet1 -c.lanh'!N58/1000000</f>
        <v>0</v>
      </c>
      <c r="O58" s="165">
        <f>+'Sheet1 -c.lanh'!O58/1000000</f>
        <v>4896.2452190000004</v>
      </c>
      <c r="P58" s="165">
        <f>+'Sheet1 -c.lanh'!P58/1000000</f>
        <v>0</v>
      </c>
      <c r="Q58" s="165">
        <f>+'Sheet1 -c.lanh'!Q58/1000000</f>
        <v>0</v>
      </c>
      <c r="R58" s="164">
        <f t="shared" si="11"/>
        <v>0</v>
      </c>
      <c r="S58" s="165">
        <f>+'Sheet1 -c.lanh'!S58/1000000</f>
        <v>0</v>
      </c>
      <c r="T58" s="165">
        <f>+'Sheet1 -c.lanh'!T58/1000000</f>
        <v>0</v>
      </c>
      <c r="U58" s="165">
        <f>+'Sheet1 -c.lanh'!U58/1000000</f>
        <v>0</v>
      </c>
      <c r="V58" s="165">
        <f>+'Sheet1 -c.lanh'!V58/1000000</f>
        <v>0</v>
      </c>
      <c r="W58" s="164">
        <f t="shared" si="12"/>
        <v>796.081819</v>
      </c>
      <c r="X58" s="165">
        <f>+'Sheet1 -c.lanh'!X58/1000000</f>
        <v>0</v>
      </c>
      <c r="Y58" s="165">
        <f>+'Sheet1 -c.lanh'!Y58/1000000</f>
        <v>796.081819</v>
      </c>
      <c r="Z58" s="166">
        <f t="shared" si="13"/>
        <v>0.70198732323318069</v>
      </c>
      <c r="AA58" s="166"/>
      <c r="AB58" s="166">
        <f t="shared" si="14"/>
        <v>0.60381317732346851</v>
      </c>
      <c r="AC58" s="166"/>
      <c r="AD58" s="166"/>
      <c r="AE58" s="166"/>
      <c r="AF58" s="167"/>
      <c r="AG58" s="167"/>
      <c r="AH58" s="167"/>
      <c r="AI58" s="143">
        <f t="shared" si="6"/>
        <v>0</v>
      </c>
      <c r="AJ58" s="158" t="s">
        <v>577</v>
      </c>
      <c r="AK58" s="168">
        <v>38382000</v>
      </c>
    </row>
    <row r="59" spans="1:37" ht="22.6" customHeight="1" x14ac:dyDescent="0.25">
      <c r="A59" s="162">
        <v>49</v>
      </c>
      <c r="B59" s="163" t="s">
        <v>469</v>
      </c>
      <c r="C59" s="164">
        <f t="shared" si="8"/>
        <v>12009.480428000001</v>
      </c>
      <c r="D59" s="165">
        <f>+'Sheet1 -c.lanh'!D59/1000000</f>
        <v>0</v>
      </c>
      <c r="E59" s="165">
        <f>+'Sheet1 -c.lanh'!E59/1000000</f>
        <v>12009.480428000001</v>
      </c>
      <c r="F59" s="165">
        <f>+'Sheet1 -c.lanh'!F59/1000000</f>
        <v>0</v>
      </c>
      <c r="G59" s="165">
        <f>+'Sheet1 -c.lanh'!G59/1000000</f>
        <v>0</v>
      </c>
      <c r="H59" s="165">
        <f>+'Sheet1 -c.lanh'!H59/1000000</f>
        <v>0</v>
      </c>
      <c r="I59" s="165">
        <f>+'Sheet1 -c.lanh'!I59/1000000</f>
        <v>0</v>
      </c>
      <c r="J59" s="164"/>
      <c r="K59" s="164"/>
      <c r="L59" s="164"/>
      <c r="M59" s="164">
        <f t="shared" si="10"/>
        <v>8716.3512580000006</v>
      </c>
      <c r="N59" s="165">
        <f>+'Sheet1 -c.lanh'!N59/1000000</f>
        <v>0</v>
      </c>
      <c r="O59" s="165">
        <f>+'Sheet1 -c.lanh'!O59/1000000</f>
        <v>6341.0614150000001</v>
      </c>
      <c r="P59" s="165">
        <f>+'Sheet1 -c.lanh'!P59/1000000</f>
        <v>0</v>
      </c>
      <c r="Q59" s="165">
        <f>+'Sheet1 -c.lanh'!Q59/1000000</f>
        <v>0</v>
      </c>
      <c r="R59" s="164">
        <f t="shared" si="11"/>
        <v>0</v>
      </c>
      <c r="S59" s="165">
        <f>+'Sheet1 -c.lanh'!S59/1000000</f>
        <v>0</v>
      </c>
      <c r="T59" s="165">
        <f>+'Sheet1 -c.lanh'!T59/1000000</f>
        <v>0</v>
      </c>
      <c r="U59" s="165">
        <f>+'Sheet1 -c.lanh'!U59/1000000</f>
        <v>0</v>
      </c>
      <c r="V59" s="165">
        <f>+'Sheet1 -c.lanh'!V59/1000000</f>
        <v>0</v>
      </c>
      <c r="W59" s="164">
        <f t="shared" si="12"/>
        <v>2375.289843</v>
      </c>
      <c r="X59" s="165">
        <f>+'Sheet1 -c.lanh'!X59/1000000</f>
        <v>0</v>
      </c>
      <c r="Y59" s="165">
        <f>+'Sheet1 -c.lanh'!Y59/1000000</f>
        <v>2375.289843</v>
      </c>
      <c r="Z59" s="166">
        <f t="shared" si="13"/>
        <v>0.72578920547452674</v>
      </c>
      <c r="AA59" s="166"/>
      <c r="AB59" s="166">
        <f t="shared" si="14"/>
        <v>0.52800464208392139</v>
      </c>
      <c r="AC59" s="166"/>
      <c r="AD59" s="166"/>
      <c r="AE59" s="166"/>
      <c r="AF59" s="167"/>
      <c r="AG59" s="167"/>
      <c r="AH59" s="167"/>
      <c r="AI59" s="143">
        <f t="shared" si="6"/>
        <v>0</v>
      </c>
      <c r="AJ59" s="158" t="s">
        <v>578</v>
      </c>
      <c r="AK59" s="168">
        <v>542327000</v>
      </c>
    </row>
    <row r="60" spans="1:37" ht="15.05" customHeight="1" x14ac:dyDescent="0.25">
      <c r="A60" s="162">
        <v>50</v>
      </c>
      <c r="B60" s="163" t="s">
        <v>507</v>
      </c>
      <c r="C60" s="164">
        <f t="shared" si="8"/>
        <v>793.5</v>
      </c>
      <c r="D60" s="165">
        <f>+'Sheet1 -c.lanh'!D60/1000000</f>
        <v>0</v>
      </c>
      <c r="E60" s="165">
        <f>+'Sheet1 -c.lanh'!E60/1000000</f>
        <v>793.5</v>
      </c>
      <c r="F60" s="165">
        <f>+'Sheet1 -c.lanh'!F60/1000000</f>
        <v>0</v>
      </c>
      <c r="G60" s="165">
        <f>+'Sheet1 -c.lanh'!G60/1000000</f>
        <v>0</v>
      </c>
      <c r="H60" s="165">
        <f>+'Sheet1 -c.lanh'!H60/1000000</f>
        <v>0</v>
      </c>
      <c r="I60" s="165">
        <f>+'Sheet1 -c.lanh'!I60/1000000</f>
        <v>0</v>
      </c>
      <c r="J60" s="164"/>
      <c r="K60" s="164"/>
      <c r="L60" s="164"/>
      <c r="M60" s="164">
        <f t="shared" si="10"/>
        <v>657.04489999999998</v>
      </c>
      <c r="N60" s="165">
        <f>+'Sheet1 -c.lanh'!N60/1000000</f>
        <v>0</v>
      </c>
      <c r="O60" s="165">
        <f>+'Sheet1 -c.lanh'!O60/1000000</f>
        <v>656.395848</v>
      </c>
      <c r="P60" s="165">
        <f>+'Sheet1 -c.lanh'!P60/1000000</f>
        <v>0</v>
      </c>
      <c r="Q60" s="165">
        <f>+'Sheet1 -c.lanh'!Q60/1000000</f>
        <v>0</v>
      </c>
      <c r="R60" s="164">
        <f t="shared" si="11"/>
        <v>0</v>
      </c>
      <c r="S60" s="165">
        <f>+'Sheet1 -c.lanh'!S60/1000000</f>
        <v>0</v>
      </c>
      <c r="T60" s="165">
        <f>+'Sheet1 -c.lanh'!T60/1000000</f>
        <v>0</v>
      </c>
      <c r="U60" s="165">
        <f>+'Sheet1 -c.lanh'!U60/1000000</f>
        <v>0</v>
      </c>
      <c r="V60" s="165">
        <f>+'Sheet1 -c.lanh'!V60/1000000</f>
        <v>0</v>
      </c>
      <c r="W60" s="164">
        <f t="shared" si="12"/>
        <v>0.64905199999999996</v>
      </c>
      <c r="X60" s="165">
        <f>+'Sheet1 -c.lanh'!X60/1000000</f>
        <v>0</v>
      </c>
      <c r="Y60" s="165">
        <f>+'Sheet1 -c.lanh'!Y60/1000000</f>
        <v>0.64905199999999996</v>
      </c>
      <c r="Z60" s="166">
        <f t="shared" si="13"/>
        <v>0.82803390044108383</v>
      </c>
      <c r="AA60" s="166"/>
      <c r="AB60" s="166">
        <f t="shared" si="14"/>
        <v>0.82721593950850658</v>
      </c>
      <c r="AC60" s="166"/>
      <c r="AD60" s="166"/>
      <c r="AE60" s="166"/>
      <c r="AF60" s="167"/>
      <c r="AG60" s="167"/>
      <c r="AH60" s="167"/>
      <c r="AI60" s="143">
        <f t="shared" si="6"/>
        <v>0</v>
      </c>
      <c r="AJ60" s="158" t="s">
        <v>489</v>
      </c>
      <c r="AK60" s="168">
        <v>9930506250</v>
      </c>
    </row>
    <row r="61" spans="1:37" ht="22.6" customHeight="1" x14ac:dyDescent="0.25">
      <c r="A61" s="162">
        <v>51</v>
      </c>
      <c r="B61" s="163" t="s">
        <v>496</v>
      </c>
      <c r="C61" s="164">
        <f t="shared" si="8"/>
        <v>1130.141496</v>
      </c>
      <c r="D61" s="165">
        <f>+'Sheet1 -c.lanh'!D61/1000000</f>
        <v>0</v>
      </c>
      <c r="E61" s="165">
        <f>+'Sheet1 -c.lanh'!E61/1000000</f>
        <v>1130.141496</v>
      </c>
      <c r="F61" s="165">
        <f>+'Sheet1 -c.lanh'!F61/1000000</f>
        <v>0</v>
      </c>
      <c r="G61" s="165">
        <f>+'Sheet1 -c.lanh'!G61/1000000</f>
        <v>0</v>
      </c>
      <c r="H61" s="165">
        <f>+'Sheet1 -c.lanh'!H61/1000000</f>
        <v>0</v>
      </c>
      <c r="I61" s="165">
        <f>+'Sheet1 -c.lanh'!I61/1000000</f>
        <v>0</v>
      </c>
      <c r="J61" s="164">
        <f>+SUM(K61:L61)</f>
        <v>0</v>
      </c>
      <c r="K61" s="164"/>
      <c r="L61" s="164"/>
      <c r="M61" s="164">
        <f t="shared" si="10"/>
        <v>770.95500900000002</v>
      </c>
      <c r="N61" s="165">
        <f>+'Sheet1 -c.lanh'!N61/1000000</f>
        <v>0</v>
      </c>
      <c r="O61" s="165">
        <f>+'Sheet1 -c.lanh'!O61/1000000</f>
        <v>768.84115199999997</v>
      </c>
      <c r="P61" s="165">
        <f>+'Sheet1 -c.lanh'!P61/1000000</f>
        <v>0</v>
      </c>
      <c r="Q61" s="165">
        <f>+'Sheet1 -c.lanh'!Q61/1000000</f>
        <v>0</v>
      </c>
      <c r="R61" s="164">
        <f t="shared" si="11"/>
        <v>0</v>
      </c>
      <c r="S61" s="165">
        <f>+'Sheet1 -c.lanh'!S61/1000000</f>
        <v>0</v>
      </c>
      <c r="T61" s="165">
        <f>+'Sheet1 -c.lanh'!T61/1000000</f>
        <v>0</v>
      </c>
      <c r="U61" s="165">
        <f>+'Sheet1 -c.lanh'!U61/1000000</f>
        <v>0</v>
      </c>
      <c r="V61" s="165">
        <f>+'Sheet1 -c.lanh'!V61/1000000</f>
        <v>0</v>
      </c>
      <c r="W61" s="164">
        <f t="shared" si="12"/>
        <v>2.1138569999999999</v>
      </c>
      <c r="X61" s="165">
        <f>+'Sheet1 -c.lanh'!X61/1000000</f>
        <v>0</v>
      </c>
      <c r="Y61" s="165">
        <f>+'Sheet1 -c.lanh'!Y61/1000000</f>
        <v>2.1138569999999999</v>
      </c>
      <c r="Z61" s="166">
        <f t="shared" si="13"/>
        <v>0.6821756494462885</v>
      </c>
      <c r="AA61" s="166"/>
      <c r="AB61" s="166">
        <f t="shared" si="14"/>
        <v>0.68030521374643871</v>
      </c>
      <c r="AC61" s="166"/>
      <c r="AD61" s="166"/>
      <c r="AE61" s="166"/>
      <c r="AF61" s="167"/>
      <c r="AG61" s="167"/>
      <c r="AH61" s="167"/>
      <c r="AI61" s="143">
        <f t="shared" si="6"/>
        <v>0</v>
      </c>
      <c r="AJ61" s="158"/>
      <c r="AK61" s="168"/>
    </row>
    <row r="62" spans="1:37" ht="22.6" customHeight="1" x14ac:dyDescent="0.25">
      <c r="A62" s="162">
        <v>52</v>
      </c>
      <c r="B62" s="163" t="s">
        <v>508</v>
      </c>
      <c r="C62" s="164">
        <f t="shared" si="8"/>
        <v>1250</v>
      </c>
      <c r="D62" s="165">
        <f>+'Sheet1 -c.lanh'!D62/1000000</f>
        <v>0</v>
      </c>
      <c r="E62" s="165">
        <f>+'Sheet1 -c.lanh'!E62/1000000</f>
        <v>1250</v>
      </c>
      <c r="F62" s="165">
        <f>+'Sheet1 -c.lanh'!F62/1000000</f>
        <v>0</v>
      </c>
      <c r="G62" s="165">
        <f>+'Sheet1 -c.lanh'!G62/1000000</f>
        <v>0</v>
      </c>
      <c r="H62" s="165">
        <f>+'Sheet1 -c.lanh'!H62/1000000</f>
        <v>0</v>
      </c>
      <c r="I62" s="165">
        <f>+'Sheet1 -c.lanh'!I62/1000000</f>
        <v>0</v>
      </c>
      <c r="J62" s="164"/>
      <c r="K62" s="164"/>
      <c r="L62" s="164"/>
      <c r="M62" s="164">
        <f t="shared" si="10"/>
        <v>864.03584499999999</v>
      </c>
      <c r="N62" s="165">
        <f>+'Sheet1 -c.lanh'!N62/1000000</f>
        <v>0</v>
      </c>
      <c r="O62" s="165">
        <f>+'Sheet1 -c.lanh'!O62/1000000</f>
        <v>864.03584499999999</v>
      </c>
      <c r="P62" s="165">
        <f>+'Sheet1 -c.lanh'!P62/1000000</f>
        <v>0</v>
      </c>
      <c r="Q62" s="165">
        <f>+'Sheet1 -c.lanh'!Q62/1000000</f>
        <v>0</v>
      </c>
      <c r="R62" s="164">
        <f t="shared" si="11"/>
        <v>0</v>
      </c>
      <c r="S62" s="165">
        <f>+'Sheet1 -c.lanh'!S62/1000000</f>
        <v>0</v>
      </c>
      <c r="T62" s="165">
        <f>+'Sheet1 -c.lanh'!T62/1000000</f>
        <v>0</v>
      </c>
      <c r="U62" s="165">
        <f>+'Sheet1 -c.lanh'!U62/1000000</f>
        <v>0</v>
      </c>
      <c r="V62" s="165">
        <f>+'Sheet1 -c.lanh'!V62/1000000</f>
        <v>0</v>
      </c>
      <c r="W62" s="164">
        <f t="shared" si="12"/>
        <v>0</v>
      </c>
      <c r="X62" s="165">
        <f>+'Sheet1 -c.lanh'!X62/1000000</f>
        <v>0</v>
      </c>
      <c r="Y62" s="165">
        <f>+'Sheet1 -c.lanh'!Y62/1000000</f>
        <v>0</v>
      </c>
      <c r="Z62" s="166">
        <f t="shared" si="13"/>
        <v>0.69122867600000004</v>
      </c>
      <c r="AA62" s="166"/>
      <c r="AB62" s="166">
        <f t="shared" si="14"/>
        <v>0.69122867600000004</v>
      </c>
      <c r="AC62" s="166"/>
      <c r="AD62" s="166"/>
      <c r="AE62" s="166"/>
      <c r="AF62" s="167"/>
      <c r="AG62" s="167"/>
      <c r="AH62" s="167"/>
      <c r="AI62" s="143">
        <f t="shared" si="6"/>
        <v>0</v>
      </c>
      <c r="AJ62" s="158"/>
      <c r="AK62" s="168"/>
    </row>
    <row r="63" spans="1:37" ht="22.6" customHeight="1" x14ac:dyDescent="0.25">
      <c r="A63" s="162">
        <v>53</v>
      </c>
      <c r="B63" s="163" t="s">
        <v>509</v>
      </c>
      <c r="C63" s="164">
        <f t="shared" si="8"/>
        <v>1192.2</v>
      </c>
      <c r="D63" s="165">
        <f>+'Sheet1 -c.lanh'!D63/1000000</f>
        <v>0</v>
      </c>
      <c r="E63" s="165">
        <f>+'Sheet1 -c.lanh'!E63/1000000</f>
        <v>1192.2</v>
      </c>
      <c r="F63" s="165">
        <f>+'Sheet1 -c.lanh'!F63/1000000</f>
        <v>0</v>
      </c>
      <c r="G63" s="165">
        <f>+'Sheet1 -c.lanh'!G63/1000000</f>
        <v>0</v>
      </c>
      <c r="H63" s="165">
        <f>+'Sheet1 -c.lanh'!H63/1000000</f>
        <v>0</v>
      </c>
      <c r="I63" s="165">
        <f>+'Sheet1 -c.lanh'!I63/1000000</f>
        <v>0</v>
      </c>
      <c r="J63" s="164"/>
      <c r="K63" s="164"/>
      <c r="L63" s="164"/>
      <c r="M63" s="164">
        <f t="shared" si="10"/>
        <v>779.63989500000002</v>
      </c>
      <c r="N63" s="165">
        <f>+'Sheet1 -c.lanh'!N63/1000000</f>
        <v>0</v>
      </c>
      <c r="O63" s="165">
        <f>+'Sheet1 -c.lanh'!O63/1000000</f>
        <v>779.63989500000002</v>
      </c>
      <c r="P63" s="165">
        <f>+'Sheet1 -c.lanh'!P63/1000000</f>
        <v>0</v>
      </c>
      <c r="Q63" s="165">
        <f>+'Sheet1 -c.lanh'!Q63/1000000</f>
        <v>0</v>
      </c>
      <c r="R63" s="164">
        <f t="shared" si="11"/>
        <v>0</v>
      </c>
      <c r="S63" s="165">
        <f>+'Sheet1 -c.lanh'!S63/1000000</f>
        <v>0</v>
      </c>
      <c r="T63" s="165">
        <f>+'Sheet1 -c.lanh'!T63/1000000</f>
        <v>0</v>
      </c>
      <c r="U63" s="165">
        <f>+'Sheet1 -c.lanh'!U63/1000000</f>
        <v>0</v>
      </c>
      <c r="V63" s="165">
        <f>+'Sheet1 -c.lanh'!V63/1000000</f>
        <v>0</v>
      </c>
      <c r="W63" s="164">
        <f t="shared" si="12"/>
        <v>0</v>
      </c>
      <c r="X63" s="165">
        <f>+'Sheet1 -c.lanh'!X63/1000000</f>
        <v>0</v>
      </c>
      <c r="Y63" s="165">
        <f>+'Sheet1 -c.lanh'!Y63/1000000</f>
        <v>0</v>
      </c>
      <c r="Z63" s="166">
        <f t="shared" si="13"/>
        <v>0.65395059134373423</v>
      </c>
      <c r="AA63" s="166"/>
      <c r="AB63" s="166">
        <f t="shared" si="14"/>
        <v>0.65395059134373423</v>
      </c>
      <c r="AC63" s="166"/>
      <c r="AD63" s="166"/>
      <c r="AE63" s="166"/>
      <c r="AF63" s="167"/>
      <c r="AG63" s="167"/>
      <c r="AH63" s="167"/>
      <c r="AI63" s="143">
        <f t="shared" si="6"/>
        <v>0</v>
      </c>
      <c r="AJ63" s="158"/>
      <c r="AK63" s="168"/>
    </row>
    <row r="64" spans="1:37" ht="15.05" customHeight="1" x14ac:dyDescent="0.25">
      <c r="A64" s="162">
        <v>54</v>
      </c>
      <c r="B64" s="163" t="s">
        <v>534</v>
      </c>
      <c r="C64" s="164">
        <f t="shared" si="8"/>
        <v>7166.6049999999996</v>
      </c>
      <c r="D64" s="165">
        <f>+'Sheet1 -c.lanh'!D64/1000000</f>
        <v>0</v>
      </c>
      <c r="E64" s="165">
        <f>+'Sheet1 -c.lanh'!E64/1000000</f>
        <v>7166.6049999999996</v>
      </c>
      <c r="F64" s="165">
        <f>+'Sheet1 -c.lanh'!F64/1000000</f>
        <v>0</v>
      </c>
      <c r="G64" s="165">
        <f>+'Sheet1 -c.lanh'!G64/1000000</f>
        <v>0</v>
      </c>
      <c r="H64" s="165">
        <f>+'Sheet1 -c.lanh'!H64/1000000</f>
        <v>0</v>
      </c>
      <c r="I64" s="165">
        <f>+'Sheet1 -c.lanh'!I64/1000000</f>
        <v>0</v>
      </c>
      <c r="J64" s="164"/>
      <c r="K64" s="164"/>
      <c r="L64" s="164"/>
      <c r="M64" s="164">
        <f t="shared" si="10"/>
        <v>4876.8333010000006</v>
      </c>
      <c r="N64" s="165">
        <f>+'Sheet1 -c.lanh'!N64/1000000</f>
        <v>0</v>
      </c>
      <c r="O64" s="165">
        <f>+'Sheet1 -c.lanh'!O64/1000000</f>
        <v>4776.0807770000001</v>
      </c>
      <c r="P64" s="165">
        <f>+'Sheet1 -c.lanh'!P64/1000000</f>
        <v>0</v>
      </c>
      <c r="Q64" s="165">
        <f>+'Sheet1 -c.lanh'!Q64/1000000</f>
        <v>0</v>
      </c>
      <c r="R64" s="164">
        <f t="shared" si="11"/>
        <v>0</v>
      </c>
      <c r="S64" s="165">
        <f>+'Sheet1 -c.lanh'!S64/1000000</f>
        <v>0</v>
      </c>
      <c r="T64" s="165">
        <f>+'Sheet1 -c.lanh'!T64/1000000</f>
        <v>0</v>
      </c>
      <c r="U64" s="165">
        <f>+'Sheet1 -c.lanh'!U64/1000000</f>
        <v>0</v>
      </c>
      <c r="V64" s="165">
        <f>+'Sheet1 -c.lanh'!V64/1000000</f>
        <v>0</v>
      </c>
      <c r="W64" s="164">
        <f t="shared" si="12"/>
        <v>100.75252399999999</v>
      </c>
      <c r="X64" s="165">
        <f>+'Sheet1 -c.lanh'!X64/1000000</f>
        <v>0</v>
      </c>
      <c r="Y64" s="165">
        <f>+'Sheet1 -c.lanh'!Y64/1000000</f>
        <v>100.75252399999999</v>
      </c>
      <c r="Z64" s="166">
        <f t="shared" si="13"/>
        <v>0.68049422299680262</v>
      </c>
      <c r="AA64" s="166"/>
      <c r="AB64" s="166">
        <f t="shared" si="14"/>
        <v>0.66643561030641429</v>
      </c>
      <c r="AC64" s="166"/>
      <c r="AD64" s="166"/>
      <c r="AE64" s="166"/>
      <c r="AF64" s="167"/>
      <c r="AG64" s="167"/>
      <c r="AH64" s="167"/>
      <c r="AI64" s="143">
        <f t="shared" si="6"/>
        <v>0</v>
      </c>
      <c r="AJ64" s="158"/>
      <c r="AK64" s="168"/>
    </row>
    <row r="65" spans="1:37" ht="22.6" customHeight="1" x14ac:dyDescent="0.25">
      <c r="A65" s="162">
        <v>55</v>
      </c>
      <c r="B65" s="163" t="s">
        <v>510</v>
      </c>
      <c r="C65" s="164">
        <f t="shared" si="8"/>
        <v>2286</v>
      </c>
      <c r="D65" s="165">
        <f>+'Sheet1 -c.lanh'!D65/1000000</f>
        <v>0</v>
      </c>
      <c r="E65" s="165">
        <f>+'Sheet1 -c.lanh'!E65/1000000</f>
        <v>2286</v>
      </c>
      <c r="F65" s="165">
        <f>+'Sheet1 -c.lanh'!F65/1000000</f>
        <v>0</v>
      </c>
      <c r="G65" s="165">
        <f>+'Sheet1 -c.lanh'!G65/1000000</f>
        <v>0</v>
      </c>
      <c r="H65" s="165">
        <f>+'Sheet1 -c.lanh'!H65/1000000</f>
        <v>0</v>
      </c>
      <c r="I65" s="165">
        <f>+'Sheet1 -c.lanh'!I65/1000000</f>
        <v>0</v>
      </c>
      <c r="J65" s="164"/>
      <c r="K65" s="164"/>
      <c r="L65" s="164"/>
      <c r="M65" s="164">
        <f t="shared" si="10"/>
        <v>904.88785400000006</v>
      </c>
      <c r="N65" s="165">
        <f>+'Sheet1 -c.lanh'!N65/1000000</f>
        <v>0</v>
      </c>
      <c r="O65" s="165">
        <f>+'Sheet1 -c.lanh'!O65/1000000</f>
        <v>882.87040000000002</v>
      </c>
      <c r="P65" s="165">
        <f>+'Sheet1 -c.lanh'!P65/1000000</f>
        <v>0</v>
      </c>
      <c r="Q65" s="165">
        <f>+'Sheet1 -c.lanh'!Q65/1000000</f>
        <v>0</v>
      </c>
      <c r="R65" s="164">
        <f t="shared" si="11"/>
        <v>0</v>
      </c>
      <c r="S65" s="165">
        <f>+'Sheet1 -c.lanh'!S65/1000000</f>
        <v>0</v>
      </c>
      <c r="T65" s="165">
        <f>+'Sheet1 -c.lanh'!T65/1000000</f>
        <v>0</v>
      </c>
      <c r="U65" s="165">
        <f>+'Sheet1 -c.lanh'!U65/1000000</f>
        <v>0</v>
      </c>
      <c r="V65" s="165">
        <f>+'Sheet1 -c.lanh'!V65/1000000</f>
        <v>0</v>
      </c>
      <c r="W65" s="164">
        <f t="shared" si="12"/>
        <v>22.017454000000001</v>
      </c>
      <c r="X65" s="165">
        <f>+'Sheet1 -c.lanh'!X65/1000000</f>
        <v>0</v>
      </c>
      <c r="Y65" s="165">
        <f>+'Sheet1 -c.lanh'!Y65/1000000</f>
        <v>22.017454000000001</v>
      </c>
      <c r="Z65" s="166">
        <f t="shared" si="13"/>
        <v>0.39583895625546811</v>
      </c>
      <c r="AA65" s="166"/>
      <c r="AB65" s="166">
        <f t="shared" si="14"/>
        <v>0.38620752405949255</v>
      </c>
      <c r="AC65" s="166"/>
      <c r="AD65" s="166"/>
      <c r="AE65" s="166"/>
      <c r="AF65" s="167"/>
      <c r="AG65" s="167"/>
      <c r="AH65" s="167"/>
      <c r="AI65" s="143">
        <f t="shared" si="6"/>
        <v>0</v>
      </c>
      <c r="AJ65" s="158"/>
      <c r="AK65" s="168"/>
    </row>
    <row r="66" spans="1:37" ht="22.6" customHeight="1" x14ac:dyDescent="0.25">
      <c r="A66" s="162">
        <v>56</v>
      </c>
      <c r="B66" s="163" t="s">
        <v>511</v>
      </c>
      <c r="C66" s="164">
        <f t="shared" si="8"/>
        <v>6997.05</v>
      </c>
      <c r="D66" s="165">
        <f>+'Sheet1 -c.lanh'!D66/1000000</f>
        <v>0</v>
      </c>
      <c r="E66" s="165">
        <f>+'Sheet1 -c.lanh'!E66/1000000</f>
        <v>6997.05</v>
      </c>
      <c r="F66" s="165">
        <f>+'Sheet1 -c.lanh'!F66/1000000</f>
        <v>0</v>
      </c>
      <c r="G66" s="165">
        <f>+'Sheet1 -c.lanh'!G66/1000000</f>
        <v>0</v>
      </c>
      <c r="H66" s="165">
        <f>+'Sheet1 -c.lanh'!H66/1000000</f>
        <v>0</v>
      </c>
      <c r="I66" s="165">
        <f>+'Sheet1 -c.lanh'!I66/1000000</f>
        <v>0</v>
      </c>
      <c r="J66" s="164"/>
      <c r="K66" s="164"/>
      <c r="L66" s="164"/>
      <c r="M66" s="164">
        <f t="shared" si="10"/>
        <v>6131.9272259999998</v>
      </c>
      <c r="N66" s="165">
        <f>+'Sheet1 -c.lanh'!N66/1000000</f>
        <v>0</v>
      </c>
      <c r="O66" s="165">
        <f>+'Sheet1 -c.lanh'!O66/1000000</f>
        <v>2816.9438009999999</v>
      </c>
      <c r="P66" s="165">
        <f>+'Sheet1 -c.lanh'!P66/1000000</f>
        <v>0</v>
      </c>
      <c r="Q66" s="165">
        <f>+'Sheet1 -c.lanh'!Q66/1000000</f>
        <v>0</v>
      </c>
      <c r="R66" s="164">
        <f t="shared" si="11"/>
        <v>0</v>
      </c>
      <c r="S66" s="165">
        <f>+'Sheet1 -c.lanh'!S66/1000000</f>
        <v>0</v>
      </c>
      <c r="T66" s="165">
        <f>+'Sheet1 -c.lanh'!T66/1000000</f>
        <v>0</v>
      </c>
      <c r="U66" s="165">
        <f>+'Sheet1 -c.lanh'!U66/1000000</f>
        <v>0</v>
      </c>
      <c r="V66" s="165">
        <f>+'Sheet1 -c.lanh'!V66/1000000</f>
        <v>0</v>
      </c>
      <c r="W66" s="164">
        <f t="shared" si="12"/>
        <v>3314.9834249999999</v>
      </c>
      <c r="X66" s="165">
        <f>+'Sheet1 -c.lanh'!X66/1000000</f>
        <v>0</v>
      </c>
      <c r="Y66" s="165">
        <f>+'Sheet1 -c.lanh'!Y66/1000000</f>
        <v>3314.9834249999999</v>
      </c>
      <c r="Z66" s="166">
        <f t="shared" si="13"/>
        <v>0.87635892640469903</v>
      </c>
      <c r="AA66" s="166"/>
      <c r="AB66" s="166">
        <f t="shared" si="14"/>
        <v>0.40259020601539219</v>
      </c>
      <c r="AC66" s="166"/>
      <c r="AD66" s="166"/>
      <c r="AE66" s="166"/>
      <c r="AF66" s="167"/>
      <c r="AG66" s="167"/>
      <c r="AH66" s="167"/>
      <c r="AI66" s="143">
        <f t="shared" si="6"/>
        <v>0</v>
      </c>
      <c r="AJ66" s="158"/>
      <c r="AK66" s="168"/>
    </row>
    <row r="67" spans="1:37" ht="22.6" customHeight="1" x14ac:dyDescent="0.25">
      <c r="A67" s="162">
        <v>57</v>
      </c>
      <c r="B67" s="163" t="s">
        <v>454</v>
      </c>
      <c r="C67" s="164">
        <f t="shared" si="8"/>
        <v>2691.5487589999998</v>
      </c>
      <c r="D67" s="165">
        <f>+'Sheet1 -c.lanh'!D67/1000000</f>
        <v>0</v>
      </c>
      <c r="E67" s="165">
        <f>+'Sheet1 -c.lanh'!E67/1000000</f>
        <v>2691.5487589999998</v>
      </c>
      <c r="F67" s="165">
        <f>+'Sheet1 -c.lanh'!F67/1000000</f>
        <v>0</v>
      </c>
      <c r="G67" s="165">
        <f>+'Sheet1 -c.lanh'!G67/1000000</f>
        <v>0</v>
      </c>
      <c r="H67" s="165">
        <f>+'Sheet1 -c.lanh'!H67/1000000</f>
        <v>0</v>
      </c>
      <c r="I67" s="165">
        <f>+'Sheet1 -c.lanh'!I67/1000000</f>
        <v>0</v>
      </c>
      <c r="J67" s="164"/>
      <c r="K67" s="164"/>
      <c r="L67" s="164"/>
      <c r="M67" s="164">
        <f t="shared" si="10"/>
        <v>2691.5487589999998</v>
      </c>
      <c r="N67" s="165">
        <f>+'Sheet1 -c.lanh'!N67/1000000</f>
        <v>0</v>
      </c>
      <c r="O67" s="165">
        <f>+'Sheet1 -c.lanh'!O67/1000000</f>
        <v>2691.5487589999998</v>
      </c>
      <c r="P67" s="165">
        <f>+'Sheet1 -c.lanh'!P67/1000000</f>
        <v>0</v>
      </c>
      <c r="Q67" s="165">
        <f>+'Sheet1 -c.lanh'!Q67/1000000</f>
        <v>0</v>
      </c>
      <c r="R67" s="164">
        <f t="shared" si="11"/>
        <v>0</v>
      </c>
      <c r="S67" s="165">
        <f>+'Sheet1 -c.lanh'!S67/1000000</f>
        <v>0</v>
      </c>
      <c r="T67" s="165">
        <f>+'Sheet1 -c.lanh'!T67/1000000</f>
        <v>0</v>
      </c>
      <c r="U67" s="165">
        <f>+'Sheet1 -c.lanh'!U67/1000000</f>
        <v>0</v>
      </c>
      <c r="V67" s="165">
        <f>+'Sheet1 -c.lanh'!V67/1000000</f>
        <v>0</v>
      </c>
      <c r="W67" s="164">
        <f t="shared" si="12"/>
        <v>0</v>
      </c>
      <c r="X67" s="165">
        <f>+'Sheet1 -c.lanh'!X67/1000000</f>
        <v>0</v>
      </c>
      <c r="Y67" s="165">
        <f>+'Sheet1 -c.lanh'!Y67/1000000</f>
        <v>0</v>
      </c>
      <c r="Z67" s="166">
        <f t="shared" si="13"/>
        <v>1</v>
      </c>
      <c r="AA67" s="166"/>
      <c r="AB67" s="166">
        <f t="shared" si="14"/>
        <v>1</v>
      </c>
      <c r="AC67" s="166"/>
      <c r="AD67" s="166"/>
      <c r="AE67" s="166"/>
      <c r="AF67" s="167"/>
      <c r="AG67" s="167"/>
      <c r="AH67" s="167"/>
      <c r="AI67" s="143">
        <f t="shared" si="6"/>
        <v>0</v>
      </c>
      <c r="AJ67" s="158"/>
      <c r="AK67" s="168"/>
    </row>
    <row r="68" spans="1:37" x14ac:dyDescent="0.25">
      <c r="A68" s="162">
        <v>58</v>
      </c>
      <c r="B68" s="163" t="s">
        <v>71</v>
      </c>
      <c r="C68" s="164">
        <f t="shared" si="8"/>
        <v>3835.5548119999999</v>
      </c>
      <c r="D68" s="165">
        <f>+'Sheet1 -c.lanh'!D68/1000000</f>
        <v>0</v>
      </c>
      <c r="E68" s="165">
        <f>+'Sheet1 -c.lanh'!E68/1000000</f>
        <v>3835.5548119999999</v>
      </c>
      <c r="F68" s="165">
        <f>+'Sheet1 -c.lanh'!F68/1000000</f>
        <v>0</v>
      </c>
      <c r="G68" s="165">
        <f>+'Sheet1 -c.lanh'!G68/1000000</f>
        <v>0</v>
      </c>
      <c r="H68" s="165">
        <f>+'Sheet1 -c.lanh'!H68/1000000</f>
        <v>0</v>
      </c>
      <c r="I68" s="165">
        <f>+'Sheet1 -c.lanh'!I68/1000000</f>
        <v>0</v>
      </c>
      <c r="J68" s="164"/>
      <c r="K68" s="164"/>
      <c r="L68" s="164"/>
      <c r="M68" s="164">
        <f t="shared" si="10"/>
        <v>3835.5548119999999</v>
      </c>
      <c r="N68" s="165">
        <f>+'Sheet1 -c.lanh'!N68/1000000</f>
        <v>0</v>
      </c>
      <c r="O68" s="165">
        <f>+'Sheet1 -c.lanh'!O68/1000000</f>
        <v>3835.5548119999999</v>
      </c>
      <c r="P68" s="165">
        <f>+'Sheet1 -c.lanh'!P68/1000000</f>
        <v>0</v>
      </c>
      <c r="Q68" s="165">
        <f>+'Sheet1 -c.lanh'!Q68/1000000</f>
        <v>0</v>
      </c>
      <c r="R68" s="164">
        <f t="shared" si="11"/>
        <v>0</v>
      </c>
      <c r="S68" s="165">
        <f>+'Sheet1 -c.lanh'!S68/1000000</f>
        <v>0</v>
      </c>
      <c r="T68" s="165">
        <f>+'Sheet1 -c.lanh'!T68/1000000</f>
        <v>0</v>
      </c>
      <c r="U68" s="165">
        <f>+'Sheet1 -c.lanh'!U68/1000000</f>
        <v>0</v>
      </c>
      <c r="V68" s="165">
        <f>+'Sheet1 -c.lanh'!V68/1000000</f>
        <v>0</v>
      </c>
      <c r="W68" s="164">
        <f t="shared" si="12"/>
        <v>0</v>
      </c>
      <c r="X68" s="165">
        <f>+'Sheet1 -c.lanh'!X68/1000000</f>
        <v>0</v>
      </c>
      <c r="Y68" s="165">
        <f>+'Sheet1 -c.lanh'!Y68/1000000</f>
        <v>0</v>
      </c>
      <c r="Z68" s="166">
        <f t="shared" si="13"/>
        <v>1</v>
      </c>
      <c r="AA68" s="166"/>
      <c r="AB68" s="166">
        <f t="shared" si="14"/>
        <v>1</v>
      </c>
      <c r="AC68" s="166"/>
      <c r="AD68" s="166"/>
      <c r="AE68" s="166"/>
      <c r="AF68" s="167"/>
      <c r="AG68" s="167"/>
      <c r="AH68" s="167"/>
      <c r="AI68" s="143">
        <f t="shared" si="6"/>
        <v>0</v>
      </c>
      <c r="AJ68" s="158"/>
      <c r="AK68" s="168"/>
    </row>
    <row r="69" spans="1:37" ht="20.95" x14ac:dyDescent="0.25">
      <c r="A69" s="162">
        <v>59</v>
      </c>
      <c r="B69" s="163" t="s">
        <v>538</v>
      </c>
      <c r="C69" s="164">
        <f t="shared" si="8"/>
        <v>57355.62</v>
      </c>
      <c r="D69" s="165">
        <f>+'Sheet1 -c.lanh'!D69/1000000</f>
        <v>1000</v>
      </c>
      <c r="E69" s="165">
        <f>+'Sheet1 -c.lanh'!E69/1000000</f>
        <v>56355.62</v>
      </c>
      <c r="F69" s="165">
        <f>+'Sheet1 -c.lanh'!F69/1000000</f>
        <v>0</v>
      </c>
      <c r="G69" s="165">
        <f>+'Sheet1 -c.lanh'!G69/1000000</f>
        <v>0</v>
      </c>
      <c r="H69" s="165">
        <f>+'Sheet1 -c.lanh'!H69/1000000</f>
        <v>0</v>
      </c>
      <c r="I69" s="165">
        <f>+'Sheet1 -c.lanh'!I69/1000000</f>
        <v>0</v>
      </c>
      <c r="J69" s="164"/>
      <c r="K69" s="164"/>
      <c r="L69" s="164"/>
      <c r="M69" s="164">
        <f t="shared" si="10"/>
        <v>61107.376356000001</v>
      </c>
      <c r="N69" s="165">
        <f>+'Sheet1 -c.lanh'!N69/1000000</f>
        <v>1000</v>
      </c>
      <c r="O69" s="165">
        <f>+'Sheet1 -c.lanh'!O69/1000000</f>
        <v>59217.708065999999</v>
      </c>
      <c r="P69" s="165">
        <f>+'Sheet1 -c.lanh'!P69/1000000</f>
        <v>0</v>
      </c>
      <c r="Q69" s="165">
        <f>+'Sheet1 -c.lanh'!Q69/1000000</f>
        <v>0</v>
      </c>
      <c r="R69" s="164">
        <f t="shared" si="11"/>
        <v>0</v>
      </c>
      <c r="S69" s="165">
        <f>+'Sheet1 -c.lanh'!S69/1000000</f>
        <v>0</v>
      </c>
      <c r="T69" s="165">
        <f>+'Sheet1 -c.lanh'!T69/1000000</f>
        <v>0</v>
      </c>
      <c r="U69" s="165">
        <f>+'Sheet1 -c.lanh'!U69/1000000</f>
        <v>0</v>
      </c>
      <c r="V69" s="165">
        <f>+'Sheet1 -c.lanh'!V69/1000000</f>
        <v>0</v>
      </c>
      <c r="W69" s="164">
        <f t="shared" si="12"/>
        <v>889.66828999999996</v>
      </c>
      <c r="X69" s="165">
        <f>+'Sheet1 -c.lanh'!X69/1000000</f>
        <v>0</v>
      </c>
      <c r="Y69" s="165">
        <f>+'Sheet1 -c.lanh'!Y69/1000000</f>
        <v>889.66828999999996</v>
      </c>
      <c r="Z69" s="166">
        <f t="shared" si="13"/>
        <v>1.0654121837755393</v>
      </c>
      <c r="AA69" s="166">
        <f t="shared" si="15"/>
        <v>1</v>
      </c>
      <c r="AB69" s="166">
        <f t="shared" si="14"/>
        <v>1.0507862049250811</v>
      </c>
      <c r="AC69" s="166"/>
      <c r="AD69" s="166"/>
      <c r="AE69" s="166"/>
      <c r="AF69" s="167"/>
      <c r="AG69" s="167"/>
      <c r="AH69" s="167"/>
      <c r="AI69" s="143">
        <f t="shared" si="6"/>
        <v>0</v>
      </c>
      <c r="AJ69" s="158"/>
      <c r="AK69" s="168"/>
    </row>
    <row r="70" spans="1:37" x14ac:dyDescent="0.25">
      <c r="A70" s="162">
        <v>60</v>
      </c>
      <c r="B70" s="163" t="s">
        <v>455</v>
      </c>
      <c r="C70" s="164">
        <f t="shared" si="8"/>
        <v>2043.8150000000001</v>
      </c>
      <c r="D70" s="165">
        <f>+'Sheet1 -c.lanh'!D70/1000000</f>
        <v>0</v>
      </c>
      <c r="E70" s="165">
        <f>+'Sheet1 -c.lanh'!E70/1000000</f>
        <v>2043.8150000000001</v>
      </c>
      <c r="F70" s="165">
        <f>+'Sheet1 -c.lanh'!F70/1000000</f>
        <v>0</v>
      </c>
      <c r="G70" s="165">
        <f>+'Sheet1 -c.lanh'!G70/1000000</f>
        <v>0</v>
      </c>
      <c r="H70" s="165">
        <f>+'Sheet1 -c.lanh'!H70/1000000</f>
        <v>0</v>
      </c>
      <c r="I70" s="165">
        <f>+'Sheet1 -c.lanh'!I70/1000000</f>
        <v>0</v>
      </c>
      <c r="J70" s="164"/>
      <c r="K70" s="164"/>
      <c r="L70" s="164"/>
      <c r="M70" s="164">
        <f t="shared" si="10"/>
        <v>2043.8150000000001</v>
      </c>
      <c r="N70" s="165">
        <f>+'Sheet1 -c.lanh'!N70/1000000</f>
        <v>0</v>
      </c>
      <c r="O70" s="165">
        <f>+'Sheet1 -c.lanh'!O70/1000000</f>
        <v>2043.8150000000001</v>
      </c>
      <c r="P70" s="165">
        <f>+'Sheet1 -c.lanh'!P70/1000000</f>
        <v>0</v>
      </c>
      <c r="Q70" s="165">
        <f>+'Sheet1 -c.lanh'!Q70/1000000</f>
        <v>0</v>
      </c>
      <c r="R70" s="164">
        <f t="shared" si="11"/>
        <v>0</v>
      </c>
      <c r="S70" s="165">
        <f>+'Sheet1 -c.lanh'!S70/1000000</f>
        <v>0</v>
      </c>
      <c r="T70" s="165">
        <f>+'Sheet1 -c.lanh'!T70/1000000</f>
        <v>0</v>
      </c>
      <c r="U70" s="165">
        <f>+'Sheet1 -c.lanh'!U70/1000000</f>
        <v>0</v>
      </c>
      <c r="V70" s="165">
        <f>+'Sheet1 -c.lanh'!V70/1000000</f>
        <v>0</v>
      </c>
      <c r="W70" s="164">
        <f t="shared" si="12"/>
        <v>0</v>
      </c>
      <c r="X70" s="165">
        <f>+'Sheet1 -c.lanh'!X70/1000000</f>
        <v>0</v>
      </c>
      <c r="Y70" s="165">
        <f>+'Sheet1 -c.lanh'!Y70/1000000</f>
        <v>0</v>
      </c>
      <c r="Z70" s="166">
        <f t="shared" si="13"/>
        <v>1</v>
      </c>
      <c r="AA70" s="166"/>
      <c r="AB70" s="166">
        <f t="shared" si="14"/>
        <v>1</v>
      </c>
      <c r="AC70" s="166"/>
      <c r="AD70" s="166"/>
      <c r="AE70" s="166"/>
      <c r="AF70" s="167"/>
      <c r="AG70" s="167"/>
      <c r="AH70" s="167"/>
      <c r="AI70" s="143">
        <f t="shared" si="6"/>
        <v>0</v>
      </c>
      <c r="AJ70" s="158"/>
      <c r="AK70" s="168"/>
    </row>
    <row r="71" spans="1:37" x14ac:dyDescent="0.25">
      <c r="A71" s="162">
        <v>61</v>
      </c>
      <c r="B71" s="163" t="s">
        <v>535</v>
      </c>
      <c r="C71" s="164">
        <f t="shared" si="8"/>
        <v>15015.25</v>
      </c>
      <c r="D71" s="165">
        <f>+'Sheet1 -c.lanh'!D71/1000000</f>
        <v>0</v>
      </c>
      <c r="E71" s="165">
        <f>+'Sheet1 -c.lanh'!E71/1000000</f>
        <v>15015.25</v>
      </c>
      <c r="F71" s="165">
        <f>+'Sheet1 -c.lanh'!F71/1000000</f>
        <v>0</v>
      </c>
      <c r="G71" s="165">
        <f>+'Sheet1 -c.lanh'!G71/1000000</f>
        <v>0</v>
      </c>
      <c r="H71" s="165">
        <f>+'Sheet1 -c.lanh'!H71/1000000</f>
        <v>0</v>
      </c>
      <c r="I71" s="165">
        <f>+'Sheet1 -c.lanh'!I71/1000000</f>
        <v>0</v>
      </c>
      <c r="J71" s="164"/>
      <c r="K71" s="164"/>
      <c r="L71" s="164"/>
      <c r="M71" s="164">
        <f t="shared" si="10"/>
        <v>7935.892194</v>
      </c>
      <c r="N71" s="165">
        <f>+'Sheet1 -c.lanh'!N71/1000000</f>
        <v>0</v>
      </c>
      <c r="O71" s="165">
        <f>+'Sheet1 -c.lanh'!O71/1000000</f>
        <v>7935.892194</v>
      </c>
      <c r="P71" s="165">
        <f>+'Sheet1 -c.lanh'!P71/1000000</f>
        <v>0</v>
      </c>
      <c r="Q71" s="165">
        <f>+'Sheet1 -c.lanh'!Q71/1000000</f>
        <v>0</v>
      </c>
      <c r="R71" s="164">
        <f t="shared" si="11"/>
        <v>0</v>
      </c>
      <c r="S71" s="165">
        <f>+'Sheet1 -c.lanh'!S71/1000000</f>
        <v>0</v>
      </c>
      <c r="T71" s="165">
        <f>+'Sheet1 -c.lanh'!T71/1000000</f>
        <v>0</v>
      </c>
      <c r="U71" s="165">
        <f>+'Sheet1 -c.lanh'!U71/1000000</f>
        <v>0</v>
      </c>
      <c r="V71" s="165">
        <f>+'Sheet1 -c.lanh'!V71/1000000</f>
        <v>0</v>
      </c>
      <c r="W71" s="164">
        <f t="shared" si="12"/>
        <v>0</v>
      </c>
      <c r="X71" s="165">
        <f>+'Sheet1 -c.lanh'!X71/1000000</f>
        <v>0</v>
      </c>
      <c r="Y71" s="165">
        <f>+'Sheet1 -c.lanh'!Y71/1000000</f>
        <v>0</v>
      </c>
      <c r="Z71" s="166">
        <f t="shared" si="13"/>
        <v>0.52852214874877212</v>
      </c>
      <c r="AA71" s="166"/>
      <c r="AB71" s="166">
        <f t="shared" si="14"/>
        <v>0.52852214874877212</v>
      </c>
      <c r="AC71" s="166"/>
      <c r="AD71" s="166"/>
      <c r="AE71" s="166"/>
      <c r="AF71" s="167"/>
      <c r="AG71" s="167"/>
      <c r="AH71" s="167"/>
      <c r="AI71" s="143">
        <f t="shared" si="6"/>
        <v>0</v>
      </c>
      <c r="AJ71" s="158"/>
      <c r="AK71" s="168"/>
    </row>
    <row r="72" spans="1:37" ht="22.6" customHeight="1" x14ac:dyDescent="0.25">
      <c r="A72" s="162">
        <v>62</v>
      </c>
      <c r="B72" s="163" t="s">
        <v>512</v>
      </c>
      <c r="C72" s="164">
        <f t="shared" si="8"/>
        <v>8751.3245999999999</v>
      </c>
      <c r="D72" s="165">
        <f>+'Sheet1 -c.lanh'!D72/1000000</f>
        <v>0</v>
      </c>
      <c r="E72" s="165">
        <f>+'Sheet1 -c.lanh'!E72/1000000</f>
        <v>8751.3245999999999</v>
      </c>
      <c r="F72" s="165">
        <f>+'Sheet1 -c.lanh'!F72/1000000</f>
        <v>0</v>
      </c>
      <c r="G72" s="165">
        <f>+'Sheet1 -c.lanh'!G72/1000000</f>
        <v>0</v>
      </c>
      <c r="H72" s="165">
        <f>+'Sheet1 -c.lanh'!H72/1000000</f>
        <v>0</v>
      </c>
      <c r="I72" s="165">
        <f>+'Sheet1 -c.lanh'!I72/1000000</f>
        <v>0</v>
      </c>
      <c r="J72" s="164"/>
      <c r="K72" s="164"/>
      <c r="L72" s="164"/>
      <c r="M72" s="164">
        <f t="shared" si="10"/>
        <v>5917.0969780000005</v>
      </c>
      <c r="N72" s="165">
        <f>+'Sheet1 -c.lanh'!N72/1000000</f>
        <v>0</v>
      </c>
      <c r="O72" s="165">
        <f>+'Sheet1 -c.lanh'!O72/1000000</f>
        <v>5718.7569780000003</v>
      </c>
      <c r="P72" s="165">
        <f>+'Sheet1 -c.lanh'!P72/1000000</f>
        <v>0</v>
      </c>
      <c r="Q72" s="165">
        <f>+'Sheet1 -c.lanh'!Q72/1000000</f>
        <v>0</v>
      </c>
      <c r="R72" s="164">
        <f t="shared" si="11"/>
        <v>0</v>
      </c>
      <c r="S72" s="165">
        <f>+'Sheet1 -c.lanh'!S72/1000000</f>
        <v>0</v>
      </c>
      <c r="T72" s="165">
        <f>+'Sheet1 -c.lanh'!T72/1000000</f>
        <v>0</v>
      </c>
      <c r="U72" s="165">
        <f>+'Sheet1 -c.lanh'!U72/1000000</f>
        <v>0</v>
      </c>
      <c r="V72" s="165">
        <f>+'Sheet1 -c.lanh'!V72/1000000</f>
        <v>0</v>
      </c>
      <c r="W72" s="164">
        <f t="shared" si="12"/>
        <v>198.34</v>
      </c>
      <c r="X72" s="165">
        <f>+'Sheet1 -c.lanh'!X72/1000000</f>
        <v>0</v>
      </c>
      <c r="Y72" s="165">
        <f>+'Sheet1 -c.lanh'!Y72/1000000</f>
        <v>198.34</v>
      </c>
      <c r="Z72" s="166">
        <f t="shared" si="13"/>
        <v>0.67613729903242314</v>
      </c>
      <c r="AA72" s="166"/>
      <c r="AB72" s="166">
        <f t="shared" si="14"/>
        <v>0.65347330140171012</v>
      </c>
      <c r="AC72" s="166"/>
      <c r="AD72" s="166"/>
      <c r="AE72" s="166"/>
      <c r="AF72" s="167"/>
      <c r="AG72" s="167"/>
      <c r="AH72" s="167"/>
      <c r="AI72" s="143">
        <f t="shared" si="6"/>
        <v>0</v>
      </c>
      <c r="AJ72" s="158"/>
      <c r="AK72" s="168"/>
    </row>
    <row r="73" spans="1:37" ht="22.6" customHeight="1" x14ac:dyDescent="0.25">
      <c r="A73" s="162">
        <v>63</v>
      </c>
      <c r="B73" s="163" t="s">
        <v>605</v>
      </c>
      <c r="C73" s="164">
        <f t="shared" si="8"/>
        <v>278</v>
      </c>
      <c r="D73" s="165">
        <f>+'Sheet1 -c.lanh'!D73/1000000</f>
        <v>0</v>
      </c>
      <c r="E73" s="165">
        <f>+'Sheet1 -c.lanh'!E73/1000000</f>
        <v>278</v>
      </c>
      <c r="F73" s="165">
        <f>+'Sheet1 -c.lanh'!F73/1000000</f>
        <v>0</v>
      </c>
      <c r="G73" s="165">
        <f>+'Sheet1 -c.lanh'!G73/1000000</f>
        <v>0</v>
      </c>
      <c r="H73" s="165">
        <f>+'Sheet1 -c.lanh'!H73/1000000</f>
        <v>0</v>
      </c>
      <c r="I73" s="165">
        <f>+'Sheet1 -c.lanh'!I73/1000000</f>
        <v>0</v>
      </c>
      <c r="J73" s="164"/>
      <c r="K73" s="164"/>
      <c r="L73" s="164"/>
      <c r="M73" s="164">
        <f t="shared" si="10"/>
        <v>278</v>
      </c>
      <c r="N73" s="165">
        <f>+'Sheet1 -c.lanh'!N73/1000000</f>
        <v>0</v>
      </c>
      <c r="O73" s="165">
        <f>+'Sheet1 -c.lanh'!O73/1000000</f>
        <v>278</v>
      </c>
      <c r="P73" s="165">
        <f>+'Sheet1 -c.lanh'!P73/1000000</f>
        <v>0</v>
      </c>
      <c r="Q73" s="165">
        <f>+'Sheet1 -c.lanh'!Q73/1000000</f>
        <v>0</v>
      </c>
      <c r="R73" s="164">
        <f t="shared" si="11"/>
        <v>0</v>
      </c>
      <c r="S73" s="165">
        <f>+'Sheet1 -c.lanh'!S73/1000000</f>
        <v>0</v>
      </c>
      <c r="T73" s="165">
        <f>+'Sheet1 -c.lanh'!T73/1000000</f>
        <v>0</v>
      </c>
      <c r="U73" s="165">
        <f>+'Sheet1 -c.lanh'!U73/1000000</f>
        <v>0</v>
      </c>
      <c r="V73" s="165">
        <f>+'Sheet1 -c.lanh'!V73/1000000</f>
        <v>0</v>
      </c>
      <c r="W73" s="164">
        <f t="shared" si="12"/>
        <v>0</v>
      </c>
      <c r="X73" s="165">
        <f>+'Sheet1 -c.lanh'!X73/1000000</f>
        <v>0</v>
      </c>
      <c r="Y73" s="165">
        <f>+'Sheet1 -c.lanh'!Y73/1000000</f>
        <v>0</v>
      </c>
      <c r="Z73" s="166">
        <f t="shared" si="13"/>
        <v>1</v>
      </c>
      <c r="AA73" s="166"/>
      <c r="AB73" s="166">
        <f t="shared" si="14"/>
        <v>1</v>
      </c>
      <c r="AC73" s="166"/>
      <c r="AD73" s="166"/>
      <c r="AE73" s="166"/>
      <c r="AF73" s="167"/>
      <c r="AG73" s="167"/>
      <c r="AH73" s="167"/>
      <c r="AI73" s="143">
        <f t="shared" si="6"/>
        <v>0</v>
      </c>
      <c r="AJ73" s="158"/>
    </row>
    <row r="74" spans="1:37" ht="22.6" customHeight="1" x14ac:dyDescent="0.25">
      <c r="A74" s="162">
        <v>64</v>
      </c>
      <c r="B74" s="163" t="s">
        <v>544</v>
      </c>
      <c r="C74" s="164">
        <f t="shared" si="8"/>
        <v>48</v>
      </c>
      <c r="D74" s="165">
        <f>+'Sheet1 -c.lanh'!D74/1000000</f>
        <v>0</v>
      </c>
      <c r="E74" s="165">
        <f>+'Sheet1 -c.lanh'!E74/1000000</f>
        <v>48</v>
      </c>
      <c r="F74" s="165">
        <f>+'Sheet1 -c.lanh'!F74/1000000</f>
        <v>0</v>
      </c>
      <c r="G74" s="165">
        <f>+'Sheet1 -c.lanh'!G74/1000000</f>
        <v>0</v>
      </c>
      <c r="H74" s="165">
        <f>+'Sheet1 -c.lanh'!H74/1000000</f>
        <v>0</v>
      </c>
      <c r="I74" s="165">
        <f>+'Sheet1 -c.lanh'!I74/1000000</f>
        <v>0</v>
      </c>
      <c r="J74" s="164"/>
      <c r="K74" s="164"/>
      <c r="L74" s="164"/>
      <c r="M74" s="164">
        <f t="shared" si="10"/>
        <v>48</v>
      </c>
      <c r="N74" s="165">
        <f>+'Sheet1 -c.lanh'!N74/1000000</f>
        <v>0</v>
      </c>
      <c r="O74" s="165">
        <f>+'Sheet1 -c.lanh'!O74/1000000</f>
        <v>48</v>
      </c>
      <c r="P74" s="165">
        <f>+'Sheet1 -c.lanh'!P74/1000000</f>
        <v>0</v>
      </c>
      <c r="Q74" s="165">
        <f>+'Sheet1 -c.lanh'!Q74/1000000</f>
        <v>0</v>
      </c>
      <c r="R74" s="164">
        <f t="shared" si="11"/>
        <v>0</v>
      </c>
      <c r="S74" s="165">
        <f>+'Sheet1 -c.lanh'!S74/1000000</f>
        <v>0</v>
      </c>
      <c r="T74" s="165">
        <f>+'Sheet1 -c.lanh'!T74/1000000</f>
        <v>0</v>
      </c>
      <c r="U74" s="165">
        <f>+'Sheet1 -c.lanh'!U74/1000000</f>
        <v>0</v>
      </c>
      <c r="V74" s="165">
        <f>+'Sheet1 -c.lanh'!V74/1000000</f>
        <v>0</v>
      </c>
      <c r="W74" s="164">
        <f t="shared" si="12"/>
        <v>0</v>
      </c>
      <c r="X74" s="165">
        <f>+'Sheet1 -c.lanh'!X74/1000000</f>
        <v>0</v>
      </c>
      <c r="Y74" s="165">
        <f>+'Sheet1 -c.lanh'!Y74/1000000</f>
        <v>0</v>
      </c>
      <c r="Z74" s="166">
        <f t="shared" si="13"/>
        <v>1</v>
      </c>
      <c r="AA74" s="166"/>
      <c r="AB74" s="166">
        <f t="shared" si="14"/>
        <v>1</v>
      </c>
      <c r="AC74" s="166"/>
      <c r="AD74" s="166"/>
      <c r="AE74" s="166"/>
      <c r="AF74" s="167"/>
      <c r="AG74" s="167"/>
      <c r="AH74" s="167"/>
      <c r="AI74" s="143">
        <f t="shared" ref="AI74:AI143" si="17">+W74-SUM(X74:Y74)</f>
        <v>0</v>
      </c>
      <c r="AJ74" s="158"/>
    </row>
    <row r="75" spans="1:37" ht="22.6" customHeight="1" x14ac:dyDescent="0.25">
      <c r="A75" s="162">
        <v>65</v>
      </c>
      <c r="B75" s="163" t="s">
        <v>606</v>
      </c>
      <c r="C75" s="164">
        <f t="shared" si="8"/>
        <v>5</v>
      </c>
      <c r="D75" s="165">
        <f>+'Sheet1 -c.lanh'!D75/1000000</f>
        <v>0</v>
      </c>
      <c r="E75" s="165">
        <f>+'Sheet1 -c.lanh'!E75/1000000</f>
        <v>5</v>
      </c>
      <c r="F75" s="165">
        <f>+'Sheet1 -c.lanh'!F75/1000000</f>
        <v>0</v>
      </c>
      <c r="G75" s="165">
        <f>+'Sheet1 -c.lanh'!G75/1000000</f>
        <v>0</v>
      </c>
      <c r="H75" s="165">
        <f>+'Sheet1 -c.lanh'!H75/1000000</f>
        <v>0</v>
      </c>
      <c r="I75" s="165">
        <f>+'Sheet1 -c.lanh'!I75/1000000</f>
        <v>0</v>
      </c>
      <c r="J75" s="164"/>
      <c r="K75" s="164"/>
      <c r="L75" s="164"/>
      <c r="M75" s="164">
        <f t="shared" si="10"/>
        <v>5</v>
      </c>
      <c r="N75" s="165">
        <f>+'Sheet1 -c.lanh'!N75/1000000</f>
        <v>0</v>
      </c>
      <c r="O75" s="165">
        <f>+'Sheet1 -c.lanh'!O75/1000000</f>
        <v>5</v>
      </c>
      <c r="P75" s="165">
        <f>+'Sheet1 -c.lanh'!P75/1000000</f>
        <v>0</v>
      </c>
      <c r="Q75" s="165">
        <f>+'Sheet1 -c.lanh'!Q75/1000000</f>
        <v>0</v>
      </c>
      <c r="R75" s="164">
        <f t="shared" si="11"/>
        <v>0</v>
      </c>
      <c r="S75" s="165">
        <f>+'Sheet1 -c.lanh'!S75/1000000</f>
        <v>0</v>
      </c>
      <c r="T75" s="165">
        <f>+'Sheet1 -c.lanh'!T75/1000000</f>
        <v>0</v>
      </c>
      <c r="U75" s="165">
        <f>+'Sheet1 -c.lanh'!U75/1000000</f>
        <v>0</v>
      </c>
      <c r="V75" s="165">
        <f>+'Sheet1 -c.lanh'!V75/1000000</f>
        <v>0</v>
      </c>
      <c r="W75" s="164">
        <f t="shared" si="12"/>
        <v>0</v>
      </c>
      <c r="X75" s="165">
        <f>+'Sheet1 -c.lanh'!X75/1000000</f>
        <v>0</v>
      </c>
      <c r="Y75" s="165">
        <f>+'Sheet1 -c.lanh'!Y75/1000000</f>
        <v>0</v>
      </c>
      <c r="Z75" s="166">
        <f t="shared" si="13"/>
        <v>1</v>
      </c>
      <c r="AA75" s="166"/>
      <c r="AB75" s="166">
        <f t="shared" si="14"/>
        <v>1</v>
      </c>
      <c r="AC75" s="166"/>
      <c r="AD75" s="166"/>
      <c r="AE75" s="166"/>
      <c r="AF75" s="167"/>
      <c r="AG75" s="167"/>
      <c r="AH75" s="167"/>
      <c r="AI75" s="143">
        <f t="shared" si="17"/>
        <v>0</v>
      </c>
      <c r="AJ75" s="158"/>
    </row>
    <row r="76" spans="1:37" ht="15.05" customHeight="1" x14ac:dyDescent="0.25">
      <c r="A76" s="162">
        <v>66</v>
      </c>
      <c r="B76" s="163" t="s">
        <v>607</v>
      </c>
      <c r="C76" s="164">
        <f t="shared" ref="C76:C135" si="18">+SUM(D76:I76)</f>
        <v>4400</v>
      </c>
      <c r="D76" s="165">
        <f>+'Sheet1 -c.lanh'!D76/1000000</f>
        <v>4400</v>
      </c>
      <c r="E76" s="165">
        <f>+'Sheet1 -c.lanh'!E76/1000000</f>
        <v>0</v>
      </c>
      <c r="F76" s="165">
        <f>+'Sheet1 -c.lanh'!F76/1000000</f>
        <v>0</v>
      </c>
      <c r="G76" s="165">
        <f>+'Sheet1 -c.lanh'!G76/1000000</f>
        <v>0</v>
      </c>
      <c r="H76" s="165">
        <f>+'Sheet1 -c.lanh'!H76/1000000</f>
        <v>0</v>
      </c>
      <c r="I76" s="165">
        <f>+'Sheet1 -c.lanh'!I76/1000000</f>
        <v>0</v>
      </c>
      <c r="J76" s="164"/>
      <c r="K76" s="164"/>
      <c r="L76" s="164"/>
      <c r="M76" s="164">
        <f t="shared" ref="M76:M135" si="19">+SUM(N76:R76,U76:W76,)</f>
        <v>4400</v>
      </c>
      <c r="N76" s="165">
        <f>+'Sheet1 -c.lanh'!N76/1000000</f>
        <v>439.02</v>
      </c>
      <c r="O76" s="165">
        <f>+'Sheet1 -c.lanh'!O76/1000000</f>
        <v>0</v>
      </c>
      <c r="P76" s="165">
        <f>+'Sheet1 -c.lanh'!P76/1000000</f>
        <v>0</v>
      </c>
      <c r="Q76" s="165">
        <f>+'Sheet1 -c.lanh'!Q76/1000000</f>
        <v>0</v>
      </c>
      <c r="R76" s="164">
        <f t="shared" ref="R76:R135" si="20">+SUM(S76:T76)</f>
        <v>0</v>
      </c>
      <c r="S76" s="165">
        <f>+'Sheet1 -c.lanh'!S76/1000000</f>
        <v>0</v>
      </c>
      <c r="T76" s="165">
        <f>+'Sheet1 -c.lanh'!T76/1000000</f>
        <v>0</v>
      </c>
      <c r="U76" s="165">
        <f>+'Sheet1 -c.lanh'!U76/1000000</f>
        <v>0</v>
      </c>
      <c r="V76" s="165">
        <f>+'Sheet1 -c.lanh'!V76/1000000</f>
        <v>0</v>
      </c>
      <c r="W76" s="164">
        <f t="shared" ref="W76:W135" si="21">+SUM(X76:Y76)</f>
        <v>3960.98</v>
      </c>
      <c r="X76" s="165">
        <f>+'Sheet1 -c.lanh'!X76/1000000</f>
        <v>3960.98</v>
      </c>
      <c r="Y76" s="165">
        <f>+'Sheet1 -c.lanh'!Y76/1000000</f>
        <v>0</v>
      </c>
      <c r="Z76" s="166">
        <f t="shared" ref="Z76:Z139" si="22">+M76/C76</f>
        <v>1</v>
      </c>
      <c r="AA76" s="166">
        <f t="shared" ref="AA76:AA139" si="23">+N76/D76</f>
        <v>9.9777272727272728E-2</v>
      </c>
      <c r="AB76" s="166" t="e">
        <f t="shared" ref="AB76:AB135" si="24">+O76/E76</f>
        <v>#DIV/0!</v>
      </c>
      <c r="AC76" s="166"/>
      <c r="AD76" s="166"/>
      <c r="AE76" s="166"/>
      <c r="AF76" s="167"/>
      <c r="AG76" s="167"/>
      <c r="AH76" s="167"/>
      <c r="AI76" s="143">
        <f t="shared" si="17"/>
        <v>0</v>
      </c>
      <c r="AJ76" s="158"/>
    </row>
    <row r="77" spans="1:37" ht="15.05" customHeight="1" x14ac:dyDescent="0.25">
      <c r="A77" s="162">
        <v>67</v>
      </c>
      <c r="B77" s="163" t="s">
        <v>513</v>
      </c>
      <c r="C77" s="164">
        <f t="shared" si="18"/>
        <v>2210</v>
      </c>
      <c r="D77" s="165">
        <f>+'Sheet1 -c.lanh'!D77/1000000</f>
        <v>0</v>
      </c>
      <c r="E77" s="165">
        <f>+'Sheet1 -c.lanh'!E77/1000000</f>
        <v>2210</v>
      </c>
      <c r="F77" s="165">
        <f>+'Sheet1 -c.lanh'!F77/1000000</f>
        <v>0</v>
      </c>
      <c r="G77" s="165">
        <f>+'Sheet1 -c.lanh'!G77/1000000</f>
        <v>0</v>
      </c>
      <c r="H77" s="165">
        <f>+'Sheet1 -c.lanh'!H77/1000000</f>
        <v>0</v>
      </c>
      <c r="I77" s="165">
        <f>+'Sheet1 -c.lanh'!I77/1000000</f>
        <v>0</v>
      </c>
      <c r="J77" s="164"/>
      <c r="K77" s="164"/>
      <c r="L77" s="164"/>
      <c r="M77" s="164">
        <f t="shared" si="19"/>
        <v>2208.0326650000002</v>
      </c>
      <c r="N77" s="165">
        <f>+'Sheet1 -c.lanh'!N77/1000000</f>
        <v>0</v>
      </c>
      <c r="O77" s="165">
        <f>+'Sheet1 -c.lanh'!O77/1000000</f>
        <v>2208.0326650000002</v>
      </c>
      <c r="P77" s="165">
        <f>+'Sheet1 -c.lanh'!P77/1000000</f>
        <v>0</v>
      </c>
      <c r="Q77" s="165">
        <f>+'Sheet1 -c.lanh'!Q77/1000000</f>
        <v>0</v>
      </c>
      <c r="R77" s="164">
        <f t="shared" si="20"/>
        <v>0</v>
      </c>
      <c r="S77" s="165">
        <f>+'Sheet1 -c.lanh'!S77/1000000</f>
        <v>0</v>
      </c>
      <c r="T77" s="165">
        <f>+'Sheet1 -c.lanh'!T77/1000000</f>
        <v>0</v>
      </c>
      <c r="U77" s="165">
        <f>+'Sheet1 -c.lanh'!U77/1000000</f>
        <v>0</v>
      </c>
      <c r="V77" s="165">
        <f>+'Sheet1 -c.lanh'!V77/1000000</f>
        <v>0</v>
      </c>
      <c r="W77" s="164">
        <f t="shared" si="21"/>
        <v>0</v>
      </c>
      <c r="X77" s="165">
        <f>+'Sheet1 -c.lanh'!X77/1000000</f>
        <v>0</v>
      </c>
      <c r="Y77" s="165">
        <f>+'Sheet1 -c.lanh'!Y77/1000000</f>
        <v>0</v>
      </c>
      <c r="Z77" s="166">
        <f t="shared" si="22"/>
        <v>0.99910980316742093</v>
      </c>
      <c r="AA77" s="166"/>
      <c r="AB77" s="166">
        <f t="shared" si="24"/>
        <v>0.99910980316742093</v>
      </c>
      <c r="AC77" s="166"/>
      <c r="AD77" s="166"/>
      <c r="AE77" s="166"/>
      <c r="AF77" s="167"/>
      <c r="AG77" s="167"/>
      <c r="AH77" s="167"/>
      <c r="AI77" s="143">
        <f t="shared" si="17"/>
        <v>0</v>
      </c>
      <c r="AJ77" s="158"/>
    </row>
    <row r="78" spans="1:37" ht="20.95" x14ac:dyDescent="0.25">
      <c r="A78" s="162">
        <v>68</v>
      </c>
      <c r="B78" s="163" t="s">
        <v>83</v>
      </c>
      <c r="C78" s="164">
        <f t="shared" si="18"/>
        <v>211</v>
      </c>
      <c r="D78" s="165">
        <f>+'Sheet1 -c.lanh'!D78/1000000</f>
        <v>0</v>
      </c>
      <c r="E78" s="165">
        <f>+'Sheet1 -c.lanh'!E78/1000000</f>
        <v>211</v>
      </c>
      <c r="F78" s="165">
        <f>+'Sheet1 -c.lanh'!F78/1000000</f>
        <v>0</v>
      </c>
      <c r="G78" s="165">
        <f>+'Sheet1 -c.lanh'!G78/1000000</f>
        <v>0</v>
      </c>
      <c r="H78" s="165">
        <f>+'Sheet1 -c.lanh'!H78/1000000</f>
        <v>0</v>
      </c>
      <c r="I78" s="165">
        <f>+'Sheet1 -c.lanh'!I78/1000000</f>
        <v>0</v>
      </c>
      <c r="J78" s="164"/>
      <c r="K78" s="164"/>
      <c r="L78" s="164"/>
      <c r="M78" s="164">
        <f t="shared" si="19"/>
        <v>211</v>
      </c>
      <c r="N78" s="165">
        <f>+'Sheet1 -c.lanh'!N78/1000000</f>
        <v>0</v>
      </c>
      <c r="O78" s="165">
        <f>+'Sheet1 -c.lanh'!O78/1000000</f>
        <v>211</v>
      </c>
      <c r="P78" s="165">
        <f>+'Sheet1 -c.lanh'!P78/1000000</f>
        <v>0</v>
      </c>
      <c r="Q78" s="165">
        <f>+'Sheet1 -c.lanh'!Q78/1000000</f>
        <v>0</v>
      </c>
      <c r="R78" s="164">
        <f t="shared" si="20"/>
        <v>0</v>
      </c>
      <c r="S78" s="165">
        <f>+'Sheet1 -c.lanh'!S78/1000000</f>
        <v>0</v>
      </c>
      <c r="T78" s="165">
        <f>+'Sheet1 -c.lanh'!T78/1000000</f>
        <v>0</v>
      </c>
      <c r="U78" s="165">
        <f>+'Sheet1 -c.lanh'!U78/1000000</f>
        <v>0</v>
      </c>
      <c r="V78" s="165">
        <f>+'Sheet1 -c.lanh'!V78/1000000</f>
        <v>0</v>
      </c>
      <c r="W78" s="164">
        <f t="shared" si="21"/>
        <v>0</v>
      </c>
      <c r="X78" s="165">
        <f>+'Sheet1 -c.lanh'!X78/1000000</f>
        <v>0</v>
      </c>
      <c r="Y78" s="165">
        <f>+'Sheet1 -c.lanh'!Y78/1000000</f>
        <v>0</v>
      </c>
      <c r="Z78" s="166">
        <f t="shared" si="22"/>
        <v>1</v>
      </c>
      <c r="AA78" s="166"/>
      <c r="AB78" s="166">
        <f t="shared" si="24"/>
        <v>1</v>
      </c>
      <c r="AC78" s="166"/>
      <c r="AD78" s="166"/>
      <c r="AE78" s="166"/>
      <c r="AF78" s="167"/>
      <c r="AG78" s="167"/>
      <c r="AH78" s="167"/>
      <c r="AI78" s="143">
        <f t="shared" si="17"/>
        <v>0</v>
      </c>
      <c r="AJ78" s="158"/>
    </row>
    <row r="79" spans="1:37" ht="15.05" customHeight="1" x14ac:dyDescent="0.25">
      <c r="A79" s="162">
        <v>69</v>
      </c>
      <c r="B79" s="163" t="s">
        <v>514</v>
      </c>
      <c r="C79" s="164">
        <f t="shared" si="18"/>
        <v>176566.92103999999</v>
      </c>
      <c r="D79" s="165">
        <f>+'Sheet1 -c.lanh'!D79/1000000</f>
        <v>0</v>
      </c>
      <c r="E79" s="165">
        <f>+'Sheet1 -c.lanh'!E79/1000000</f>
        <v>176566.92103999999</v>
      </c>
      <c r="F79" s="165">
        <f>+'Sheet1 -c.lanh'!F79/1000000</f>
        <v>0</v>
      </c>
      <c r="G79" s="165">
        <f>+'Sheet1 -c.lanh'!G79/1000000</f>
        <v>0</v>
      </c>
      <c r="H79" s="165">
        <f>+'Sheet1 -c.lanh'!H79/1000000</f>
        <v>0</v>
      </c>
      <c r="I79" s="165">
        <f>+'Sheet1 -c.lanh'!I79/1000000</f>
        <v>0</v>
      </c>
      <c r="J79" s="164"/>
      <c r="K79" s="164"/>
      <c r="L79" s="164"/>
      <c r="M79" s="164">
        <f t="shared" si="19"/>
        <v>165542.57477499999</v>
      </c>
      <c r="N79" s="165">
        <f>+'Sheet1 -c.lanh'!N79/1000000</f>
        <v>0</v>
      </c>
      <c r="O79" s="165">
        <f>+'Sheet1 -c.lanh'!O79/1000000</f>
        <v>101878.479098</v>
      </c>
      <c r="P79" s="165">
        <f>+'Sheet1 -c.lanh'!P79/1000000</f>
        <v>0</v>
      </c>
      <c r="Q79" s="165">
        <f>+'Sheet1 -c.lanh'!Q79/1000000</f>
        <v>0</v>
      </c>
      <c r="R79" s="164">
        <f t="shared" si="20"/>
        <v>0</v>
      </c>
      <c r="S79" s="165">
        <f>+'Sheet1 -c.lanh'!S79/1000000</f>
        <v>0</v>
      </c>
      <c r="T79" s="165">
        <f>+'Sheet1 -c.lanh'!T79/1000000</f>
        <v>0</v>
      </c>
      <c r="U79" s="165">
        <f>+'Sheet1 -c.lanh'!U79/1000000</f>
        <v>0</v>
      </c>
      <c r="V79" s="165">
        <f>+'Sheet1 -c.lanh'!V79/1000000</f>
        <v>0</v>
      </c>
      <c r="W79" s="164">
        <f t="shared" si="21"/>
        <v>63664.095676999998</v>
      </c>
      <c r="X79" s="165">
        <f>+'Sheet1 -c.lanh'!X79/1000000</f>
        <v>0</v>
      </c>
      <c r="Y79" s="165">
        <f>+'Sheet1 -c.lanh'!Y79/1000000</f>
        <v>63664.095676999998</v>
      </c>
      <c r="Z79" s="166">
        <f t="shared" si="22"/>
        <v>0.93756278809153326</v>
      </c>
      <c r="AA79" s="166"/>
      <c r="AB79" s="166">
        <f t="shared" si="24"/>
        <v>0.57699640735605362</v>
      </c>
      <c r="AC79" s="166"/>
      <c r="AD79" s="166"/>
      <c r="AE79" s="166"/>
      <c r="AF79" s="167"/>
      <c r="AG79" s="167"/>
      <c r="AH79" s="167"/>
      <c r="AI79" s="143">
        <f t="shared" si="17"/>
        <v>0</v>
      </c>
      <c r="AJ79" s="158"/>
    </row>
    <row r="80" spans="1:37" x14ac:dyDescent="0.25">
      <c r="A80" s="162">
        <v>70</v>
      </c>
      <c r="B80" s="163" t="s">
        <v>515</v>
      </c>
      <c r="C80" s="164">
        <f t="shared" si="18"/>
        <v>812899.98059499997</v>
      </c>
      <c r="D80" s="165">
        <f>+'Sheet1 -c.lanh'!D80/1000000</f>
        <v>0</v>
      </c>
      <c r="E80" s="165">
        <f>+'Sheet1 -c.lanh'!E80/1000000</f>
        <v>812899.98059499997</v>
      </c>
      <c r="F80" s="165">
        <f>+'Sheet1 -c.lanh'!F80/1000000</f>
        <v>0</v>
      </c>
      <c r="G80" s="165">
        <f>+'Sheet1 -c.lanh'!G80/1000000</f>
        <v>0</v>
      </c>
      <c r="H80" s="165">
        <f>+'Sheet1 -c.lanh'!H80/1000000</f>
        <v>0</v>
      </c>
      <c r="I80" s="165">
        <f>+'Sheet1 -c.lanh'!I80/1000000</f>
        <v>0</v>
      </c>
      <c r="J80" s="164"/>
      <c r="K80" s="164"/>
      <c r="L80" s="164"/>
      <c r="M80" s="164">
        <f t="shared" si="19"/>
        <v>792024.96621599991</v>
      </c>
      <c r="N80" s="165">
        <f>+'Sheet1 -c.lanh'!N80/1000000</f>
        <v>0</v>
      </c>
      <c r="O80" s="165">
        <f>+'Sheet1 -c.lanh'!O80/1000000</f>
        <v>744653.84854499996</v>
      </c>
      <c r="P80" s="165">
        <f>+'Sheet1 -c.lanh'!P80/1000000</f>
        <v>0</v>
      </c>
      <c r="Q80" s="165">
        <f>+'Sheet1 -c.lanh'!Q80/1000000</f>
        <v>0</v>
      </c>
      <c r="R80" s="164">
        <f t="shared" si="20"/>
        <v>0</v>
      </c>
      <c r="S80" s="165">
        <f>+'Sheet1 -c.lanh'!S80/1000000</f>
        <v>0</v>
      </c>
      <c r="T80" s="165">
        <f>+'Sheet1 -c.lanh'!T80/1000000</f>
        <v>0</v>
      </c>
      <c r="U80" s="165">
        <f>+'Sheet1 -c.lanh'!U80/1000000</f>
        <v>0</v>
      </c>
      <c r="V80" s="165">
        <f>+'Sheet1 -c.lanh'!V80/1000000</f>
        <v>0</v>
      </c>
      <c r="W80" s="164">
        <f t="shared" si="21"/>
        <v>47371.117671</v>
      </c>
      <c r="X80" s="165">
        <f>+'Sheet1 -c.lanh'!X80/1000000</f>
        <v>0</v>
      </c>
      <c r="Y80" s="165">
        <f>+'Sheet1 -c.lanh'!Y80/1000000</f>
        <v>47371.117671</v>
      </c>
      <c r="Z80" s="166">
        <f t="shared" si="22"/>
        <v>0.97432031630297167</v>
      </c>
      <c r="AA80" s="166"/>
      <c r="AB80" s="166">
        <f t="shared" si="24"/>
        <v>0.91604608970460621</v>
      </c>
      <c r="AC80" s="166"/>
      <c r="AD80" s="166"/>
      <c r="AE80" s="166"/>
      <c r="AF80" s="167"/>
      <c r="AG80" s="167"/>
      <c r="AH80" s="167"/>
      <c r="AI80" s="143">
        <f t="shared" si="17"/>
        <v>0</v>
      </c>
      <c r="AJ80" s="158"/>
    </row>
    <row r="81" spans="1:36" ht="22.6" customHeight="1" x14ac:dyDescent="0.25">
      <c r="A81" s="162">
        <v>71</v>
      </c>
      <c r="B81" s="163" t="s">
        <v>90</v>
      </c>
      <c r="C81" s="164">
        <f t="shared" si="18"/>
        <v>255497</v>
      </c>
      <c r="D81" s="165">
        <f>+'Sheet1 -c.lanh'!D81/1000000</f>
        <v>30432</v>
      </c>
      <c r="E81" s="165">
        <f>+'Sheet1 -c.lanh'!E81/1000000</f>
        <v>225065</v>
      </c>
      <c r="F81" s="165">
        <f>+'Sheet1 -c.lanh'!F81/1000000</f>
        <v>0</v>
      </c>
      <c r="G81" s="165">
        <f>+'Sheet1 -c.lanh'!G81/1000000</f>
        <v>0</v>
      </c>
      <c r="H81" s="165">
        <f>+'Sheet1 -c.lanh'!H81/1000000</f>
        <v>0</v>
      </c>
      <c r="I81" s="165">
        <f>+'Sheet1 -c.lanh'!I81/1000000</f>
        <v>0</v>
      </c>
      <c r="J81" s="164"/>
      <c r="K81" s="164"/>
      <c r="L81" s="164"/>
      <c r="M81" s="164">
        <f t="shared" si="19"/>
        <v>244624.99908499999</v>
      </c>
      <c r="N81" s="165">
        <f>+'Sheet1 -c.lanh'!N81/1000000</f>
        <v>31824.591</v>
      </c>
      <c r="O81" s="165">
        <f>+'Sheet1 -c.lanh'!O81/1000000</f>
        <v>199763.758229</v>
      </c>
      <c r="P81" s="165">
        <f>+'Sheet1 -c.lanh'!P81/1000000</f>
        <v>0</v>
      </c>
      <c r="Q81" s="165">
        <f>+'Sheet1 -c.lanh'!Q81/1000000</f>
        <v>0</v>
      </c>
      <c r="R81" s="164">
        <f t="shared" si="20"/>
        <v>0</v>
      </c>
      <c r="S81" s="165">
        <f>+'Sheet1 -c.lanh'!S81/1000000</f>
        <v>0</v>
      </c>
      <c r="T81" s="165">
        <f>+'Sheet1 -c.lanh'!T81/1000000</f>
        <v>0</v>
      </c>
      <c r="U81" s="165">
        <f>+'Sheet1 -c.lanh'!U81/1000000</f>
        <v>0</v>
      </c>
      <c r="V81" s="165">
        <f>+'Sheet1 -c.lanh'!V81/1000000</f>
        <v>0</v>
      </c>
      <c r="W81" s="164">
        <f t="shared" si="21"/>
        <v>13036.649856</v>
      </c>
      <c r="X81" s="165">
        <f>+'Sheet1 -c.lanh'!X81/1000000</f>
        <v>9150.9127000000008</v>
      </c>
      <c r="Y81" s="165">
        <f>+'Sheet1 -c.lanh'!Y81/1000000</f>
        <v>3885.7371560000001</v>
      </c>
      <c r="Z81" s="166">
        <f t="shared" si="22"/>
        <v>0.95744763768263419</v>
      </c>
      <c r="AA81" s="166">
        <f t="shared" si="23"/>
        <v>1.0457607452681388</v>
      </c>
      <c r="AB81" s="166">
        <f t="shared" si="24"/>
        <v>0.88758251273632061</v>
      </c>
      <c r="AC81" s="166"/>
      <c r="AD81" s="166"/>
      <c r="AE81" s="166"/>
      <c r="AF81" s="167"/>
      <c r="AG81" s="167"/>
      <c r="AH81" s="167"/>
      <c r="AI81" s="143">
        <f t="shared" si="17"/>
        <v>0</v>
      </c>
      <c r="AJ81" s="158"/>
    </row>
    <row r="82" spans="1:36" ht="22.6" customHeight="1" x14ac:dyDescent="0.25">
      <c r="A82" s="162">
        <v>72</v>
      </c>
      <c r="B82" s="163" t="s">
        <v>91</v>
      </c>
      <c r="C82" s="164">
        <f t="shared" si="18"/>
        <v>15399.212593</v>
      </c>
      <c r="D82" s="165">
        <f>+'Sheet1 -c.lanh'!D82/1000000</f>
        <v>0</v>
      </c>
      <c r="E82" s="165">
        <f>+'Sheet1 -c.lanh'!E82/1000000</f>
        <v>15399.212593</v>
      </c>
      <c r="F82" s="165">
        <f>+'Sheet1 -c.lanh'!F82/1000000</f>
        <v>0</v>
      </c>
      <c r="G82" s="165">
        <f>+'Sheet1 -c.lanh'!G82/1000000</f>
        <v>0</v>
      </c>
      <c r="H82" s="165">
        <f>+'Sheet1 -c.lanh'!H82/1000000</f>
        <v>0</v>
      </c>
      <c r="I82" s="165">
        <f>+'Sheet1 -c.lanh'!I82/1000000</f>
        <v>0</v>
      </c>
      <c r="J82" s="164"/>
      <c r="K82" s="164"/>
      <c r="L82" s="164"/>
      <c r="M82" s="164">
        <f t="shared" si="19"/>
        <v>11911.655183999999</v>
      </c>
      <c r="N82" s="165">
        <f>+'Sheet1 -c.lanh'!N82/1000000</f>
        <v>0</v>
      </c>
      <c r="O82" s="165">
        <f>+'Sheet1 -c.lanh'!O82/1000000</f>
        <v>10991.655183999999</v>
      </c>
      <c r="P82" s="165">
        <f>+'Sheet1 -c.lanh'!P82/1000000</f>
        <v>0</v>
      </c>
      <c r="Q82" s="165">
        <f>+'Sheet1 -c.lanh'!Q82/1000000</f>
        <v>0</v>
      </c>
      <c r="R82" s="164">
        <f t="shared" si="20"/>
        <v>0</v>
      </c>
      <c r="S82" s="165">
        <f>+'Sheet1 -c.lanh'!S82/1000000</f>
        <v>0</v>
      </c>
      <c r="T82" s="165">
        <f>+'Sheet1 -c.lanh'!T82/1000000</f>
        <v>0</v>
      </c>
      <c r="U82" s="165">
        <f>+'Sheet1 -c.lanh'!U82/1000000</f>
        <v>0</v>
      </c>
      <c r="V82" s="165">
        <f>+'Sheet1 -c.lanh'!V82/1000000</f>
        <v>0</v>
      </c>
      <c r="W82" s="164">
        <f t="shared" si="21"/>
        <v>920</v>
      </c>
      <c r="X82" s="165">
        <f>+'Sheet1 -c.lanh'!X82/1000000</f>
        <v>0</v>
      </c>
      <c r="Y82" s="165">
        <f>+'Sheet1 -c.lanh'!Y82/1000000</f>
        <v>920</v>
      </c>
      <c r="Z82" s="166">
        <f t="shared" si="22"/>
        <v>0.77352365337268381</v>
      </c>
      <c r="AA82" s="166"/>
      <c r="AB82" s="166">
        <f t="shared" si="24"/>
        <v>0.71378033893735982</v>
      </c>
      <c r="AC82" s="166"/>
      <c r="AD82" s="166"/>
      <c r="AE82" s="166"/>
      <c r="AF82" s="167"/>
      <c r="AG82" s="167"/>
      <c r="AH82" s="167"/>
      <c r="AI82" s="143">
        <f t="shared" si="17"/>
        <v>0</v>
      </c>
      <c r="AJ82" s="158"/>
    </row>
    <row r="83" spans="1:36" ht="15.05" customHeight="1" x14ac:dyDescent="0.25">
      <c r="A83" s="162">
        <v>73</v>
      </c>
      <c r="B83" s="163" t="s">
        <v>92</v>
      </c>
      <c r="C83" s="164">
        <f t="shared" si="18"/>
        <v>83291.109716999999</v>
      </c>
      <c r="D83" s="165">
        <f>+'Sheet1 -c.lanh'!D83/1000000</f>
        <v>10000</v>
      </c>
      <c r="E83" s="165">
        <f>+'Sheet1 -c.lanh'!E83/1000000</f>
        <v>73291.109716999999</v>
      </c>
      <c r="F83" s="165">
        <f>+'Sheet1 -c.lanh'!F83/1000000</f>
        <v>0</v>
      </c>
      <c r="G83" s="165">
        <f>+'Sheet1 -c.lanh'!G83/1000000</f>
        <v>0</v>
      </c>
      <c r="H83" s="165">
        <f>+'Sheet1 -c.lanh'!H83/1000000</f>
        <v>0</v>
      </c>
      <c r="I83" s="165">
        <f>+'Sheet1 -c.lanh'!I83/1000000</f>
        <v>0</v>
      </c>
      <c r="J83" s="164"/>
      <c r="K83" s="164"/>
      <c r="L83" s="164"/>
      <c r="M83" s="164">
        <f t="shared" si="19"/>
        <v>98170.014120000007</v>
      </c>
      <c r="N83" s="165">
        <f>+'Sheet1 -c.lanh'!N83/1000000</f>
        <v>196.96384499999999</v>
      </c>
      <c r="O83" s="165">
        <f>+'Sheet1 -c.lanh'!O83/1000000</f>
        <v>39404.765125999998</v>
      </c>
      <c r="P83" s="165">
        <f>+'Sheet1 -c.lanh'!P83/1000000</f>
        <v>0</v>
      </c>
      <c r="Q83" s="165">
        <f>+'Sheet1 -c.lanh'!Q83/1000000</f>
        <v>0</v>
      </c>
      <c r="R83" s="164">
        <f t="shared" si="20"/>
        <v>0</v>
      </c>
      <c r="S83" s="165">
        <f>+'Sheet1 -c.lanh'!S83/1000000</f>
        <v>0</v>
      </c>
      <c r="T83" s="165">
        <f>+'Sheet1 -c.lanh'!T83/1000000</f>
        <v>0</v>
      </c>
      <c r="U83" s="165">
        <f>+'Sheet1 -c.lanh'!U83/1000000</f>
        <v>0</v>
      </c>
      <c r="V83" s="165">
        <f>+'Sheet1 -c.lanh'!V83/1000000</f>
        <v>0</v>
      </c>
      <c r="W83" s="164">
        <f t="shared" si="21"/>
        <v>58568.285149000003</v>
      </c>
      <c r="X83" s="165">
        <f>+'Sheet1 -c.lanh'!X83/1000000</f>
        <v>33224.202754999998</v>
      </c>
      <c r="Y83" s="165">
        <f>+'Sheet1 -c.lanh'!Y83/1000000</f>
        <v>25344.082394000001</v>
      </c>
      <c r="Z83" s="166">
        <f t="shared" si="22"/>
        <v>1.1786373654229652</v>
      </c>
      <c r="AA83" s="166">
        <f t="shared" si="23"/>
        <v>1.9696384500000001E-2</v>
      </c>
      <c r="AB83" s="166">
        <f t="shared" si="24"/>
        <v>0.53764727097398546</v>
      </c>
      <c r="AC83" s="166"/>
      <c r="AD83" s="166"/>
      <c r="AE83" s="166"/>
      <c r="AF83" s="167"/>
      <c r="AG83" s="167"/>
      <c r="AH83" s="167"/>
      <c r="AI83" s="143">
        <f t="shared" si="17"/>
        <v>0</v>
      </c>
      <c r="AJ83" s="158"/>
    </row>
    <row r="84" spans="1:36" ht="15.05" customHeight="1" x14ac:dyDescent="0.25">
      <c r="A84" s="162">
        <v>74</v>
      </c>
      <c r="B84" s="163" t="s">
        <v>470</v>
      </c>
      <c r="C84" s="164">
        <f t="shared" si="18"/>
        <v>446942.627882</v>
      </c>
      <c r="D84" s="165">
        <f>+'Sheet1 -c.lanh'!D84/1000000</f>
        <v>32000</v>
      </c>
      <c r="E84" s="165">
        <f>+'Sheet1 -c.lanh'!E84/1000000</f>
        <v>414942.627882</v>
      </c>
      <c r="F84" s="165">
        <f>+'Sheet1 -c.lanh'!F84/1000000</f>
        <v>0</v>
      </c>
      <c r="G84" s="165">
        <f>+'Sheet1 -c.lanh'!G84/1000000</f>
        <v>0</v>
      </c>
      <c r="H84" s="165">
        <f>+'Sheet1 -c.lanh'!H84/1000000</f>
        <v>0</v>
      </c>
      <c r="I84" s="165">
        <f>+'Sheet1 -c.lanh'!I84/1000000</f>
        <v>0</v>
      </c>
      <c r="J84" s="164"/>
      <c r="K84" s="164"/>
      <c r="L84" s="164"/>
      <c r="M84" s="164">
        <f t="shared" si="19"/>
        <v>312563.54776500002</v>
      </c>
      <c r="N84" s="165">
        <f>+'Sheet1 -c.lanh'!N84/1000000</f>
        <v>9411.223</v>
      </c>
      <c r="O84" s="165">
        <f>+'Sheet1 -c.lanh'!O84/1000000</f>
        <v>273933.37633699999</v>
      </c>
      <c r="P84" s="165">
        <f>+'Sheet1 -c.lanh'!P84/1000000</f>
        <v>0</v>
      </c>
      <c r="Q84" s="165">
        <f>+'Sheet1 -c.lanh'!Q84/1000000</f>
        <v>0</v>
      </c>
      <c r="R84" s="164">
        <f t="shared" si="20"/>
        <v>0</v>
      </c>
      <c r="S84" s="165">
        <f>+'Sheet1 -c.lanh'!S84/1000000</f>
        <v>0</v>
      </c>
      <c r="T84" s="165">
        <f>+'Sheet1 -c.lanh'!T84/1000000</f>
        <v>0</v>
      </c>
      <c r="U84" s="165">
        <f>+'Sheet1 -c.lanh'!U84/1000000</f>
        <v>0</v>
      </c>
      <c r="V84" s="165">
        <f>+'Sheet1 -c.lanh'!V84/1000000</f>
        <v>0</v>
      </c>
      <c r="W84" s="164">
        <f t="shared" si="21"/>
        <v>29218.948428000003</v>
      </c>
      <c r="X84" s="165">
        <f>+'Sheet1 -c.lanh'!X84/1000000</f>
        <v>18172.093000000001</v>
      </c>
      <c r="Y84" s="165">
        <f>+'Sheet1 -c.lanh'!Y84/1000000</f>
        <v>11046.855428000001</v>
      </c>
      <c r="Z84" s="166">
        <f t="shared" si="22"/>
        <v>0.6993370698297362</v>
      </c>
      <c r="AA84" s="166">
        <f t="shared" si="23"/>
        <v>0.29410071874999999</v>
      </c>
      <c r="AB84" s="166">
        <f t="shared" si="24"/>
        <v>0.66017169104857609</v>
      </c>
      <c r="AC84" s="166"/>
      <c r="AD84" s="166"/>
      <c r="AE84" s="166"/>
      <c r="AF84" s="167"/>
      <c r="AG84" s="167"/>
      <c r="AH84" s="167"/>
      <c r="AI84" s="143">
        <f t="shared" si="17"/>
        <v>0</v>
      </c>
      <c r="AJ84" s="158"/>
    </row>
    <row r="85" spans="1:36" ht="15.05" customHeight="1" x14ac:dyDescent="0.25">
      <c r="A85" s="162">
        <v>75</v>
      </c>
      <c r="B85" s="163" t="s">
        <v>516</v>
      </c>
      <c r="C85" s="164">
        <f t="shared" si="18"/>
        <v>11319.44</v>
      </c>
      <c r="D85" s="165">
        <f>+'Sheet1 -c.lanh'!D85/1000000</f>
        <v>0</v>
      </c>
      <c r="E85" s="165">
        <f>+'Sheet1 -c.lanh'!E85/1000000</f>
        <v>11319.44</v>
      </c>
      <c r="F85" s="165">
        <f>+'Sheet1 -c.lanh'!F85/1000000</f>
        <v>0</v>
      </c>
      <c r="G85" s="165">
        <f>+'Sheet1 -c.lanh'!G85/1000000</f>
        <v>0</v>
      </c>
      <c r="H85" s="165">
        <f>+'Sheet1 -c.lanh'!H85/1000000</f>
        <v>0</v>
      </c>
      <c r="I85" s="165">
        <f>+'Sheet1 -c.lanh'!I85/1000000</f>
        <v>0</v>
      </c>
      <c r="J85" s="164"/>
      <c r="K85" s="164"/>
      <c r="L85" s="164"/>
      <c r="M85" s="164">
        <f t="shared" si="19"/>
        <v>6632.7235250000003</v>
      </c>
      <c r="N85" s="165">
        <f>+'Sheet1 -c.lanh'!N85/1000000</f>
        <v>0</v>
      </c>
      <c r="O85" s="165">
        <f>+'Sheet1 -c.lanh'!O85/1000000</f>
        <v>6323.0512680000002</v>
      </c>
      <c r="P85" s="165">
        <f>+'Sheet1 -c.lanh'!P85/1000000</f>
        <v>0</v>
      </c>
      <c r="Q85" s="165">
        <f>+'Sheet1 -c.lanh'!Q85/1000000</f>
        <v>0</v>
      </c>
      <c r="R85" s="164">
        <f t="shared" si="20"/>
        <v>0</v>
      </c>
      <c r="S85" s="165">
        <f>+'Sheet1 -c.lanh'!S85/1000000</f>
        <v>0</v>
      </c>
      <c r="T85" s="165">
        <f>+'Sheet1 -c.lanh'!T85/1000000</f>
        <v>0</v>
      </c>
      <c r="U85" s="165">
        <f>+'Sheet1 -c.lanh'!U85/1000000</f>
        <v>0</v>
      </c>
      <c r="V85" s="165">
        <f>+'Sheet1 -c.lanh'!V85/1000000</f>
        <v>0</v>
      </c>
      <c r="W85" s="164">
        <f t="shared" si="21"/>
        <v>309.672257</v>
      </c>
      <c r="X85" s="165">
        <f>+'Sheet1 -c.lanh'!X85/1000000</f>
        <v>0</v>
      </c>
      <c r="Y85" s="165">
        <f>+'Sheet1 -c.lanh'!Y85/1000000</f>
        <v>309.672257</v>
      </c>
      <c r="Z85" s="166">
        <f t="shared" si="22"/>
        <v>0.58595862737025861</v>
      </c>
      <c r="AA85" s="166"/>
      <c r="AB85" s="166">
        <f t="shared" si="24"/>
        <v>0.55860106754397743</v>
      </c>
      <c r="AC85" s="166"/>
      <c r="AD85" s="166"/>
      <c r="AE85" s="166"/>
      <c r="AF85" s="167"/>
      <c r="AG85" s="167"/>
      <c r="AH85" s="167"/>
      <c r="AI85" s="143">
        <f t="shared" si="17"/>
        <v>0</v>
      </c>
      <c r="AJ85" s="158"/>
    </row>
    <row r="86" spans="1:36" ht="22.6" customHeight="1" x14ac:dyDescent="0.25">
      <c r="A86" s="162">
        <v>76</v>
      </c>
      <c r="B86" s="163" t="s">
        <v>485</v>
      </c>
      <c r="C86" s="164">
        <f t="shared" si="18"/>
        <v>71466.059196000002</v>
      </c>
      <c r="D86" s="165">
        <f>+'Sheet1 -c.lanh'!D86/1000000</f>
        <v>169.83179999999999</v>
      </c>
      <c r="E86" s="165">
        <f>+'Sheet1 -c.lanh'!E86/1000000</f>
        <v>71296.227396000002</v>
      </c>
      <c r="F86" s="165">
        <f>+'Sheet1 -c.lanh'!F86/1000000</f>
        <v>0</v>
      </c>
      <c r="G86" s="165">
        <f>+'Sheet1 -c.lanh'!G86/1000000</f>
        <v>0</v>
      </c>
      <c r="H86" s="165">
        <f>+'Sheet1 -c.lanh'!H86/1000000</f>
        <v>0</v>
      </c>
      <c r="I86" s="165">
        <f>+'Sheet1 -c.lanh'!I86/1000000</f>
        <v>0</v>
      </c>
      <c r="J86" s="164">
        <f>+SUM(K86:L86)</f>
        <v>0</v>
      </c>
      <c r="K86" s="164"/>
      <c r="L86" s="164"/>
      <c r="M86" s="164">
        <f t="shared" si="19"/>
        <v>50906.248456000001</v>
      </c>
      <c r="N86" s="165">
        <f>+'Sheet1 -c.lanh'!N86/1000000</f>
        <v>169.83179999999999</v>
      </c>
      <c r="O86" s="165">
        <f>+'Sheet1 -c.lanh'!O86/1000000</f>
        <v>47862.536168999999</v>
      </c>
      <c r="P86" s="165">
        <f>+'Sheet1 -c.lanh'!P86/1000000</f>
        <v>0</v>
      </c>
      <c r="Q86" s="165">
        <f>+'Sheet1 -c.lanh'!Q86/1000000</f>
        <v>0</v>
      </c>
      <c r="R86" s="164">
        <f t="shared" si="20"/>
        <v>0</v>
      </c>
      <c r="S86" s="165">
        <f>+'Sheet1 -c.lanh'!S86/1000000</f>
        <v>0</v>
      </c>
      <c r="T86" s="165">
        <f>+'Sheet1 -c.lanh'!T86/1000000</f>
        <v>0</v>
      </c>
      <c r="U86" s="165">
        <f>+'Sheet1 -c.lanh'!U86/1000000</f>
        <v>0</v>
      </c>
      <c r="V86" s="165">
        <f>+'Sheet1 -c.lanh'!V86/1000000</f>
        <v>0</v>
      </c>
      <c r="W86" s="164">
        <f t="shared" si="21"/>
        <v>2873.8804869999999</v>
      </c>
      <c r="X86" s="165">
        <f>+'Sheet1 -c.lanh'!X86/1000000</f>
        <v>0</v>
      </c>
      <c r="Y86" s="165">
        <f>+'Sheet1 -c.lanh'!Y86/1000000</f>
        <v>2873.8804869999999</v>
      </c>
      <c r="Z86" s="166">
        <f t="shared" si="22"/>
        <v>0.71231363571323458</v>
      </c>
      <c r="AA86" s="166">
        <f t="shared" si="23"/>
        <v>1</v>
      </c>
      <c r="AB86" s="166">
        <f t="shared" si="24"/>
        <v>0.67131933788245957</v>
      </c>
      <c r="AC86" s="166"/>
      <c r="AD86" s="166"/>
      <c r="AE86" s="166"/>
      <c r="AF86" s="167"/>
      <c r="AG86" s="167"/>
      <c r="AH86" s="167"/>
      <c r="AI86" s="143">
        <f t="shared" si="17"/>
        <v>0</v>
      </c>
      <c r="AJ86" s="158"/>
    </row>
    <row r="87" spans="1:36" ht="15.05" customHeight="1" x14ac:dyDescent="0.25">
      <c r="A87" s="162">
        <v>77</v>
      </c>
      <c r="B87" s="163" t="s">
        <v>491</v>
      </c>
      <c r="C87" s="164">
        <f t="shared" si="18"/>
        <v>181091.59677400001</v>
      </c>
      <c r="D87" s="165">
        <f>+'Sheet1 -c.lanh'!D87/1000000</f>
        <v>0</v>
      </c>
      <c r="E87" s="165">
        <f>+'Sheet1 -c.lanh'!E87/1000000</f>
        <v>181091.59677400001</v>
      </c>
      <c r="F87" s="165">
        <f>+'Sheet1 -c.lanh'!F87/1000000</f>
        <v>0</v>
      </c>
      <c r="G87" s="165">
        <f>+'Sheet1 -c.lanh'!G87/1000000</f>
        <v>0</v>
      </c>
      <c r="H87" s="165">
        <f>+'Sheet1 -c.lanh'!H87/1000000</f>
        <v>0</v>
      </c>
      <c r="I87" s="165">
        <f>+'Sheet1 -c.lanh'!I87/1000000</f>
        <v>0</v>
      </c>
      <c r="J87" s="164"/>
      <c r="K87" s="164"/>
      <c r="L87" s="164"/>
      <c r="M87" s="164">
        <f t="shared" si="19"/>
        <v>146419.65929800001</v>
      </c>
      <c r="N87" s="165">
        <f>+'Sheet1 -c.lanh'!N87/1000000</f>
        <v>0</v>
      </c>
      <c r="O87" s="165">
        <f>+'Sheet1 -c.lanh'!O87/1000000</f>
        <v>112472.882125</v>
      </c>
      <c r="P87" s="165">
        <f>+'Sheet1 -c.lanh'!P87/1000000</f>
        <v>0</v>
      </c>
      <c r="Q87" s="165">
        <f>+'Sheet1 -c.lanh'!Q87/1000000</f>
        <v>0</v>
      </c>
      <c r="R87" s="164">
        <f t="shared" si="20"/>
        <v>0</v>
      </c>
      <c r="S87" s="165">
        <f>+'Sheet1 -c.lanh'!S87/1000000</f>
        <v>0</v>
      </c>
      <c r="T87" s="165">
        <f>+'Sheet1 -c.lanh'!T87/1000000</f>
        <v>0</v>
      </c>
      <c r="U87" s="165">
        <f>+'Sheet1 -c.lanh'!U87/1000000</f>
        <v>0</v>
      </c>
      <c r="V87" s="165">
        <f>+'Sheet1 -c.lanh'!V87/1000000</f>
        <v>0</v>
      </c>
      <c r="W87" s="164">
        <f t="shared" si="21"/>
        <v>33946.777173000002</v>
      </c>
      <c r="X87" s="165">
        <f>+'Sheet1 -c.lanh'!X87/1000000</f>
        <v>0</v>
      </c>
      <c r="Y87" s="165">
        <f>+'Sheet1 -c.lanh'!Y87/1000000</f>
        <v>33946.777173000002</v>
      </c>
      <c r="Z87" s="166">
        <f t="shared" si="22"/>
        <v>0.80853922493559915</v>
      </c>
      <c r="AA87" s="166"/>
      <c r="AB87" s="166">
        <f t="shared" si="24"/>
        <v>0.62108283392831709</v>
      </c>
      <c r="AC87" s="166"/>
      <c r="AD87" s="166"/>
      <c r="AE87" s="166"/>
      <c r="AF87" s="167"/>
      <c r="AG87" s="167"/>
      <c r="AH87" s="167"/>
      <c r="AI87" s="143">
        <f t="shared" si="17"/>
        <v>0</v>
      </c>
      <c r="AJ87" s="158"/>
    </row>
    <row r="88" spans="1:36" ht="15.05" customHeight="1" x14ac:dyDescent="0.25">
      <c r="A88" s="162">
        <v>78</v>
      </c>
      <c r="B88" s="163" t="s">
        <v>517</v>
      </c>
      <c r="C88" s="164">
        <f t="shared" si="18"/>
        <v>21904.178285000002</v>
      </c>
      <c r="D88" s="165">
        <f>+'Sheet1 -c.lanh'!D88/1000000</f>
        <v>0</v>
      </c>
      <c r="E88" s="165">
        <f>+'Sheet1 -c.lanh'!E88/1000000</f>
        <v>21904.178285000002</v>
      </c>
      <c r="F88" s="165">
        <f>+'Sheet1 -c.lanh'!F88/1000000</f>
        <v>0</v>
      </c>
      <c r="G88" s="165">
        <f>+'Sheet1 -c.lanh'!G88/1000000</f>
        <v>0</v>
      </c>
      <c r="H88" s="165">
        <f>+'Sheet1 -c.lanh'!H88/1000000</f>
        <v>0</v>
      </c>
      <c r="I88" s="165">
        <f>+'Sheet1 -c.lanh'!I88/1000000</f>
        <v>0</v>
      </c>
      <c r="J88" s="164"/>
      <c r="K88" s="164"/>
      <c r="L88" s="164"/>
      <c r="M88" s="164">
        <f t="shared" si="19"/>
        <v>20719.318783999999</v>
      </c>
      <c r="N88" s="165">
        <f>+'Sheet1 -c.lanh'!N88/1000000</f>
        <v>0</v>
      </c>
      <c r="O88" s="165">
        <f>+'Sheet1 -c.lanh'!O88/1000000</f>
        <v>19471.109547</v>
      </c>
      <c r="P88" s="165">
        <f>+'Sheet1 -c.lanh'!P88/1000000</f>
        <v>0</v>
      </c>
      <c r="Q88" s="165">
        <f>+'Sheet1 -c.lanh'!Q88/1000000</f>
        <v>0</v>
      </c>
      <c r="R88" s="164">
        <f t="shared" si="20"/>
        <v>0</v>
      </c>
      <c r="S88" s="165">
        <f>+'Sheet1 -c.lanh'!S88/1000000</f>
        <v>0</v>
      </c>
      <c r="T88" s="165">
        <f>+'Sheet1 -c.lanh'!T88/1000000</f>
        <v>0</v>
      </c>
      <c r="U88" s="165">
        <f>+'Sheet1 -c.lanh'!U88/1000000</f>
        <v>0</v>
      </c>
      <c r="V88" s="165">
        <f>+'Sheet1 -c.lanh'!V88/1000000</f>
        <v>0</v>
      </c>
      <c r="W88" s="164">
        <f t="shared" si="21"/>
        <v>1248.209237</v>
      </c>
      <c r="X88" s="165">
        <f>+'Sheet1 -c.lanh'!X88/1000000</f>
        <v>0</v>
      </c>
      <c r="Y88" s="165">
        <f>+'Sheet1 -c.lanh'!Y88/1000000</f>
        <v>1248.209237</v>
      </c>
      <c r="Z88" s="166">
        <f t="shared" si="22"/>
        <v>0.9459071467743031</v>
      </c>
      <c r="AA88" s="166"/>
      <c r="AB88" s="166">
        <f t="shared" si="24"/>
        <v>0.88892216332688589</v>
      </c>
      <c r="AC88" s="166"/>
      <c r="AD88" s="166"/>
      <c r="AE88" s="166"/>
      <c r="AF88" s="167"/>
      <c r="AG88" s="167"/>
      <c r="AH88" s="167"/>
      <c r="AI88" s="143">
        <f t="shared" si="17"/>
        <v>0</v>
      </c>
      <c r="AJ88" s="158"/>
    </row>
    <row r="89" spans="1:36" ht="22.6" customHeight="1" x14ac:dyDescent="0.25">
      <c r="A89" s="162">
        <v>79</v>
      </c>
      <c r="B89" s="163" t="s">
        <v>608</v>
      </c>
      <c r="C89" s="164">
        <f t="shared" si="18"/>
        <v>2000</v>
      </c>
      <c r="D89" s="165">
        <f>+'Sheet1 -c.lanh'!D89/1000000</f>
        <v>0</v>
      </c>
      <c r="E89" s="165">
        <f>+'Sheet1 -c.lanh'!E89/1000000</f>
        <v>2000</v>
      </c>
      <c r="F89" s="165">
        <f>+'Sheet1 -c.lanh'!F89/1000000</f>
        <v>0</v>
      </c>
      <c r="G89" s="165">
        <f>+'Sheet1 -c.lanh'!G89/1000000</f>
        <v>0</v>
      </c>
      <c r="H89" s="165">
        <f>+'Sheet1 -c.lanh'!H89/1000000</f>
        <v>0</v>
      </c>
      <c r="I89" s="165">
        <f>+'Sheet1 -c.lanh'!I89/1000000</f>
        <v>0</v>
      </c>
      <c r="J89" s="164">
        <f>+SUM(K89:L89)</f>
        <v>0</v>
      </c>
      <c r="K89" s="164"/>
      <c r="L89" s="164"/>
      <c r="M89" s="164">
        <f t="shared" si="19"/>
        <v>2000</v>
      </c>
      <c r="N89" s="165">
        <f>+'Sheet1 -c.lanh'!N89/1000000</f>
        <v>0</v>
      </c>
      <c r="O89" s="165">
        <f>+'Sheet1 -c.lanh'!O89/1000000</f>
        <v>2000</v>
      </c>
      <c r="P89" s="165">
        <f>+'Sheet1 -c.lanh'!P89/1000000</f>
        <v>0</v>
      </c>
      <c r="Q89" s="165">
        <f>+'Sheet1 -c.lanh'!Q89/1000000</f>
        <v>0</v>
      </c>
      <c r="R89" s="164">
        <f t="shared" si="20"/>
        <v>0</v>
      </c>
      <c r="S89" s="165">
        <f>+'Sheet1 -c.lanh'!S89/1000000</f>
        <v>0</v>
      </c>
      <c r="T89" s="165">
        <f>+'Sheet1 -c.lanh'!T89/1000000</f>
        <v>0</v>
      </c>
      <c r="U89" s="165">
        <f>+'Sheet1 -c.lanh'!U89/1000000</f>
        <v>0</v>
      </c>
      <c r="V89" s="165">
        <f>+'Sheet1 -c.lanh'!V89/1000000</f>
        <v>0</v>
      </c>
      <c r="W89" s="164">
        <f t="shared" si="21"/>
        <v>0</v>
      </c>
      <c r="X89" s="165">
        <f>+'Sheet1 -c.lanh'!X89/1000000</f>
        <v>0</v>
      </c>
      <c r="Y89" s="165">
        <f>+'Sheet1 -c.lanh'!Y89/1000000</f>
        <v>0</v>
      </c>
      <c r="Z89" s="166">
        <f t="shared" si="22"/>
        <v>1</v>
      </c>
      <c r="AA89" s="166"/>
      <c r="AB89" s="166">
        <f t="shared" si="24"/>
        <v>1</v>
      </c>
      <c r="AC89" s="166"/>
      <c r="AD89" s="166"/>
      <c r="AE89" s="166"/>
      <c r="AF89" s="167"/>
      <c r="AG89" s="167"/>
      <c r="AH89" s="167"/>
      <c r="AI89" s="143">
        <f t="shared" si="17"/>
        <v>0</v>
      </c>
      <c r="AJ89" s="158"/>
    </row>
    <row r="90" spans="1:36" ht="22.6" customHeight="1" x14ac:dyDescent="0.25">
      <c r="A90" s="162">
        <v>80</v>
      </c>
      <c r="B90" s="163" t="s">
        <v>609</v>
      </c>
      <c r="C90" s="164">
        <f t="shared" si="18"/>
        <v>2000</v>
      </c>
      <c r="D90" s="165">
        <f>+'Sheet1 -c.lanh'!D90/1000000</f>
        <v>0</v>
      </c>
      <c r="E90" s="165">
        <f>+'Sheet1 -c.lanh'!E90/1000000</f>
        <v>2000</v>
      </c>
      <c r="F90" s="165">
        <f>+'Sheet1 -c.lanh'!F90/1000000</f>
        <v>0</v>
      </c>
      <c r="G90" s="165">
        <f>+'Sheet1 -c.lanh'!G90/1000000</f>
        <v>0</v>
      </c>
      <c r="H90" s="165">
        <f>+'Sheet1 -c.lanh'!H90/1000000</f>
        <v>0</v>
      </c>
      <c r="I90" s="165">
        <f>+'Sheet1 -c.lanh'!I90/1000000</f>
        <v>0</v>
      </c>
      <c r="J90" s="164"/>
      <c r="K90" s="164"/>
      <c r="L90" s="164"/>
      <c r="M90" s="164">
        <f t="shared" si="19"/>
        <v>2000</v>
      </c>
      <c r="N90" s="165">
        <f>+'Sheet1 -c.lanh'!N90/1000000</f>
        <v>0</v>
      </c>
      <c r="O90" s="165">
        <f>+'Sheet1 -c.lanh'!O90/1000000</f>
        <v>2000</v>
      </c>
      <c r="P90" s="165">
        <f>+'Sheet1 -c.lanh'!P90/1000000</f>
        <v>0</v>
      </c>
      <c r="Q90" s="165">
        <f>+'Sheet1 -c.lanh'!Q90/1000000</f>
        <v>0</v>
      </c>
      <c r="R90" s="164">
        <f t="shared" si="20"/>
        <v>0</v>
      </c>
      <c r="S90" s="165">
        <f>+'Sheet1 -c.lanh'!S90/1000000</f>
        <v>0</v>
      </c>
      <c r="T90" s="165">
        <f>+'Sheet1 -c.lanh'!T90/1000000</f>
        <v>0</v>
      </c>
      <c r="U90" s="165">
        <f>+'Sheet1 -c.lanh'!U90/1000000</f>
        <v>0</v>
      </c>
      <c r="V90" s="165">
        <f>+'Sheet1 -c.lanh'!V90/1000000</f>
        <v>0</v>
      </c>
      <c r="W90" s="164">
        <f t="shared" si="21"/>
        <v>0</v>
      </c>
      <c r="X90" s="165">
        <f>+'Sheet1 -c.lanh'!X90/1000000</f>
        <v>0</v>
      </c>
      <c r="Y90" s="165">
        <f>+'Sheet1 -c.lanh'!Y90/1000000</f>
        <v>0</v>
      </c>
      <c r="Z90" s="166">
        <f t="shared" si="22"/>
        <v>1</v>
      </c>
      <c r="AA90" s="166"/>
      <c r="AB90" s="166">
        <f t="shared" si="24"/>
        <v>1</v>
      </c>
      <c r="AC90" s="166"/>
      <c r="AD90" s="166"/>
      <c r="AE90" s="166"/>
      <c r="AF90" s="167"/>
      <c r="AG90" s="167"/>
      <c r="AH90" s="167"/>
      <c r="AI90" s="143">
        <f t="shared" si="17"/>
        <v>0</v>
      </c>
      <c r="AJ90" s="158"/>
    </row>
    <row r="91" spans="1:36" ht="22.6" customHeight="1" x14ac:dyDescent="0.25">
      <c r="A91" s="162">
        <v>81</v>
      </c>
      <c r="B91" s="163" t="s">
        <v>610</v>
      </c>
      <c r="C91" s="164">
        <f t="shared" si="18"/>
        <v>2000</v>
      </c>
      <c r="D91" s="165">
        <f>+'Sheet1 -c.lanh'!D91/1000000</f>
        <v>0</v>
      </c>
      <c r="E91" s="165">
        <f>+'Sheet1 -c.lanh'!E91/1000000</f>
        <v>2000</v>
      </c>
      <c r="F91" s="165">
        <f>+'Sheet1 -c.lanh'!F91/1000000</f>
        <v>0</v>
      </c>
      <c r="G91" s="165">
        <f>+'Sheet1 -c.lanh'!G91/1000000</f>
        <v>0</v>
      </c>
      <c r="H91" s="165">
        <f>+'Sheet1 -c.lanh'!H91/1000000</f>
        <v>0</v>
      </c>
      <c r="I91" s="165">
        <f>+'Sheet1 -c.lanh'!I91/1000000</f>
        <v>0</v>
      </c>
      <c r="J91" s="164"/>
      <c r="K91" s="164"/>
      <c r="L91" s="164"/>
      <c r="M91" s="164">
        <f t="shared" si="19"/>
        <v>2000</v>
      </c>
      <c r="N91" s="165">
        <f>+'Sheet1 -c.lanh'!N91/1000000</f>
        <v>0</v>
      </c>
      <c r="O91" s="165">
        <f>+'Sheet1 -c.lanh'!O91/1000000</f>
        <v>2000</v>
      </c>
      <c r="P91" s="165">
        <f>+'Sheet1 -c.lanh'!P91/1000000</f>
        <v>0</v>
      </c>
      <c r="Q91" s="165">
        <f>+'Sheet1 -c.lanh'!Q91/1000000</f>
        <v>0</v>
      </c>
      <c r="R91" s="164">
        <f t="shared" si="20"/>
        <v>0</v>
      </c>
      <c r="S91" s="165">
        <f>+'Sheet1 -c.lanh'!S91/1000000</f>
        <v>0</v>
      </c>
      <c r="T91" s="165">
        <f>+'Sheet1 -c.lanh'!T91/1000000</f>
        <v>0</v>
      </c>
      <c r="U91" s="165">
        <f>+'Sheet1 -c.lanh'!U91/1000000</f>
        <v>0</v>
      </c>
      <c r="V91" s="165">
        <f>+'Sheet1 -c.lanh'!V91/1000000</f>
        <v>0</v>
      </c>
      <c r="W91" s="164">
        <f t="shared" si="21"/>
        <v>0</v>
      </c>
      <c r="X91" s="165">
        <f>+'Sheet1 -c.lanh'!X91/1000000</f>
        <v>0</v>
      </c>
      <c r="Y91" s="165">
        <f>+'Sheet1 -c.lanh'!Y91/1000000</f>
        <v>0</v>
      </c>
      <c r="Z91" s="166">
        <f t="shared" si="22"/>
        <v>1</v>
      </c>
      <c r="AA91" s="166"/>
      <c r="AB91" s="166">
        <f t="shared" si="24"/>
        <v>1</v>
      </c>
      <c r="AC91" s="166"/>
      <c r="AD91" s="166"/>
      <c r="AE91" s="166"/>
      <c r="AF91" s="167"/>
      <c r="AG91" s="167"/>
      <c r="AH91" s="167"/>
      <c r="AI91" s="143">
        <f t="shared" si="17"/>
        <v>0</v>
      </c>
      <c r="AJ91" s="158"/>
    </row>
    <row r="92" spans="1:36" ht="15.05" customHeight="1" x14ac:dyDescent="0.25">
      <c r="A92" s="162">
        <v>82</v>
      </c>
      <c r="B92" s="163" t="s">
        <v>611</v>
      </c>
      <c r="C92" s="164">
        <f t="shared" si="18"/>
        <v>2000</v>
      </c>
      <c r="D92" s="165">
        <f>+'Sheet1 -c.lanh'!D92/1000000</f>
        <v>0</v>
      </c>
      <c r="E92" s="165">
        <f>+'Sheet1 -c.lanh'!E92/1000000</f>
        <v>2000</v>
      </c>
      <c r="F92" s="165">
        <f>+'Sheet1 -c.lanh'!F92/1000000</f>
        <v>0</v>
      </c>
      <c r="G92" s="165">
        <f>+'Sheet1 -c.lanh'!G92/1000000</f>
        <v>0</v>
      </c>
      <c r="H92" s="165">
        <f>+'Sheet1 -c.lanh'!H92/1000000</f>
        <v>0</v>
      </c>
      <c r="I92" s="165">
        <f>+'Sheet1 -c.lanh'!I92/1000000</f>
        <v>0</v>
      </c>
      <c r="J92" s="164"/>
      <c r="K92" s="164"/>
      <c r="L92" s="164"/>
      <c r="M92" s="164">
        <f t="shared" si="19"/>
        <v>2000</v>
      </c>
      <c r="N92" s="165">
        <f>+'Sheet1 -c.lanh'!N92/1000000</f>
        <v>0</v>
      </c>
      <c r="O92" s="165">
        <f>+'Sheet1 -c.lanh'!O92/1000000</f>
        <v>2000</v>
      </c>
      <c r="P92" s="165">
        <f>+'Sheet1 -c.lanh'!P92/1000000</f>
        <v>0</v>
      </c>
      <c r="Q92" s="165">
        <f>+'Sheet1 -c.lanh'!Q92/1000000</f>
        <v>0</v>
      </c>
      <c r="R92" s="164">
        <f t="shared" si="20"/>
        <v>0</v>
      </c>
      <c r="S92" s="165">
        <f>+'Sheet1 -c.lanh'!S92/1000000</f>
        <v>0</v>
      </c>
      <c r="T92" s="165">
        <f>+'Sheet1 -c.lanh'!T92/1000000</f>
        <v>0</v>
      </c>
      <c r="U92" s="165">
        <f>+'Sheet1 -c.lanh'!U92/1000000</f>
        <v>0</v>
      </c>
      <c r="V92" s="165">
        <f>+'Sheet1 -c.lanh'!V92/1000000</f>
        <v>0</v>
      </c>
      <c r="W92" s="164">
        <f t="shared" si="21"/>
        <v>0</v>
      </c>
      <c r="X92" s="165">
        <f>+'Sheet1 -c.lanh'!X92/1000000</f>
        <v>0</v>
      </c>
      <c r="Y92" s="165">
        <f>+'Sheet1 -c.lanh'!Y92/1000000</f>
        <v>0</v>
      </c>
      <c r="Z92" s="166">
        <f t="shared" si="22"/>
        <v>1</v>
      </c>
      <c r="AA92" s="166"/>
      <c r="AB92" s="166">
        <f t="shared" si="24"/>
        <v>1</v>
      </c>
      <c r="AC92" s="166"/>
      <c r="AD92" s="166"/>
      <c r="AE92" s="166"/>
      <c r="AF92" s="167"/>
      <c r="AG92" s="167"/>
      <c r="AH92" s="167"/>
      <c r="AI92" s="143">
        <f t="shared" si="17"/>
        <v>0</v>
      </c>
      <c r="AJ92" s="158"/>
    </row>
    <row r="93" spans="1:36" ht="15.05" customHeight="1" x14ac:dyDescent="0.25">
      <c r="A93" s="162">
        <v>83</v>
      </c>
      <c r="B93" s="163" t="s">
        <v>612</v>
      </c>
      <c r="C93" s="164">
        <f t="shared" si="18"/>
        <v>2000</v>
      </c>
      <c r="D93" s="165">
        <f>+'Sheet1 -c.lanh'!D93/1000000</f>
        <v>0</v>
      </c>
      <c r="E93" s="165">
        <f>+'Sheet1 -c.lanh'!E93/1000000</f>
        <v>2000</v>
      </c>
      <c r="F93" s="165">
        <f>+'Sheet1 -c.lanh'!F93/1000000</f>
        <v>0</v>
      </c>
      <c r="G93" s="165">
        <f>+'Sheet1 -c.lanh'!G93/1000000</f>
        <v>0</v>
      </c>
      <c r="H93" s="165">
        <f>+'Sheet1 -c.lanh'!H93/1000000</f>
        <v>0</v>
      </c>
      <c r="I93" s="165">
        <f>+'Sheet1 -c.lanh'!I93/1000000</f>
        <v>0</v>
      </c>
      <c r="J93" s="164"/>
      <c r="K93" s="164"/>
      <c r="L93" s="164"/>
      <c r="M93" s="164">
        <f t="shared" si="19"/>
        <v>2000</v>
      </c>
      <c r="N93" s="165">
        <f>+'Sheet1 -c.lanh'!N93/1000000</f>
        <v>0</v>
      </c>
      <c r="O93" s="165">
        <f>+'Sheet1 -c.lanh'!O93/1000000</f>
        <v>2000</v>
      </c>
      <c r="P93" s="165">
        <f>+'Sheet1 -c.lanh'!P93/1000000</f>
        <v>0</v>
      </c>
      <c r="Q93" s="165">
        <f>+'Sheet1 -c.lanh'!Q93/1000000</f>
        <v>0</v>
      </c>
      <c r="R93" s="164">
        <f t="shared" si="20"/>
        <v>0</v>
      </c>
      <c r="S93" s="165">
        <f>+'Sheet1 -c.lanh'!S93/1000000</f>
        <v>0</v>
      </c>
      <c r="T93" s="165">
        <f>+'Sheet1 -c.lanh'!T93/1000000</f>
        <v>0</v>
      </c>
      <c r="U93" s="165">
        <f>+'Sheet1 -c.lanh'!U93/1000000</f>
        <v>0</v>
      </c>
      <c r="V93" s="165">
        <f>+'Sheet1 -c.lanh'!V93/1000000</f>
        <v>0</v>
      </c>
      <c r="W93" s="164">
        <f t="shared" si="21"/>
        <v>0</v>
      </c>
      <c r="X93" s="165">
        <f>+'Sheet1 -c.lanh'!X93/1000000</f>
        <v>0</v>
      </c>
      <c r="Y93" s="165">
        <f>+'Sheet1 -c.lanh'!Y93/1000000</f>
        <v>0</v>
      </c>
      <c r="Z93" s="166">
        <f t="shared" si="22"/>
        <v>1</v>
      </c>
      <c r="AA93" s="166"/>
      <c r="AB93" s="166">
        <f t="shared" si="24"/>
        <v>1</v>
      </c>
      <c r="AC93" s="166"/>
      <c r="AD93" s="166"/>
      <c r="AE93" s="166"/>
      <c r="AF93" s="167"/>
      <c r="AG93" s="167"/>
      <c r="AH93" s="167"/>
      <c r="AI93" s="143">
        <f t="shared" si="17"/>
        <v>0</v>
      </c>
      <c r="AJ93" s="158"/>
    </row>
    <row r="94" spans="1:36" ht="22.6" customHeight="1" x14ac:dyDescent="0.25">
      <c r="A94" s="162">
        <v>84</v>
      </c>
      <c r="B94" s="163" t="s">
        <v>613</v>
      </c>
      <c r="C94" s="164">
        <f t="shared" si="18"/>
        <v>2000</v>
      </c>
      <c r="D94" s="165">
        <f>+'Sheet1 -c.lanh'!D94/1000000</f>
        <v>0</v>
      </c>
      <c r="E94" s="165">
        <f>+'Sheet1 -c.lanh'!E94/1000000</f>
        <v>2000</v>
      </c>
      <c r="F94" s="165">
        <f>+'Sheet1 -c.lanh'!F94/1000000</f>
        <v>0</v>
      </c>
      <c r="G94" s="165">
        <f>+'Sheet1 -c.lanh'!G94/1000000</f>
        <v>0</v>
      </c>
      <c r="H94" s="165">
        <f>+'Sheet1 -c.lanh'!H94/1000000</f>
        <v>0</v>
      </c>
      <c r="I94" s="165">
        <f>+'Sheet1 -c.lanh'!I94/1000000</f>
        <v>0</v>
      </c>
      <c r="J94" s="164">
        <f>+SUM(K94:L94)</f>
        <v>0</v>
      </c>
      <c r="K94" s="164"/>
      <c r="L94" s="164"/>
      <c r="M94" s="164">
        <f t="shared" si="19"/>
        <v>2000</v>
      </c>
      <c r="N94" s="165">
        <f>+'Sheet1 -c.lanh'!N94/1000000</f>
        <v>0</v>
      </c>
      <c r="O94" s="165">
        <f>+'Sheet1 -c.lanh'!O94/1000000</f>
        <v>2000</v>
      </c>
      <c r="P94" s="165">
        <f>+'Sheet1 -c.lanh'!P94/1000000</f>
        <v>0</v>
      </c>
      <c r="Q94" s="165">
        <f>+'Sheet1 -c.lanh'!Q94/1000000</f>
        <v>0</v>
      </c>
      <c r="R94" s="164">
        <f t="shared" si="20"/>
        <v>0</v>
      </c>
      <c r="S94" s="165">
        <f>+'Sheet1 -c.lanh'!S94/1000000</f>
        <v>0</v>
      </c>
      <c r="T94" s="165">
        <f>+'Sheet1 -c.lanh'!T94/1000000</f>
        <v>0</v>
      </c>
      <c r="U94" s="165">
        <f>+'Sheet1 -c.lanh'!U94/1000000</f>
        <v>0</v>
      </c>
      <c r="V94" s="165">
        <f>+'Sheet1 -c.lanh'!V94/1000000</f>
        <v>0</v>
      </c>
      <c r="W94" s="164">
        <f t="shared" si="21"/>
        <v>0</v>
      </c>
      <c r="X94" s="165">
        <f>+'Sheet1 -c.lanh'!X94/1000000</f>
        <v>0</v>
      </c>
      <c r="Y94" s="165">
        <f>+'Sheet1 -c.lanh'!Y94/1000000</f>
        <v>0</v>
      </c>
      <c r="Z94" s="166">
        <f t="shared" si="22"/>
        <v>1</v>
      </c>
      <c r="AA94" s="166"/>
      <c r="AB94" s="166">
        <f t="shared" si="24"/>
        <v>1</v>
      </c>
      <c r="AC94" s="166"/>
      <c r="AD94" s="166"/>
      <c r="AE94" s="166"/>
      <c r="AF94" s="167"/>
      <c r="AG94" s="167"/>
      <c r="AH94" s="167"/>
      <c r="AI94" s="143">
        <f t="shared" si="17"/>
        <v>0</v>
      </c>
      <c r="AJ94" s="158"/>
    </row>
    <row r="95" spans="1:36" ht="15.05" customHeight="1" x14ac:dyDescent="0.25">
      <c r="A95" s="162">
        <v>85</v>
      </c>
      <c r="B95" s="163" t="s">
        <v>614</v>
      </c>
      <c r="C95" s="164">
        <f t="shared" si="18"/>
        <v>2000</v>
      </c>
      <c r="D95" s="165">
        <f>+'Sheet1 -c.lanh'!D95/1000000</f>
        <v>0</v>
      </c>
      <c r="E95" s="165">
        <f>+'Sheet1 -c.lanh'!E95/1000000</f>
        <v>2000</v>
      </c>
      <c r="F95" s="165">
        <f>+'Sheet1 -c.lanh'!F95/1000000</f>
        <v>0</v>
      </c>
      <c r="G95" s="165">
        <f>+'Sheet1 -c.lanh'!G95/1000000</f>
        <v>0</v>
      </c>
      <c r="H95" s="165">
        <f>+'Sheet1 -c.lanh'!H95/1000000</f>
        <v>0</v>
      </c>
      <c r="I95" s="165">
        <f>+'Sheet1 -c.lanh'!I95/1000000</f>
        <v>0</v>
      </c>
      <c r="J95" s="164"/>
      <c r="K95" s="164"/>
      <c r="L95" s="164"/>
      <c r="M95" s="164">
        <f t="shared" si="19"/>
        <v>2000</v>
      </c>
      <c r="N95" s="165">
        <f>+'Sheet1 -c.lanh'!N95/1000000</f>
        <v>0</v>
      </c>
      <c r="O95" s="165">
        <f>+'Sheet1 -c.lanh'!O95/1000000</f>
        <v>2000</v>
      </c>
      <c r="P95" s="165">
        <f>+'Sheet1 -c.lanh'!P95/1000000</f>
        <v>0</v>
      </c>
      <c r="Q95" s="165">
        <f>+'Sheet1 -c.lanh'!Q95/1000000</f>
        <v>0</v>
      </c>
      <c r="R95" s="164">
        <f t="shared" si="20"/>
        <v>0</v>
      </c>
      <c r="S95" s="165">
        <f>+'Sheet1 -c.lanh'!S95/1000000</f>
        <v>0</v>
      </c>
      <c r="T95" s="165">
        <f>+'Sheet1 -c.lanh'!T95/1000000</f>
        <v>0</v>
      </c>
      <c r="U95" s="165">
        <f>+'Sheet1 -c.lanh'!U95/1000000</f>
        <v>0</v>
      </c>
      <c r="V95" s="165">
        <f>+'Sheet1 -c.lanh'!V95/1000000</f>
        <v>0</v>
      </c>
      <c r="W95" s="164">
        <f t="shared" si="21"/>
        <v>0</v>
      </c>
      <c r="X95" s="165">
        <f>+'Sheet1 -c.lanh'!X95/1000000</f>
        <v>0</v>
      </c>
      <c r="Y95" s="165">
        <f>+'Sheet1 -c.lanh'!Y95/1000000</f>
        <v>0</v>
      </c>
      <c r="Z95" s="166">
        <f t="shared" si="22"/>
        <v>1</v>
      </c>
      <c r="AA95" s="166"/>
      <c r="AB95" s="166">
        <f t="shared" si="24"/>
        <v>1</v>
      </c>
      <c r="AC95" s="166"/>
      <c r="AD95" s="166"/>
      <c r="AE95" s="166"/>
      <c r="AF95" s="167"/>
      <c r="AG95" s="167"/>
      <c r="AH95" s="167"/>
      <c r="AI95" s="143">
        <f t="shared" si="17"/>
        <v>0</v>
      </c>
      <c r="AJ95" s="158"/>
    </row>
    <row r="96" spans="1:36" ht="15.05" customHeight="1" x14ac:dyDescent="0.25">
      <c r="A96" s="162">
        <v>86</v>
      </c>
      <c r="B96" s="163" t="s">
        <v>615</v>
      </c>
      <c r="C96" s="164">
        <f t="shared" si="18"/>
        <v>2000</v>
      </c>
      <c r="D96" s="165">
        <f>+'Sheet1 -c.lanh'!D96/1000000</f>
        <v>0</v>
      </c>
      <c r="E96" s="165">
        <f>+'Sheet1 -c.lanh'!E96/1000000</f>
        <v>2000</v>
      </c>
      <c r="F96" s="165">
        <f>+'Sheet1 -c.lanh'!F96/1000000</f>
        <v>0</v>
      </c>
      <c r="G96" s="165">
        <f>+'Sheet1 -c.lanh'!G96/1000000</f>
        <v>0</v>
      </c>
      <c r="H96" s="165">
        <f>+'Sheet1 -c.lanh'!H96/1000000</f>
        <v>0</v>
      </c>
      <c r="I96" s="165">
        <f>+'Sheet1 -c.lanh'!I96/1000000</f>
        <v>0</v>
      </c>
      <c r="J96" s="164">
        <f>+SUM(K96:L96)</f>
        <v>0</v>
      </c>
      <c r="K96" s="164"/>
      <c r="L96" s="164"/>
      <c r="M96" s="164">
        <f t="shared" si="19"/>
        <v>2000</v>
      </c>
      <c r="N96" s="165">
        <f>+'Sheet1 -c.lanh'!N96/1000000</f>
        <v>0</v>
      </c>
      <c r="O96" s="165">
        <f>+'Sheet1 -c.lanh'!O96/1000000</f>
        <v>2000</v>
      </c>
      <c r="P96" s="165">
        <f>+'Sheet1 -c.lanh'!P96/1000000</f>
        <v>0</v>
      </c>
      <c r="Q96" s="165">
        <f>+'Sheet1 -c.lanh'!Q96/1000000</f>
        <v>0</v>
      </c>
      <c r="R96" s="164">
        <f t="shared" si="20"/>
        <v>0</v>
      </c>
      <c r="S96" s="165">
        <f>+'Sheet1 -c.lanh'!S96/1000000</f>
        <v>0</v>
      </c>
      <c r="T96" s="165">
        <f>+'Sheet1 -c.lanh'!T96/1000000</f>
        <v>0</v>
      </c>
      <c r="U96" s="165">
        <f>+'Sheet1 -c.lanh'!U96/1000000</f>
        <v>0</v>
      </c>
      <c r="V96" s="165">
        <f>+'Sheet1 -c.lanh'!V96/1000000</f>
        <v>0</v>
      </c>
      <c r="W96" s="164">
        <f t="shared" si="21"/>
        <v>0</v>
      </c>
      <c r="X96" s="165">
        <f>+'Sheet1 -c.lanh'!X96/1000000</f>
        <v>0</v>
      </c>
      <c r="Y96" s="165">
        <f>+'Sheet1 -c.lanh'!Y96/1000000</f>
        <v>0</v>
      </c>
      <c r="Z96" s="166">
        <f t="shared" si="22"/>
        <v>1</v>
      </c>
      <c r="AA96" s="166"/>
      <c r="AB96" s="166">
        <f t="shared" si="24"/>
        <v>1</v>
      </c>
      <c r="AC96" s="166"/>
      <c r="AD96" s="166"/>
      <c r="AE96" s="166"/>
      <c r="AF96" s="167"/>
      <c r="AG96" s="167"/>
      <c r="AH96" s="167"/>
      <c r="AI96" s="143">
        <f t="shared" si="17"/>
        <v>0</v>
      </c>
      <c r="AJ96" s="158"/>
    </row>
    <row r="97" spans="1:36" ht="15.05" customHeight="1" x14ac:dyDescent="0.25">
      <c r="A97" s="162">
        <v>87</v>
      </c>
      <c r="B97" s="163" t="s">
        <v>486</v>
      </c>
      <c r="C97" s="164">
        <f t="shared" si="18"/>
        <v>162482.27532299998</v>
      </c>
      <c r="D97" s="165">
        <f>+'Sheet1 -c.lanh'!D97/1000000</f>
        <v>59224</v>
      </c>
      <c r="E97" s="165">
        <f>+'Sheet1 -c.lanh'!E97/1000000</f>
        <v>103258.27532299999</v>
      </c>
      <c r="F97" s="165">
        <f>+'Sheet1 -c.lanh'!F97/1000000</f>
        <v>0</v>
      </c>
      <c r="G97" s="165">
        <f>+'Sheet1 -c.lanh'!G97/1000000</f>
        <v>0</v>
      </c>
      <c r="H97" s="165">
        <f>+'Sheet1 -c.lanh'!H97/1000000</f>
        <v>0</v>
      </c>
      <c r="I97" s="165">
        <f>+'Sheet1 -c.lanh'!I97/1000000</f>
        <v>0</v>
      </c>
      <c r="J97" s="164"/>
      <c r="K97" s="164"/>
      <c r="L97" s="164"/>
      <c r="M97" s="164">
        <f t="shared" si="19"/>
        <v>145717.83328899997</v>
      </c>
      <c r="N97" s="165">
        <f>+'Sheet1 -c.lanh'!N97/1000000</f>
        <v>4798.1031000000003</v>
      </c>
      <c r="O97" s="165">
        <f>+'Sheet1 -c.lanh'!O97/1000000</f>
        <v>83094.314564999993</v>
      </c>
      <c r="P97" s="165">
        <f>+'Sheet1 -c.lanh'!P97/1000000</f>
        <v>0</v>
      </c>
      <c r="Q97" s="165">
        <f>+'Sheet1 -c.lanh'!Q97/1000000</f>
        <v>0</v>
      </c>
      <c r="R97" s="164">
        <f t="shared" si="20"/>
        <v>0</v>
      </c>
      <c r="S97" s="165">
        <f>+'Sheet1 -c.lanh'!S97/1000000</f>
        <v>0</v>
      </c>
      <c r="T97" s="165">
        <f>+'Sheet1 -c.lanh'!T97/1000000</f>
        <v>0</v>
      </c>
      <c r="U97" s="165">
        <f>+'Sheet1 -c.lanh'!U97/1000000</f>
        <v>0</v>
      </c>
      <c r="V97" s="165">
        <f>+'Sheet1 -c.lanh'!V97/1000000</f>
        <v>0</v>
      </c>
      <c r="W97" s="164">
        <f t="shared" si="21"/>
        <v>57825.415624000001</v>
      </c>
      <c r="X97" s="165">
        <f>+'Sheet1 -c.lanh'!X97/1000000</f>
        <v>54425.206685999998</v>
      </c>
      <c r="Y97" s="165">
        <f>+'Sheet1 -c.lanh'!Y97/1000000</f>
        <v>3400.2089380000002</v>
      </c>
      <c r="Z97" s="166">
        <f t="shared" si="22"/>
        <v>0.89682294883750358</v>
      </c>
      <c r="AA97" s="166">
        <f t="shared" si="23"/>
        <v>8.1016194448196688E-2</v>
      </c>
      <c r="AB97" s="166">
        <f t="shared" si="24"/>
        <v>0.80472305299574731</v>
      </c>
      <c r="AC97" s="166"/>
      <c r="AD97" s="166"/>
      <c r="AE97" s="166"/>
      <c r="AF97" s="167"/>
      <c r="AG97" s="167"/>
      <c r="AH97" s="167"/>
      <c r="AI97" s="143">
        <f t="shared" si="17"/>
        <v>0</v>
      </c>
      <c r="AJ97" s="158"/>
    </row>
    <row r="98" spans="1:36" ht="22.6" customHeight="1" x14ac:dyDescent="0.25">
      <c r="A98" s="162">
        <v>88</v>
      </c>
      <c r="B98" s="163" t="s">
        <v>99</v>
      </c>
      <c r="C98" s="164">
        <f t="shared" si="18"/>
        <v>53498.344751999997</v>
      </c>
      <c r="D98" s="165">
        <f>+'Sheet1 -c.lanh'!D98/1000000</f>
        <v>0</v>
      </c>
      <c r="E98" s="165">
        <f>+'Sheet1 -c.lanh'!E98/1000000</f>
        <v>53498.344751999997</v>
      </c>
      <c r="F98" s="165">
        <f>+'Sheet1 -c.lanh'!F98/1000000</f>
        <v>0</v>
      </c>
      <c r="G98" s="165">
        <f>+'Sheet1 -c.lanh'!G98/1000000</f>
        <v>0</v>
      </c>
      <c r="H98" s="165">
        <f>+'Sheet1 -c.lanh'!H98/1000000</f>
        <v>0</v>
      </c>
      <c r="I98" s="165">
        <f>+'Sheet1 -c.lanh'!I98/1000000</f>
        <v>0</v>
      </c>
      <c r="J98" s="164"/>
      <c r="K98" s="164"/>
      <c r="L98" s="164"/>
      <c r="M98" s="164">
        <f t="shared" si="19"/>
        <v>47497.257662000004</v>
      </c>
      <c r="N98" s="165">
        <f>+'Sheet1 -c.lanh'!N98/1000000</f>
        <v>193.30302900000001</v>
      </c>
      <c r="O98" s="165">
        <f>+'Sheet1 -c.lanh'!O98/1000000</f>
        <v>43213.427661000002</v>
      </c>
      <c r="P98" s="165">
        <f>+'Sheet1 -c.lanh'!P98/1000000</f>
        <v>0</v>
      </c>
      <c r="Q98" s="165">
        <f>+'Sheet1 -c.lanh'!Q98/1000000</f>
        <v>0</v>
      </c>
      <c r="R98" s="164">
        <f t="shared" si="20"/>
        <v>0</v>
      </c>
      <c r="S98" s="165">
        <f>+'Sheet1 -c.lanh'!S98/1000000</f>
        <v>0</v>
      </c>
      <c r="T98" s="165">
        <f>+'Sheet1 -c.lanh'!T98/1000000</f>
        <v>0</v>
      </c>
      <c r="U98" s="165">
        <f>+'Sheet1 -c.lanh'!U98/1000000</f>
        <v>0</v>
      </c>
      <c r="V98" s="165">
        <f>+'Sheet1 -c.lanh'!V98/1000000</f>
        <v>0</v>
      </c>
      <c r="W98" s="164">
        <f t="shared" si="21"/>
        <v>4090.5269720000001</v>
      </c>
      <c r="X98" s="165">
        <f>+'Sheet1 -c.lanh'!X98/1000000</f>
        <v>0</v>
      </c>
      <c r="Y98" s="165">
        <f>+'Sheet1 -c.lanh'!Y98/1000000</f>
        <v>4090.5269720000001</v>
      </c>
      <c r="Z98" s="166">
        <f t="shared" si="22"/>
        <v>0.88782667729592424</v>
      </c>
      <c r="AA98" s="166"/>
      <c r="AB98" s="166">
        <f t="shared" si="24"/>
        <v>0.80775261106343854</v>
      </c>
      <c r="AC98" s="166"/>
      <c r="AD98" s="166"/>
      <c r="AE98" s="166"/>
      <c r="AF98" s="167"/>
      <c r="AG98" s="167"/>
      <c r="AH98" s="167"/>
      <c r="AI98" s="143">
        <f t="shared" si="17"/>
        <v>0</v>
      </c>
      <c r="AJ98" s="158"/>
    </row>
    <row r="99" spans="1:36" ht="15.05" customHeight="1" x14ac:dyDescent="0.25">
      <c r="A99" s="162">
        <v>89</v>
      </c>
      <c r="B99" s="163" t="s">
        <v>518</v>
      </c>
      <c r="C99" s="164">
        <f t="shared" si="18"/>
        <v>64845.530042999999</v>
      </c>
      <c r="D99" s="165">
        <f>+'Sheet1 -c.lanh'!D99/1000000</f>
        <v>1700</v>
      </c>
      <c r="E99" s="165">
        <f>+'Sheet1 -c.lanh'!E99/1000000</f>
        <v>63145.530042999999</v>
      </c>
      <c r="F99" s="165">
        <f>+'Sheet1 -c.lanh'!F99/1000000</f>
        <v>0</v>
      </c>
      <c r="G99" s="165">
        <f>+'Sheet1 -c.lanh'!G99/1000000</f>
        <v>0</v>
      </c>
      <c r="H99" s="165">
        <f>+'Sheet1 -c.lanh'!H99/1000000</f>
        <v>0</v>
      </c>
      <c r="I99" s="165">
        <f>+'Sheet1 -c.lanh'!I99/1000000</f>
        <v>0</v>
      </c>
      <c r="J99" s="164"/>
      <c r="K99" s="164"/>
      <c r="L99" s="164"/>
      <c r="M99" s="164">
        <f t="shared" si="19"/>
        <v>29674.228752000003</v>
      </c>
      <c r="N99" s="165">
        <f>+'Sheet1 -c.lanh'!N99/1000000</f>
        <v>1480.8072500000001</v>
      </c>
      <c r="O99" s="165">
        <f>+'Sheet1 -c.lanh'!O99/1000000</f>
        <v>26742.510885</v>
      </c>
      <c r="P99" s="165">
        <f>+'Sheet1 -c.lanh'!P99/1000000</f>
        <v>0</v>
      </c>
      <c r="Q99" s="165">
        <f>+'Sheet1 -c.lanh'!Q99/1000000</f>
        <v>0</v>
      </c>
      <c r="R99" s="164">
        <f t="shared" si="20"/>
        <v>0</v>
      </c>
      <c r="S99" s="165">
        <f>+'Sheet1 -c.lanh'!S99/1000000</f>
        <v>0</v>
      </c>
      <c r="T99" s="165">
        <f>+'Sheet1 -c.lanh'!T99/1000000</f>
        <v>0</v>
      </c>
      <c r="U99" s="165">
        <f>+'Sheet1 -c.lanh'!U99/1000000</f>
        <v>0</v>
      </c>
      <c r="V99" s="165">
        <f>+'Sheet1 -c.lanh'!V99/1000000</f>
        <v>0</v>
      </c>
      <c r="W99" s="164">
        <f t="shared" si="21"/>
        <v>1450.910617</v>
      </c>
      <c r="X99" s="165">
        <f>+'Sheet1 -c.lanh'!X99/1000000</f>
        <v>0</v>
      </c>
      <c r="Y99" s="165">
        <f>+'Sheet1 -c.lanh'!Y99/1000000</f>
        <v>1450.910617</v>
      </c>
      <c r="Z99" s="166">
        <f t="shared" si="22"/>
        <v>0.45761409818568216</v>
      </c>
      <c r="AA99" s="166">
        <f t="shared" si="23"/>
        <v>0.8710630882352941</v>
      </c>
      <c r="AB99" s="166">
        <f t="shared" si="24"/>
        <v>0.42350600061143273</v>
      </c>
      <c r="AC99" s="166"/>
      <c r="AD99" s="166"/>
      <c r="AE99" s="166"/>
      <c r="AF99" s="167"/>
      <c r="AG99" s="167"/>
      <c r="AH99" s="167"/>
      <c r="AI99" s="143">
        <f t="shared" si="17"/>
        <v>0</v>
      </c>
      <c r="AJ99" s="158"/>
    </row>
    <row r="100" spans="1:36" ht="15.05" customHeight="1" x14ac:dyDescent="0.25">
      <c r="A100" s="162">
        <v>90</v>
      </c>
      <c r="B100" s="163" t="s">
        <v>471</v>
      </c>
      <c r="C100" s="164">
        <f t="shared" si="18"/>
        <v>289068.52994899999</v>
      </c>
      <c r="D100" s="165">
        <f>+'Sheet1 -c.lanh'!D100/1000000</f>
        <v>0</v>
      </c>
      <c r="E100" s="165">
        <f>+'Sheet1 -c.lanh'!E100/1000000</f>
        <v>289068.52994899999</v>
      </c>
      <c r="F100" s="165">
        <f>+'Sheet1 -c.lanh'!F100/1000000</f>
        <v>0</v>
      </c>
      <c r="G100" s="165">
        <f>+'Sheet1 -c.lanh'!G100/1000000</f>
        <v>0</v>
      </c>
      <c r="H100" s="165">
        <f>+'Sheet1 -c.lanh'!H100/1000000</f>
        <v>0</v>
      </c>
      <c r="I100" s="165">
        <f>+'Sheet1 -c.lanh'!I100/1000000</f>
        <v>0</v>
      </c>
      <c r="J100" s="164"/>
      <c r="K100" s="164"/>
      <c r="L100" s="164"/>
      <c r="M100" s="164">
        <f t="shared" si="19"/>
        <v>261308.98552100002</v>
      </c>
      <c r="N100" s="165">
        <f>+'Sheet1 -c.lanh'!N100/1000000</f>
        <v>0</v>
      </c>
      <c r="O100" s="165">
        <f>+'Sheet1 -c.lanh'!O100/1000000</f>
        <v>257223.90687100001</v>
      </c>
      <c r="P100" s="165">
        <f>+'Sheet1 -c.lanh'!P100/1000000</f>
        <v>0</v>
      </c>
      <c r="Q100" s="165">
        <f>+'Sheet1 -c.lanh'!Q100/1000000</f>
        <v>0</v>
      </c>
      <c r="R100" s="164">
        <f t="shared" si="20"/>
        <v>0</v>
      </c>
      <c r="S100" s="165">
        <f>+'Sheet1 -c.lanh'!S100/1000000</f>
        <v>0</v>
      </c>
      <c r="T100" s="165">
        <f>+'Sheet1 -c.lanh'!T100/1000000</f>
        <v>0</v>
      </c>
      <c r="U100" s="165">
        <f>+'Sheet1 -c.lanh'!U100/1000000</f>
        <v>0</v>
      </c>
      <c r="V100" s="165">
        <f>+'Sheet1 -c.lanh'!V100/1000000</f>
        <v>0</v>
      </c>
      <c r="W100" s="164">
        <f t="shared" si="21"/>
        <v>4085.0786499999999</v>
      </c>
      <c r="X100" s="165">
        <f>+'Sheet1 -c.lanh'!X100/1000000</f>
        <v>0</v>
      </c>
      <c r="Y100" s="165">
        <f>+'Sheet1 -c.lanh'!Y100/1000000</f>
        <v>4085.0786499999999</v>
      </c>
      <c r="Z100" s="166">
        <f t="shared" si="22"/>
        <v>0.90396898468021558</v>
      </c>
      <c r="AA100" s="166"/>
      <c r="AB100" s="166">
        <f t="shared" si="24"/>
        <v>0.88983711549777389</v>
      </c>
      <c r="AC100" s="166"/>
      <c r="AD100" s="166"/>
      <c r="AE100" s="166"/>
      <c r="AF100" s="167"/>
      <c r="AG100" s="167"/>
      <c r="AH100" s="167"/>
      <c r="AI100" s="143">
        <f t="shared" si="17"/>
        <v>0</v>
      </c>
      <c r="AJ100" s="158"/>
    </row>
    <row r="101" spans="1:36" ht="15.05" customHeight="1" x14ac:dyDescent="0.25">
      <c r="A101" s="162">
        <v>91</v>
      </c>
      <c r="B101" s="163" t="s">
        <v>519</v>
      </c>
      <c r="C101" s="164">
        <f t="shared" si="18"/>
        <v>23327.392975999999</v>
      </c>
      <c r="D101" s="165">
        <f>+'Sheet1 -c.lanh'!D101/1000000</f>
        <v>0</v>
      </c>
      <c r="E101" s="165">
        <f>+'Sheet1 -c.lanh'!E101/1000000</f>
        <v>23327.392975999999</v>
      </c>
      <c r="F101" s="165">
        <f>+'Sheet1 -c.lanh'!F101/1000000</f>
        <v>0</v>
      </c>
      <c r="G101" s="165">
        <f>+'Sheet1 -c.lanh'!G101/1000000</f>
        <v>0</v>
      </c>
      <c r="H101" s="165">
        <f>+'Sheet1 -c.lanh'!H101/1000000</f>
        <v>0</v>
      </c>
      <c r="I101" s="165">
        <f>+'Sheet1 -c.lanh'!I101/1000000</f>
        <v>0</v>
      </c>
      <c r="J101" s="164"/>
      <c r="K101" s="164"/>
      <c r="L101" s="164"/>
      <c r="M101" s="164">
        <f t="shared" si="19"/>
        <v>16905.854818</v>
      </c>
      <c r="N101" s="165">
        <f>+'Sheet1 -c.lanh'!N101/1000000</f>
        <v>0</v>
      </c>
      <c r="O101" s="165">
        <f>+'Sheet1 -c.lanh'!O101/1000000</f>
        <v>15631.466226</v>
      </c>
      <c r="P101" s="165">
        <f>+'Sheet1 -c.lanh'!P101/1000000</f>
        <v>0</v>
      </c>
      <c r="Q101" s="165">
        <f>+'Sheet1 -c.lanh'!Q101/1000000</f>
        <v>0</v>
      </c>
      <c r="R101" s="164">
        <f t="shared" si="20"/>
        <v>0</v>
      </c>
      <c r="S101" s="165">
        <f>+'Sheet1 -c.lanh'!S101/1000000</f>
        <v>0</v>
      </c>
      <c r="T101" s="165">
        <f>+'Sheet1 -c.lanh'!T101/1000000</f>
        <v>0</v>
      </c>
      <c r="U101" s="165">
        <f>+'Sheet1 -c.lanh'!U101/1000000</f>
        <v>0</v>
      </c>
      <c r="V101" s="165">
        <f>+'Sheet1 -c.lanh'!V101/1000000</f>
        <v>0</v>
      </c>
      <c r="W101" s="164">
        <f t="shared" si="21"/>
        <v>1274.388592</v>
      </c>
      <c r="X101" s="165">
        <f>+'Sheet1 -c.lanh'!X101/1000000</f>
        <v>0</v>
      </c>
      <c r="Y101" s="165">
        <f>+'Sheet1 -c.lanh'!Y101/1000000</f>
        <v>1274.388592</v>
      </c>
      <c r="Z101" s="166">
        <f t="shared" si="22"/>
        <v>0.72472113945151551</v>
      </c>
      <c r="AA101" s="166"/>
      <c r="AB101" s="166">
        <f t="shared" si="24"/>
        <v>0.67009057729177779</v>
      </c>
      <c r="AC101" s="166"/>
      <c r="AD101" s="166"/>
      <c r="AE101" s="166"/>
      <c r="AF101" s="167"/>
      <c r="AG101" s="167"/>
      <c r="AH101" s="167"/>
      <c r="AI101" s="143">
        <f t="shared" si="17"/>
        <v>0</v>
      </c>
      <c r="AJ101" s="158"/>
    </row>
    <row r="102" spans="1:36" ht="22.6" customHeight="1" x14ac:dyDescent="0.25">
      <c r="A102" s="162">
        <v>92</v>
      </c>
      <c r="B102" s="163" t="s">
        <v>487</v>
      </c>
      <c r="C102" s="164">
        <f t="shared" si="18"/>
        <v>2184245.7212370001</v>
      </c>
      <c r="D102" s="165">
        <f>+'Sheet1 -c.lanh'!D102/1000000</f>
        <v>0</v>
      </c>
      <c r="E102" s="165">
        <f>+'Sheet1 -c.lanh'!E102/1000000</f>
        <v>2184245.7212370001</v>
      </c>
      <c r="F102" s="165">
        <f>+'Sheet1 -c.lanh'!F102/1000000</f>
        <v>0</v>
      </c>
      <c r="G102" s="165">
        <f>+'Sheet1 -c.lanh'!G102/1000000</f>
        <v>0</v>
      </c>
      <c r="H102" s="165">
        <f>+'Sheet1 -c.lanh'!H102/1000000</f>
        <v>0</v>
      </c>
      <c r="I102" s="165">
        <f>+'Sheet1 -c.lanh'!I102/1000000</f>
        <v>0</v>
      </c>
      <c r="J102" s="164"/>
      <c r="K102" s="164"/>
      <c r="L102" s="164"/>
      <c r="M102" s="164">
        <f t="shared" si="19"/>
        <v>2140187.950648</v>
      </c>
      <c r="N102" s="165">
        <f>+'Sheet1 -c.lanh'!N102/1000000</f>
        <v>0</v>
      </c>
      <c r="O102" s="165">
        <f>+'Sheet1 -c.lanh'!O102/1000000</f>
        <v>1527690.319985</v>
      </c>
      <c r="P102" s="165">
        <f>+'Sheet1 -c.lanh'!P102/1000000</f>
        <v>0</v>
      </c>
      <c r="Q102" s="165">
        <f>+'Sheet1 -c.lanh'!Q102/1000000</f>
        <v>0</v>
      </c>
      <c r="R102" s="164">
        <f t="shared" si="20"/>
        <v>0</v>
      </c>
      <c r="S102" s="165">
        <f>+'Sheet1 -c.lanh'!S102/1000000</f>
        <v>0</v>
      </c>
      <c r="T102" s="165">
        <f>+'Sheet1 -c.lanh'!T102/1000000</f>
        <v>0</v>
      </c>
      <c r="U102" s="165">
        <f>+'Sheet1 -c.lanh'!U102/1000000</f>
        <v>0</v>
      </c>
      <c r="V102" s="165">
        <f>+'Sheet1 -c.lanh'!V102/1000000</f>
        <v>0</v>
      </c>
      <c r="W102" s="164">
        <f t="shared" si="21"/>
        <v>612497.63066300005</v>
      </c>
      <c r="X102" s="165">
        <f>+'Sheet1 -c.lanh'!X102/1000000</f>
        <v>0</v>
      </c>
      <c r="Y102" s="165">
        <f>+'Sheet1 -c.lanh'!Y102/1000000</f>
        <v>612497.63066300005</v>
      </c>
      <c r="Z102" s="166">
        <f t="shared" si="22"/>
        <v>0.9798292975187568</v>
      </c>
      <c r="AA102" s="166"/>
      <c r="AB102" s="166">
        <f t="shared" si="24"/>
        <v>0.69941321396744027</v>
      </c>
      <c r="AC102" s="166"/>
      <c r="AD102" s="166"/>
      <c r="AE102" s="166"/>
      <c r="AF102" s="167"/>
      <c r="AG102" s="167"/>
      <c r="AH102" s="167"/>
      <c r="AI102" s="143">
        <f t="shared" si="17"/>
        <v>0</v>
      </c>
      <c r="AJ102" s="158"/>
    </row>
    <row r="103" spans="1:36" ht="15.05" customHeight="1" x14ac:dyDescent="0.25">
      <c r="A103" s="162">
        <v>93</v>
      </c>
      <c r="B103" s="163" t="s">
        <v>520</v>
      </c>
      <c r="C103" s="164">
        <f t="shared" si="18"/>
        <v>9678.2509989999999</v>
      </c>
      <c r="D103" s="165">
        <f>+'Sheet1 -c.lanh'!D103/1000000</f>
        <v>0</v>
      </c>
      <c r="E103" s="165">
        <f>+'Sheet1 -c.lanh'!E103/1000000</f>
        <v>9678.2509989999999</v>
      </c>
      <c r="F103" s="165">
        <f>+'Sheet1 -c.lanh'!F103/1000000</f>
        <v>0</v>
      </c>
      <c r="G103" s="165">
        <f>+'Sheet1 -c.lanh'!G103/1000000</f>
        <v>0</v>
      </c>
      <c r="H103" s="165">
        <f>+'Sheet1 -c.lanh'!H103/1000000</f>
        <v>0</v>
      </c>
      <c r="I103" s="165">
        <f>+'Sheet1 -c.lanh'!I103/1000000</f>
        <v>0</v>
      </c>
      <c r="J103" s="164"/>
      <c r="K103" s="164"/>
      <c r="L103" s="164"/>
      <c r="M103" s="164">
        <f t="shared" si="19"/>
        <v>11168.748625</v>
      </c>
      <c r="N103" s="165">
        <f>+'Sheet1 -c.lanh'!N103/1000000</f>
        <v>0</v>
      </c>
      <c r="O103" s="165">
        <f>+'Sheet1 -c.lanh'!O103/1000000</f>
        <v>8814.9300320000002</v>
      </c>
      <c r="P103" s="165">
        <f>+'Sheet1 -c.lanh'!P103/1000000</f>
        <v>0</v>
      </c>
      <c r="Q103" s="165">
        <f>+'Sheet1 -c.lanh'!Q103/1000000</f>
        <v>0</v>
      </c>
      <c r="R103" s="164">
        <f t="shared" si="20"/>
        <v>0</v>
      </c>
      <c r="S103" s="165">
        <f>+'Sheet1 -c.lanh'!S103/1000000</f>
        <v>0</v>
      </c>
      <c r="T103" s="165">
        <f>+'Sheet1 -c.lanh'!T103/1000000</f>
        <v>0</v>
      </c>
      <c r="U103" s="165">
        <f>+'Sheet1 -c.lanh'!U103/1000000</f>
        <v>0</v>
      </c>
      <c r="V103" s="165">
        <f>+'Sheet1 -c.lanh'!V103/1000000</f>
        <v>0</v>
      </c>
      <c r="W103" s="164">
        <f t="shared" si="21"/>
        <v>2353.818593</v>
      </c>
      <c r="X103" s="165">
        <f>+'Sheet1 -c.lanh'!X103/1000000</f>
        <v>0</v>
      </c>
      <c r="Y103" s="165">
        <f>+'Sheet1 -c.lanh'!Y103/1000000</f>
        <v>2353.818593</v>
      </c>
      <c r="Z103" s="166">
        <f t="shared" si="22"/>
        <v>1.1540048533721645</v>
      </c>
      <c r="AA103" s="166"/>
      <c r="AB103" s="166">
        <f t="shared" si="24"/>
        <v>0.91079783247105273</v>
      </c>
      <c r="AC103" s="166"/>
      <c r="AD103" s="166"/>
      <c r="AE103" s="166"/>
      <c r="AF103" s="167"/>
      <c r="AG103" s="167"/>
      <c r="AH103" s="167"/>
      <c r="AI103" s="143">
        <f t="shared" si="17"/>
        <v>0</v>
      </c>
      <c r="AJ103" s="158"/>
    </row>
    <row r="104" spans="1:36" ht="15.05" customHeight="1" x14ac:dyDescent="0.25">
      <c r="A104" s="162">
        <v>94</v>
      </c>
      <c r="B104" s="163" t="s">
        <v>521</v>
      </c>
      <c r="C104" s="164">
        <f t="shared" si="18"/>
        <v>27889.282500000001</v>
      </c>
      <c r="D104" s="165">
        <f>+'Sheet1 -c.lanh'!D104/1000000</f>
        <v>0</v>
      </c>
      <c r="E104" s="165">
        <f>+'Sheet1 -c.lanh'!E104/1000000</f>
        <v>27889.282500000001</v>
      </c>
      <c r="F104" s="165">
        <f>+'Sheet1 -c.lanh'!F104/1000000</f>
        <v>0</v>
      </c>
      <c r="G104" s="165">
        <f>+'Sheet1 -c.lanh'!G104/1000000</f>
        <v>0</v>
      </c>
      <c r="H104" s="165">
        <f>+'Sheet1 -c.lanh'!H104/1000000</f>
        <v>0</v>
      </c>
      <c r="I104" s="165">
        <f>+'Sheet1 -c.lanh'!I104/1000000</f>
        <v>0</v>
      </c>
      <c r="J104" s="164"/>
      <c r="K104" s="164"/>
      <c r="L104" s="164"/>
      <c r="M104" s="164">
        <f t="shared" si="19"/>
        <v>20606.324148</v>
      </c>
      <c r="N104" s="165">
        <f>+'Sheet1 -c.lanh'!N104/1000000</f>
        <v>0</v>
      </c>
      <c r="O104" s="165">
        <f>+'Sheet1 -c.lanh'!O104/1000000</f>
        <v>13257.324148</v>
      </c>
      <c r="P104" s="165">
        <f>+'Sheet1 -c.lanh'!P104/1000000</f>
        <v>0</v>
      </c>
      <c r="Q104" s="165">
        <f>+'Sheet1 -c.lanh'!Q104/1000000</f>
        <v>0</v>
      </c>
      <c r="R104" s="164">
        <f t="shared" si="20"/>
        <v>0</v>
      </c>
      <c r="S104" s="165">
        <f>+'Sheet1 -c.lanh'!S104/1000000</f>
        <v>0</v>
      </c>
      <c r="T104" s="165">
        <f>+'Sheet1 -c.lanh'!T104/1000000</f>
        <v>0</v>
      </c>
      <c r="U104" s="165">
        <f>+'Sheet1 -c.lanh'!U104/1000000</f>
        <v>0</v>
      </c>
      <c r="V104" s="165">
        <f>+'Sheet1 -c.lanh'!V104/1000000</f>
        <v>0</v>
      </c>
      <c r="W104" s="164">
        <f t="shared" si="21"/>
        <v>7349</v>
      </c>
      <c r="X104" s="165">
        <f>+'Sheet1 -c.lanh'!X104/1000000</f>
        <v>0</v>
      </c>
      <c r="Y104" s="165">
        <f>+'Sheet1 -c.lanh'!Y104/1000000</f>
        <v>7349</v>
      </c>
      <c r="Z104" s="166">
        <f t="shared" si="22"/>
        <v>0.73886175264637943</v>
      </c>
      <c r="AA104" s="166"/>
      <c r="AB104" s="166">
        <f t="shared" si="24"/>
        <v>0.4753555114944244</v>
      </c>
      <c r="AC104" s="166"/>
      <c r="AD104" s="166"/>
      <c r="AE104" s="166"/>
      <c r="AF104" s="167"/>
      <c r="AG104" s="167"/>
      <c r="AH104" s="167"/>
      <c r="AI104" s="143">
        <f t="shared" si="17"/>
        <v>0</v>
      </c>
      <c r="AJ104" s="158"/>
    </row>
    <row r="105" spans="1:36" ht="15.05" customHeight="1" x14ac:dyDescent="0.25">
      <c r="A105" s="162">
        <v>95</v>
      </c>
      <c r="B105" s="163" t="s">
        <v>457</v>
      </c>
      <c r="C105" s="164">
        <f t="shared" si="18"/>
        <v>3185.5192139999999</v>
      </c>
      <c r="D105" s="165">
        <f>+'Sheet1 -c.lanh'!D105/1000000</f>
        <v>0</v>
      </c>
      <c r="E105" s="165">
        <f>+'Sheet1 -c.lanh'!E105/1000000</f>
        <v>3185.5192139999999</v>
      </c>
      <c r="F105" s="165">
        <f>+'Sheet1 -c.lanh'!F105/1000000</f>
        <v>0</v>
      </c>
      <c r="G105" s="165">
        <f>+'Sheet1 -c.lanh'!G105/1000000</f>
        <v>0</v>
      </c>
      <c r="H105" s="165">
        <f>+'Sheet1 -c.lanh'!H105/1000000</f>
        <v>0</v>
      </c>
      <c r="I105" s="165">
        <f>+'Sheet1 -c.lanh'!I105/1000000</f>
        <v>0</v>
      </c>
      <c r="J105" s="164"/>
      <c r="K105" s="164"/>
      <c r="L105" s="164"/>
      <c r="M105" s="164">
        <f t="shared" si="19"/>
        <v>3185.5192139999999</v>
      </c>
      <c r="N105" s="165">
        <f>+'Sheet1 -c.lanh'!N105/1000000</f>
        <v>0</v>
      </c>
      <c r="O105" s="165">
        <f>+'Sheet1 -c.lanh'!O105/1000000</f>
        <v>3185.5192139999999</v>
      </c>
      <c r="P105" s="165">
        <f>+'Sheet1 -c.lanh'!P105/1000000</f>
        <v>0</v>
      </c>
      <c r="Q105" s="165">
        <f>+'Sheet1 -c.lanh'!Q105/1000000</f>
        <v>0</v>
      </c>
      <c r="R105" s="164">
        <f t="shared" si="20"/>
        <v>0</v>
      </c>
      <c r="S105" s="165">
        <f>+'Sheet1 -c.lanh'!S105/1000000</f>
        <v>0</v>
      </c>
      <c r="T105" s="165">
        <f>+'Sheet1 -c.lanh'!T105/1000000</f>
        <v>0</v>
      </c>
      <c r="U105" s="165">
        <f>+'Sheet1 -c.lanh'!U105/1000000</f>
        <v>0</v>
      </c>
      <c r="V105" s="165">
        <f>+'Sheet1 -c.lanh'!V105/1000000</f>
        <v>0</v>
      </c>
      <c r="W105" s="164">
        <f t="shared" si="21"/>
        <v>0</v>
      </c>
      <c r="X105" s="165">
        <f>+'Sheet1 -c.lanh'!X105/1000000</f>
        <v>0</v>
      </c>
      <c r="Y105" s="165">
        <f>+'Sheet1 -c.lanh'!Y105/1000000</f>
        <v>0</v>
      </c>
      <c r="Z105" s="166">
        <f t="shared" si="22"/>
        <v>1</v>
      </c>
      <c r="AA105" s="166"/>
      <c r="AB105" s="166">
        <f t="shared" si="24"/>
        <v>1</v>
      </c>
      <c r="AC105" s="166"/>
      <c r="AD105" s="166"/>
      <c r="AE105" s="166"/>
      <c r="AF105" s="167"/>
      <c r="AG105" s="167"/>
      <c r="AH105" s="167"/>
      <c r="AI105" s="143">
        <f t="shared" si="17"/>
        <v>0</v>
      </c>
      <c r="AJ105" s="158"/>
    </row>
    <row r="106" spans="1:36" ht="22.6" customHeight="1" x14ac:dyDescent="0.25">
      <c r="A106" s="162">
        <v>96</v>
      </c>
      <c r="B106" s="163" t="s">
        <v>617</v>
      </c>
      <c r="C106" s="164">
        <f t="shared" si="18"/>
        <v>8171.4670000000006</v>
      </c>
      <c r="D106" s="165">
        <f>+'Sheet1 -c.lanh'!D106/1000000</f>
        <v>8171.4670000000006</v>
      </c>
      <c r="E106" s="165">
        <f>+'Sheet1 -c.lanh'!E106/1000000</f>
        <v>0</v>
      </c>
      <c r="F106" s="165">
        <f>+'Sheet1 -c.lanh'!F106/1000000</f>
        <v>0</v>
      </c>
      <c r="G106" s="165">
        <f>+'Sheet1 -c.lanh'!G106/1000000</f>
        <v>0</v>
      </c>
      <c r="H106" s="165">
        <f>+'Sheet1 -c.lanh'!H106/1000000</f>
        <v>0</v>
      </c>
      <c r="I106" s="165">
        <f>+'Sheet1 -c.lanh'!I106/1000000</f>
        <v>0</v>
      </c>
      <c r="J106" s="164"/>
      <c r="K106" s="164"/>
      <c r="L106" s="164"/>
      <c r="M106" s="164">
        <f t="shared" si="19"/>
        <v>8171.4669999999996</v>
      </c>
      <c r="N106" s="165">
        <f>+'Sheet1 -c.lanh'!N106/1000000</f>
        <v>8171.4669999999996</v>
      </c>
      <c r="O106" s="165">
        <f>+'Sheet1 -c.lanh'!O106/1000000</f>
        <v>0</v>
      </c>
      <c r="P106" s="165">
        <f>+'Sheet1 -c.lanh'!P106/1000000</f>
        <v>0</v>
      </c>
      <c r="Q106" s="165">
        <f>+'Sheet1 -c.lanh'!Q106/1000000</f>
        <v>0</v>
      </c>
      <c r="R106" s="164">
        <f t="shared" si="20"/>
        <v>0</v>
      </c>
      <c r="S106" s="165">
        <f>+'Sheet1 -c.lanh'!S106/1000000</f>
        <v>0</v>
      </c>
      <c r="T106" s="165">
        <f>+'Sheet1 -c.lanh'!T106/1000000</f>
        <v>0</v>
      </c>
      <c r="U106" s="165">
        <f>+'Sheet1 -c.lanh'!U106/1000000</f>
        <v>0</v>
      </c>
      <c r="V106" s="165">
        <f>+'Sheet1 -c.lanh'!V106/1000000</f>
        <v>0</v>
      </c>
      <c r="W106" s="164">
        <f t="shared" si="21"/>
        <v>0</v>
      </c>
      <c r="X106" s="165">
        <f>+'Sheet1 -c.lanh'!X106/1000000</f>
        <v>0</v>
      </c>
      <c r="Y106" s="165">
        <f>+'Sheet1 -c.lanh'!Y106/1000000</f>
        <v>0</v>
      </c>
      <c r="Z106" s="166">
        <f t="shared" si="22"/>
        <v>0.99999999999999989</v>
      </c>
      <c r="AA106" s="166">
        <f t="shared" si="23"/>
        <v>0.99999999999999989</v>
      </c>
      <c r="AB106" s="166"/>
      <c r="AC106" s="166"/>
      <c r="AD106" s="166"/>
      <c r="AE106" s="166"/>
      <c r="AF106" s="167"/>
      <c r="AG106" s="167"/>
      <c r="AH106" s="167"/>
      <c r="AI106" s="143">
        <f t="shared" si="17"/>
        <v>0</v>
      </c>
      <c r="AJ106" s="158"/>
    </row>
    <row r="107" spans="1:36" ht="22.6" customHeight="1" x14ac:dyDescent="0.25">
      <c r="A107" s="162">
        <v>97</v>
      </c>
      <c r="B107" s="163" t="s">
        <v>111</v>
      </c>
      <c r="C107" s="164">
        <f t="shared" si="18"/>
        <v>1046</v>
      </c>
      <c r="D107" s="165">
        <f>+'Sheet1 -c.lanh'!D107/1000000</f>
        <v>0</v>
      </c>
      <c r="E107" s="165">
        <f>+'Sheet1 -c.lanh'!E107/1000000</f>
        <v>1046</v>
      </c>
      <c r="F107" s="165">
        <f>+'Sheet1 -c.lanh'!F107/1000000</f>
        <v>0</v>
      </c>
      <c r="G107" s="165">
        <f>+'Sheet1 -c.lanh'!G107/1000000</f>
        <v>0</v>
      </c>
      <c r="H107" s="165">
        <f>+'Sheet1 -c.lanh'!H107/1000000</f>
        <v>0</v>
      </c>
      <c r="I107" s="165">
        <f>+'Sheet1 -c.lanh'!I107/1000000</f>
        <v>0</v>
      </c>
      <c r="J107" s="164"/>
      <c r="K107" s="164"/>
      <c r="L107" s="164"/>
      <c r="M107" s="164">
        <f t="shared" si="19"/>
        <v>1046</v>
      </c>
      <c r="N107" s="165">
        <f>+'Sheet1 -c.lanh'!N107/1000000</f>
        <v>0</v>
      </c>
      <c r="O107" s="165">
        <f>+'Sheet1 -c.lanh'!O107/1000000</f>
        <v>1046</v>
      </c>
      <c r="P107" s="165">
        <f>+'Sheet1 -c.lanh'!P107/1000000</f>
        <v>0</v>
      </c>
      <c r="Q107" s="165">
        <f>+'Sheet1 -c.lanh'!Q107/1000000</f>
        <v>0</v>
      </c>
      <c r="R107" s="164">
        <f t="shared" si="20"/>
        <v>0</v>
      </c>
      <c r="S107" s="165">
        <f>+'Sheet1 -c.lanh'!S107/1000000</f>
        <v>0</v>
      </c>
      <c r="T107" s="165">
        <f>+'Sheet1 -c.lanh'!T107/1000000</f>
        <v>0</v>
      </c>
      <c r="U107" s="165">
        <f>+'Sheet1 -c.lanh'!U107/1000000</f>
        <v>0</v>
      </c>
      <c r="V107" s="165">
        <f>+'Sheet1 -c.lanh'!V107/1000000</f>
        <v>0</v>
      </c>
      <c r="W107" s="164">
        <f t="shared" si="21"/>
        <v>0</v>
      </c>
      <c r="X107" s="165">
        <f>+'Sheet1 -c.lanh'!X107/1000000</f>
        <v>0</v>
      </c>
      <c r="Y107" s="165">
        <f>+'Sheet1 -c.lanh'!Y107/1000000</f>
        <v>0</v>
      </c>
      <c r="Z107" s="166">
        <f t="shared" si="22"/>
        <v>1</v>
      </c>
      <c r="AA107" s="166"/>
      <c r="AB107" s="166">
        <f t="shared" si="24"/>
        <v>1</v>
      </c>
      <c r="AC107" s="166"/>
      <c r="AD107" s="166"/>
      <c r="AE107" s="166"/>
      <c r="AF107" s="167"/>
      <c r="AG107" s="167"/>
      <c r="AH107" s="167"/>
      <c r="AI107" s="143">
        <f t="shared" si="17"/>
        <v>0</v>
      </c>
      <c r="AJ107" s="158"/>
    </row>
    <row r="108" spans="1:36" ht="33.75" customHeight="1" x14ac:dyDescent="0.25">
      <c r="A108" s="162">
        <v>98</v>
      </c>
      <c r="B108" s="163" t="s">
        <v>112</v>
      </c>
      <c r="C108" s="164">
        <f t="shared" si="18"/>
        <v>2229</v>
      </c>
      <c r="D108" s="165">
        <f>+'Sheet1 -c.lanh'!D108/1000000</f>
        <v>0</v>
      </c>
      <c r="E108" s="165">
        <f>+'Sheet1 -c.lanh'!E108/1000000</f>
        <v>2229</v>
      </c>
      <c r="F108" s="165">
        <f>+'Sheet1 -c.lanh'!F108/1000000</f>
        <v>0</v>
      </c>
      <c r="G108" s="165">
        <f>+'Sheet1 -c.lanh'!G108/1000000</f>
        <v>0</v>
      </c>
      <c r="H108" s="165">
        <f>+'Sheet1 -c.lanh'!H108/1000000</f>
        <v>0</v>
      </c>
      <c r="I108" s="165">
        <f>+'Sheet1 -c.lanh'!I108/1000000</f>
        <v>0</v>
      </c>
      <c r="J108" s="164"/>
      <c r="K108" s="164"/>
      <c r="L108" s="164"/>
      <c r="M108" s="164">
        <f t="shared" si="19"/>
        <v>2229</v>
      </c>
      <c r="N108" s="165">
        <f>+'Sheet1 -c.lanh'!N108/1000000</f>
        <v>0</v>
      </c>
      <c r="O108" s="165">
        <f>+'Sheet1 -c.lanh'!O108/1000000</f>
        <v>2229</v>
      </c>
      <c r="P108" s="165">
        <f>+'Sheet1 -c.lanh'!P108/1000000</f>
        <v>0</v>
      </c>
      <c r="Q108" s="165">
        <f>+'Sheet1 -c.lanh'!Q108/1000000</f>
        <v>0</v>
      </c>
      <c r="R108" s="164">
        <f t="shared" si="20"/>
        <v>0</v>
      </c>
      <c r="S108" s="165">
        <f>+'Sheet1 -c.lanh'!S108/1000000</f>
        <v>0</v>
      </c>
      <c r="T108" s="165">
        <f>+'Sheet1 -c.lanh'!T108/1000000</f>
        <v>0</v>
      </c>
      <c r="U108" s="165">
        <f>+'Sheet1 -c.lanh'!U108/1000000</f>
        <v>0</v>
      </c>
      <c r="V108" s="165">
        <f>+'Sheet1 -c.lanh'!V108/1000000</f>
        <v>0</v>
      </c>
      <c r="W108" s="164">
        <f t="shared" si="21"/>
        <v>0</v>
      </c>
      <c r="X108" s="165">
        <f>+'Sheet1 -c.lanh'!X108/1000000</f>
        <v>0</v>
      </c>
      <c r="Y108" s="165">
        <f>+'Sheet1 -c.lanh'!Y108/1000000</f>
        <v>0</v>
      </c>
      <c r="Z108" s="166">
        <f t="shared" si="22"/>
        <v>1</v>
      </c>
      <c r="AA108" s="166"/>
      <c r="AB108" s="166">
        <f t="shared" si="24"/>
        <v>1</v>
      </c>
      <c r="AC108" s="166"/>
      <c r="AD108" s="166"/>
      <c r="AE108" s="166"/>
      <c r="AF108" s="167"/>
      <c r="AG108" s="167"/>
      <c r="AH108" s="167"/>
      <c r="AI108" s="143">
        <f t="shared" si="17"/>
        <v>0</v>
      </c>
      <c r="AJ108" s="158"/>
    </row>
    <row r="109" spans="1:36" ht="22.6" customHeight="1" x14ac:dyDescent="0.25">
      <c r="A109" s="162">
        <v>99</v>
      </c>
      <c r="B109" s="163" t="s">
        <v>550</v>
      </c>
      <c r="C109" s="164">
        <f t="shared" si="18"/>
        <v>359.74028800000002</v>
      </c>
      <c r="D109" s="165">
        <f>+'Sheet1 -c.lanh'!D109/1000000</f>
        <v>0</v>
      </c>
      <c r="E109" s="165">
        <f>+'Sheet1 -c.lanh'!E109/1000000</f>
        <v>359.74028800000002</v>
      </c>
      <c r="F109" s="165">
        <f>+'Sheet1 -c.lanh'!F109/1000000</f>
        <v>0</v>
      </c>
      <c r="G109" s="165">
        <f>+'Sheet1 -c.lanh'!G109/1000000</f>
        <v>0</v>
      </c>
      <c r="H109" s="165">
        <f>+'Sheet1 -c.lanh'!H109/1000000</f>
        <v>0</v>
      </c>
      <c r="I109" s="165">
        <f>+'Sheet1 -c.lanh'!I109/1000000</f>
        <v>0</v>
      </c>
      <c r="J109" s="164"/>
      <c r="K109" s="164"/>
      <c r="L109" s="164"/>
      <c r="M109" s="164">
        <f t="shared" si="19"/>
        <v>359.74028800000002</v>
      </c>
      <c r="N109" s="165">
        <f>+'Sheet1 -c.lanh'!N109/1000000</f>
        <v>0</v>
      </c>
      <c r="O109" s="165">
        <f>+'Sheet1 -c.lanh'!O109/1000000</f>
        <v>359.74028800000002</v>
      </c>
      <c r="P109" s="165">
        <f>+'Sheet1 -c.lanh'!P109/1000000</f>
        <v>0</v>
      </c>
      <c r="Q109" s="165">
        <f>+'Sheet1 -c.lanh'!Q109/1000000</f>
        <v>0</v>
      </c>
      <c r="R109" s="164">
        <f t="shared" si="20"/>
        <v>0</v>
      </c>
      <c r="S109" s="165">
        <f>+'Sheet1 -c.lanh'!S109/1000000</f>
        <v>0</v>
      </c>
      <c r="T109" s="165">
        <f>+'Sheet1 -c.lanh'!T109/1000000</f>
        <v>0</v>
      </c>
      <c r="U109" s="165">
        <f>+'Sheet1 -c.lanh'!U109/1000000</f>
        <v>0</v>
      </c>
      <c r="V109" s="165">
        <f>+'Sheet1 -c.lanh'!V109/1000000</f>
        <v>0</v>
      </c>
      <c r="W109" s="164">
        <f t="shared" si="21"/>
        <v>0</v>
      </c>
      <c r="X109" s="165">
        <f>+'Sheet1 -c.lanh'!X109/1000000</f>
        <v>0</v>
      </c>
      <c r="Y109" s="165">
        <f>+'Sheet1 -c.lanh'!Y109/1000000</f>
        <v>0</v>
      </c>
      <c r="Z109" s="166">
        <f t="shared" si="22"/>
        <v>1</v>
      </c>
      <c r="AA109" s="166"/>
      <c r="AB109" s="166">
        <f t="shared" si="24"/>
        <v>1</v>
      </c>
      <c r="AC109" s="166"/>
      <c r="AD109" s="166"/>
      <c r="AE109" s="166"/>
      <c r="AF109" s="167"/>
      <c r="AG109" s="167"/>
      <c r="AH109" s="167"/>
      <c r="AI109" s="143">
        <f t="shared" si="17"/>
        <v>0</v>
      </c>
      <c r="AJ109" s="158"/>
    </row>
    <row r="110" spans="1:36" ht="22.6" customHeight="1" x14ac:dyDescent="0.25">
      <c r="A110" s="162">
        <v>100</v>
      </c>
      <c r="B110" s="163" t="s">
        <v>619</v>
      </c>
      <c r="C110" s="164">
        <f t="shared" si="18"/>
        <v>0</v>
      </c>
      <c r="D110" s="165">
        <f>+'Sheet1 -c.lanh'!D110/1000000</f>
        <v>0</v>
      </c>
      <c r="E110" s="165">
        <f>+'Sheet1 -c.lanh'!E110/1000000</f>
        <v>0</v>
      </c>
      <c r="F110" s="165">
        <f>+'Sheet1 -c.lanh'!F110/1000000</f>
        <v>0</v>
      </c>
      <c r="G110" s="165">
        <f>+'Sheet1 -c.lanh'!G110/1000000</f>
        <v>0</v>
      </c>
      <c r="H110" s="165">
        <f>+'Sheet1 -c.lanh'!H110/1000000</f>
        <v>0</v>
      </c>
      <c r="I110" s="165">
        <f>+'Sheet1 -c.lanh'!I110/1000000</f>
        <v>0</v>
      </c>
      <c r="J110" s="164"/>
      <c r="K110" s="164"/>
      <c r="L110" s="164"/>
      <c r="M110" s="164">
        <f t="shared" si="19"/>
        <v>542.327</v>
      </c>
      <c r="N110" s="165">
        <f>+'Sheet1 -c.lanh'!N110/1000000</f>
        <v>542.327</v>
      </c>
      <c r="O110" s="165">
        <f>+'Sheet1 -c.lanh'!O110/1000000</f>
        <v>0</v>
      </c>
      <c r="P110" s="165">
        <f>+'Sheet1 -c.lanh'!P110/1000000</f>
        <v>0</v>
      </c>
      <c r="Q110" s="165">
        <f>+'Sheet1 -c.lanh'!Q110/1000000</f>
        <v>0</v>
      </c>
      <c r="R110" s="164">
        <f t="shared" si="20"/>
        <v>0</v>
      </c>
      <c r="S110" s="165">
        <f>+'Sheet1 -c.lanh'!S110/1000000</f>
        <v>0</v>
      </c>
      <c r="T110" s="165">
        <f>+'Sheet1 -c.lanh'!T110/1000000</f>
        <v>0</v>
      </c>
      <c r="U110" s="165">
        <f>+'Sheet1 -c.lanh'!U110/1000000</f>
        <v>0</v>
      </c>
      <c r="V110" s="165">
        <f>+'Sheet1 -c.lanh'!V110/1000000</f>
        <v>0</v>
      </c>
      <c r="W110" s="164">
        <f t="shared" si="21"/>
        <v>0</v>
      </c>
      <c r="X110" s="165">
        <f>+'Sheet1 -c.lanh'!X110/1000000</f>
        <v>0</v>
      </c>
      <c r="Y110" s="165">
        <f>+'Sheet1 -c.lanh'!Y110/1000000</f>
        <v>0</v>
      </c>
      <c r="Z110" s="166"/>
      <c r="AA110" s="166"/>
      <c r="AB110" s="166"/>
      <c r="AC110" s="166"/>
      <c r="AD110" s="166"/>
      <c r="AE110" s="166"/>
      <c r="AF110" s="167"/>
      <c r="AG110" s="167"/>
      <c r="AH110" s="167"/>
      <c r="AI110" s="143">
        <f t="shared" si="17"/>
        <v>0</v>
      </c>
      <c r="AJ110" s="158"/>
    </row>
    <row r="111" spans="1:36" ht="22.6" customHeight="1" x14ac:dyDescent="0.25">
      <c r="A111" s="162">
        <v>101</v>
      </c>
      <c r="B111" s="163" t="s">
        <v>639</v>
      </c>
      <c r="C111" s="164">
        <f t="shared" si="18"/>
        <v>0</v>
      </c>
      <c r="D111" s="165">
        <f>+'Sheet1 -c.lanh'!D111/1000000</f>
        <v>0</v>
      </c>
      <c r="E111" s="165">
        <f>+'Sheet1 -c.lanh'!E111/1000000</f>
        <v>0</v>
      </c>
      <c r="F111" s="165">
        <f>+'Sheet1 -c.lanh'!F111/1000000</f>
        <v>0</v>
      </c>
      <c r="G111" s="165">
        <f>+'Sheet1 -c.lanh'!G111/1000000</f>
        <v>0</v>
      </c>
      <c r="H111" s="165">
        <f>+'Sheet1 -c.lanh'!H111/1000000</f>
        <v>0</v>
      </c>
      <c r="I111" s="165">
        <f>+'Sheet1 -c.lanh'!I111/1000000</f>
        <v>0</v>
      </c>
      <c r="J111" s="164"/>
      <c r="K111" s="164"/>
      <c r="L111" s="164"/>
      <c r="M111" s="164">
        <f t="shared" si="19"/>
        <v>40</v>
      </c>
      <c r="N111" s="165">
        <f>+'Sheet1 -c.lanh'!N111/1000000</f>
        <v>0</v>
      </c>
      <c r="O111" s="165">
        <f>+'Sheet1 -c.lanh'!O111/1000000</f>
        <v>0</v>
      </c>
      <c r="P111" s="165">
        <f>+'Sheet1 -c.lanh'!P111/1000000</f>
        <v>0</v>
      </c>
      <c r="Q111" s="165">
        <f>+'Sheet1 -c.lanh'!Q111/1000000</f>
        <v>0</v>
      </c>
      <c r="R111" s="164">
        <f t="shared" si="20"/>
        <v>0</v>
      </c>
      <c r="S111" s="165">
        <f>+'Sheet1 -c.lanh'!S111/1000000</f>
        <v>0</v>
      </c>
      <c r="T111" s="165">
        <f>+'Sheet1 -c.lanh'!T111/1000000</f>
        <v>0</v>
      </c>
      <c r="U111" s="165">
        <f>+'Sheet1 -c.lanh'!U111/1000000</f>
        <v>0</v>
      </c>
      <c r="V111" s="165">
        <f>+'Sheet1 -c.lanh'!V111/1000000</f>
        <v>0</v>
      </c>
      <c r="W111" s="164">
        <f t="shared" si="21"/>
        <v>40</v>
      </c>
      <c r="X111" s="165">
        <f>+'Sheet1 -c.lanh'!X111/1000000</f>
        <v>0</v>
      </c>
      <c r="Y111" s="165">
        <f>+'Sheet1 -c.lanh'!Y111/1000000</f>
        <v>40</v>
      </c>
      <c r="Z111" s="166"/>
      <c r="AA111" s="166"/>
      <c r="AB111" s="166"/>
      <c r="AC111" s="166"/>
      <c r="AD111" s="166"/>
      <c r="AE111" s="166"/>
      <c r="AF111" s="167"/>
      <c r="AG111" s="167"/>
      <c r="AH111" s="167"/>
      <c r="AI111" s="143"/>
      <c r="AJ111" s="158"/>
    </row>
    <row r="112" spans="1:36" ht="22.6" customHeight="1" x14ac:dyDescent="0.25">
      <c r="A112" s="162">
        <v>102</v>
      </c>
      <c r="B112" s="163" t="s">
        <v>488</v>
      </c>
      <c r="C112" s="164">
        <f t="shared" si="18"/>
        <v>12500</v>
      </c>
      <c r="D112" s="165">
        <f>+'Sheet1 -c.lanh'!D112/1000000</f>
        <v>12500</v>
      </c>
      <c r="E112" s="165">
        <f>+'Sheet1 -c.lanh'!E112/1000000</f>
        <v>0</v>
      </c>
      <c r="F112" s="165">
        <f>+'Sheet1 -c.lanh'!F112/1000000</f>
        <v>0</v>
      </c>
      <c r="G112" s="165">
        <f>+'Sheet1 -c.lanh'!G112/1000000</f>
        <v>0</v>
      </c>
      <c r="H112" s="165">
        <f>+'Sheet1 -c.lanh'!H112/1000000</f>
        <v>0</v>
      </c>
      <c r="I112" s="165">
        <f>+'Sheet1 -c.lanh'!I112/1000000</f>
        <v>0</v>
      </c>
      <c r="J112" s="164"/>
      <c r="K112" s="164"/>
      <c r="L112" s="164"/>
      <c r="M112" s="164">
        <f t="shared" si="19"/>
        <v>1656058.202672</v>
      </c>
      <c r="N112" s="165">
        <f>+'Sheet1 -c.lanh'!N112/1000000</f>
        <v>16155.625</v>
      </c>
      <c r="O112" s="165">
        <f>+'Sheet1 -c.lanh'!O112/1000000</f>
        <v>0</v>
      </c>
      <c r="P112" s="165">
        <f>+'Sheet1 -c.lanh'!P112/1000000</f>
        <v>0</v>
      </c>
      <c r="Q112" s="165">
        <f>+'Sheet1 -c.lanh'!Q112/1000000</f>
        <v>0</v>
      </c>
      <c r="R112" s="164">
        <f t="shared" si="20"/>
        <v>0</v>
      </c>
      <c r="S112" s="165">
        <f>+'Sheet1 -c.lanh'!S112/1000000</f>
        <v>0</v>
      </c>
      <c r="T112" s="165">
        <f>+'Sheet1 -c.lanh'!T112/1000000</f>
        <v>0</v>
      </c>
      <c r="U112" s="165">
        <f>+'Sheet1 -c.lanh'!U112/1000000</f>
        <v>0</v>
      </c>
      <c r="V112" s="165">
        <f>+'Sheet1 -c.lanh'!V112/1000000</f>
        <v>0</v>
      </c>
      <c r="W112" s="164">
        <f t="shared" si="21"/>
        <v>1639902.577672</v>
      </c>
      <c r="X112" s="165">
        <f>+'Sheet1 -c.lanh'!X112/1000000</f>
        <v>1639902.577672</v>
      </c>
      <c r="Y112" s="165">
        <f>+'Sheet1 -c.lanh'!Y112/1000000</f>
        <v>0</v>
      </c>
      <c r="Z112" s="166">
        <f t="shared" si="22"/>
        <v>132.48465621375999</v>
      </c>
      <c r="AA112" s="166">
        <f t="shared" si="23"/>
        <v>1.2924500000000001</v>
      </c>
      <c r="AB112" s="166"/>
      <c r="AC112" s="166"/>
      <c r="AD112" s="166"/>
      <c r="AE112" s="166"/>
      <c r="AF112" s="167"/>
      <c r="AG112" s="167"/>
      <c r="AH112" s="167"/>
      <c r="AI112" s="143">
        <f t="shared" si="17"/>
        <v>0</v>
      </c>
      <c r="AJ112" s="158"/>
    </row>
    <row r="113" spans="1:36" ht="22.6" customHeight="1" x14ac:dyDescent="0.25">
      <c r="A113" s="162">
        <v>103</v>
      </c>
      <c r="B113" s="163" t="s">
        <v>489</v>
      </c>
      <c r="C113" s="164">
        <f t="shared" si="18"/>
        <v>0</v>
      </c>
      <c r="D113" s="165">
        <f>+'Sheet1 -c.lanh'!D113/1000000</f>
        <v>0</v>
      </c>
      <c r="E113" s="165">
        <f>+'Sheet1 -c.lanh'!E113/1000000</f>
        <v>0</v>
      </c>
      <c r="F113" s="165">
        <f>+'Sheet1 -c.lanh'!F113/1000000</f>
        <v>0</v>
      </c>
      <c r="G113" s="165">
        <f>+'Sheet1 -c.lanh'!G113/1000000</f>
        <v>0</v>
      </c>
      <c r="H113" s="165">
        <f>+'Sheet1 -c.lanh'!H113/1000000</f>
        <v>0</v>
      </c>
      <c r="I113" s="165">
        <f>+'Sheet1 -c.lanh'!I113/1000000</f>
        <v>0</v>
      </c>
      <c r="J113" s="164"/>
      <c r="K113" s="164"/>
      <c r="L113" s="164"/>
      <c r="M113" s="164">
        <f t="shared" si="19"/>
        <v>6630.2683470000002</v>
      </c>
      <c r="N113" s="165">
        <f>+'Sheet1 -c.lanh'!N113/1000000</f>
        <v>6630.2683470000002</v>
      </c>
      <c r="O113" s="165">
        <f>+'Sheet1 -c.lanh'!O113/1000000</f>
        <v>0</v>
      </c>
      <c r="P113" s="165">
        <f>+'Sheet1 -c.lanh'!P113/1000000</f>
        <v>0</v>
      </c>
      <c r="Q113" s="165">
        <f>+'Sheet1 -c.lanh'!Q113/1000000</f>
        <v>0</v>
      </c>
      <c r="R113" s="164">
        <f t="shared" si="20"/>
        <v>0</v>
      </c>
      <c r="S113" s="165">
        <f>+'Sheet1 -c.lanh'!S113/1000000</f>
        <v>0</v>
      </c>
      <c r="T113" s="165">
        <f>+'Sheet1 -c.lanh'!T113/1000000</f>
        <v>0</v>
      </c>
      <c r="U113" s="165">
        <f>+'Sheet1 -c.lanh'!U113/1000000</f>
        <v>0</v>
      </c>
      <c r="V113" s="165">
        <f>+'Sheet1 -c.lanh'!V113/1000000</f>
        <v>0</v>
      </c>
      <c r="W113" s="164">
        <f t="shared" si="21"/>
        <v>0</v>
      </c>
      <c r="X113" s="165">
        <f>+'Sheet1 -c.lanh'!X113/1000000</f>
        <v>0</v>
      </c>
      <c r="Y113" s="165">
        <f>+'Sheet1 -c.lanh'!Y113/1000000</f>
        <v>0</v>
      </c>
      <c r="Z113" s="166"/>
      <c r="AA113" s="166"/>
      <c r="AB113" s="166"/>
      <c r="AC113" s="166"/>
      <c r="AD113" s="166"/>
      <c r="AE113" s="166"/>
      <c r="AF113" s="167"/>
      <c r="AG113" s="167"/>
      <c r="AH113" s="167"/>
      <c r="AI113" s="143">
        <f t="shared" si="17"/>
        <v>0</v>
      </c>
      <c r="AJ113" s="158"/>
    </row>
    <row r="114" spans="1:36" ht="22.6" customHeight="1" x14ac:dyDescent="0.25">
      <c r="A114" s="162">
        <v>104</v>
      </c>
      <c r="B114" s="163" t="s">
        <v>640</v>
      </c>
      <c r="C114" s="164">
        <f t="shared" si="18"/>
        <v>0</v>
      </c>
      <c r="D114" s="165">
        <f>+'Sheet1 -c.lanh'!D114/1000000</f>
        <v>0</v>
      </c>
      <c r="E114" s="165">
        <f>+'Sheet1 -c.lanh'!E114/1000000</f>
        <v>0</v>
      </c>
      <c r="F114" s="165">
        <f>+'Sheet1 -c.lanh'!F114/1000000</f>
        <v>0</v>
      </c>
      <c r="G114" s="165">
        <f>+'Sheet1 -c.lanh'!G114/1000000</f>
        <v>0</v>
      </c>
      <c r="H114" s="165">
        <f>+'Sheet1 -c.lanh'!H114/1000000</f>
        <v>0</v>
      </c>
      <c r="I114" s="165">
        <f>+'Sheet1 -c.lanh'!I114/1000000</f>
        <v>0</v>
      </c>
      <c r="J114" s="164"/>
      <c r="K114" s="164"/>
      <c r="L114" s="164"/>
      <c r="M114" s="164">
        <f t="shared" si="19"/>
        <v>3085189.6542059998</v>
      </c>
      <c r="N114" s="165">
        <f>+'Sheet1 -c.lanh'!N114/1000000</f>
        <v>0</v>
      </c>
      <c r="O114" s="165">
        <f>+'Sheet1 -c.lanh'!O114/1000000</f>
        <v>0</v>
      </c>
      <c r="P114" s="165">
        <f>+'Sheet1 -c.lanh'!P114/1000000</f>
        <v>0</v>
      </c>
      <c r="Q114" s="165">
        <f>+'Sheet1 -c.lanh'!Q114/1000000</f>
        <v>0</v>
      </c>
      <c r="R114" s="164">
        <f t="shared" si="20"/>
        <v>0</v>
      </c>
      <c r="S114" s="165">
        <f>+'Sheet1 -c.lanh'!S114/1000000</f>
        <v>0</v>
      </c>
      <c r="T114" s="165">
        <f>+'Sheet1 -c.lanh'!T114/1000000</f>
        <v>0</v>
      </c>
      <c r="U114" s="165">
        <f>+'Sheet1 -c.lanh'!U114/1000000</f>
        <v>0</v>
      </c>
      <c r="V114" s="165">
        <f>+'Sheet1 -c.lanh'!V114/1000000</f>
        <v>0</v>
      </c>
      <c r="W114" s="164">
        <f t="shared" si="21"/>
        <v>3085189.6542059998</v>
      </c>
      <c r="X114" s="165">
        <f>+'Sheet1 -c.lanh'!X114/1000000</f>
        <v>3085189.6542059998</v>
      </c>
      <c r="Y114" s="165">
        <f>+'Sheet1 -c.lanh'!Y114/1000000</f>
        <v>0</v>
      </c>
      <c r="Z114" s="166"/>
      <c r="AA114" s="166"/>
      <c r="AB114" s="166"/>
      <c r="AC114" s="166"/>
      <c r="AD114" s="166"/>
      <c r="AE114" s="166"/>
      <c r="AF114" s="167"/>
      <c r="AG114" s="167"/>
      <c r="AH114" s="167"/>
      <c r="AI114" s="143"/>
      <c r="AJ114" s="158"/>
    </row>
    <row r="115" spans="1:36" ht="22.6" customHeight="1" x14ac:dyDescent="0.25">
      <c r="A115" s="162">
        <v>105</v>
      </c>
      <c r="B115" s="163" t="s">
        <v>641</v>
      </c>
      <c r="C115" s="164">
        <f t="shared" si="18"/>
        <v>0</v>
      </c>
      <c r="D115" s="165">
        <f>+'Sheet1 -c.lanh'!D115/1000000</f>
        <v>0</v>
      </c>
      <c r="E115" s="165">
        <f>+'Sheet1 -c.lanh'!E115/1000000</f>
        <v>0</v>
      </c>
      <c r="F115" s="165">
        <f>+'Sheet1 -c.lanh'!F115/1000000</f>
        <v>0</v>
      </c>
      <c r="G115" s="165">
        <f>+'Sheet1 -c.lanh'!G115/1000000</f>
        <v>0</v>
      </c>
      <c r="H115" s="165">
        <f>+'Sheet1 -c.lanh'!H115/1000000</f>
        <v>0</v>
      </c>
      <c r="I115" s="165">
        <f>+'Sheet1 -c.lanh'!I115/1000000</f>
        <v>0</v>
      </c>
      <c r="J115" s="164"/>
      <c r="K115" s="164"/>
      <c r="L115" s="164"/>
      <c r="M115" s="164">
        <f t="shared" si="19"/>
        <v>59612.956737</v>
      </c>
      <c r="N115" s="165">
        <f>+'Sheet1 -c.lanh'!N115/1000000</f>
        <v>0</v>
      </c>
      <c r="O115" s="165">
        <f>+'Sheet1 -c.lanh'!O115/1000000</f>
        <v>0</v>
      </c>
      <c r="P115" s="165">
        <f>+'Sheet1 -c.lanh'!P115/1000000</f>
        <v>0</v>
      </c>
      <c r="Q115" s="165">
        <f>+'Sheet1 -c.lanh'!Q115/1000000</f>
        <v>0</v>
      </c>
      <c r="R115" s="164">
        <f t="shared" si="20"/>
        <v>0</v>
      </c>
      <c r="S115" s="165">
        <f>+'Sheet1 -c.lanh'!S115/1000000</f>
        <v>0</v>
      </c>
      <c r="T115" s="165">
        <f>+'Sheet1 -c.lanh'!T115/1000000</f>
        <v>0</v>
      </c>
      <c r="U115" s="165">
        <f>+'Sheet1 -c.lanh'!U115/1000000</f>
        <v>0</v>
      </c>
      <c r="V115" s="165">
        <f>+'Sheet1 -c.lanh'!V115/1000000</f>
        <v>0</v>
      </c>
      <c r="W115" s="164">
        <f t="shared" si="21"/>
        <v>59612.956737</v>
      </c>
      <c r="X115" s="165">
        <f>+'Sheet1 -c.lanh'!X115/1000000</f>
        <v>59612.956737</v>
      </c>
      <c r="Y115" s="165">
        <f>+'Sheet1 -c.lanh'!Y115/1000000</f>
        <v>0</v>
      </c>
      <c r="Z115" s="166"/>
      <c r="AA115" s="166"/>
      <c r="AB115" s="166"/>
      <c r="AC115" s="166"/>
      <c r="AD115" s="166"/>
      <c r="AE115" s="166"/>
      <c r="AF115" s="167"/>
      <c r="AG115" s="167"/>
      <c r="AH115" s="167"/>
      <c r="AI115" s="143"/>
      <c r="AJ115" s="158"/>
    </row>
    <row r="116" spans="1:36" ht="22.6" customHeight="1" x14ac:dyDescent="0.25">
      <c r="A116" s="162">
        <v>106</v>
      </c>
      <c r="B116" s="163" t="s">
        <v>642</v>
      </c>
      <c r="C116" s="164">
        <f t="shared" si="18"/>
        <v>0</v>
      </c>
      <c r="D116" s="165">
        <f>+'Sheet1 -c.lanh'!D116/1000000</f>
        <v>0</v>
      </c>
      <c r="E116" s="165">
        <f>+'Sheet1 -c.lanh'!E116/1000000</f>
        <v>0</v>
      </c>
      <c r="F116" s="165">
        <f>+'Sheet1 -c.lanh'!F116/1000000</f>
        <v>0</v>
      </c>
      <c r="G116" s="165">
        <f>+'Sheet1 -c.lanh'!G116/1000000</f>
        <v>0</v>
      </c>
      <c r="H116" s="165">
        <f>+'Sheet1 -c.lanh'!H116/1000000</f>
        <v>0</v>
      </c>
      <c r="I116" s="165">
        <f>+'Sheet1 -c.lanh'!I116/1000000</f>
        <v>0</v>
      </c>
      <c r="J116" s="164"/>
      <c r="K116" s="164"/>
      <c r="L116" s="164"/>
      <c r="M116" s="164">
        <f t="shared" si="19"/>
        <v>5132.2569999999996</v>
      </c>
      <c r="N116" s="165">
        <f>+'Sheet1 -c.lanh'!N116/1000000</f>
        <v>0</v>
      </c>
      <c r="O116" s="165">
        <f>+'Sheet1 -c.lanh'!O116/1000000</f>
        <v>0</v>
      </c>
      <c r="P116" s="165">
        <f>+'Sheet1 -c.lanh'!P116/1000000</f>
        <v>0</v>
      </c>
      <c r="Q116" s="165">
        <f>+'Sheet1 -c.lanh'!Q116/1000000</f>
        <v>0</v>
      </c>
      <c r="R116" s="164">
        <f t="shared" si="20"/>
        <v>0</v>
      </c>
      <c r="S116" s="165">
        <f>+'Sheet1 -c.lanh'!S116/1000000</f>
        <v>0</v>
      </c>
      <c r="T116" s="165">
        <f>+'Sheet1 -c.lanh'!T116/1000000</f>
        <v>0</v>
      </c>
      <c r="U116" s="165">
        <f>+'Sheet1 -c.lanh'!U116/1000000</f>
        <v>0</v>
      </c>
      <c r="V116" s="165">
        <f>+'Sheet1 -c.lanh'!V116/1000000</f>
        <v>0</v>
      </c>
      <c r="W116" s="164">
        <f t="shared" si="21"/>
        <v>5132.2569999999996</v>
      </c>
      <c r="X116" s="165">
        <f>+'Sheet1 -c.lanh'!X116/1000000</f>
        <v>5132.2569999999996</v>
      </c>
      <c r="Y116" s="165">
        <f>+'Sheet1 -c.lanh'!Y116/1000000</f>
        <v>0</v>
      </c>
      <c r="Z116" s="166"/>
      <c r="AA116" s="166"/>
      <c r="AB116" s="166"/>
      <c r="AC116" s="166"/>
      <c r="AD116" s="166"/>
      <c r="AE116" s="166"/>
      <c r="AF116" s="167"/>
      <c r="AG116" s="167"/>
      <c r="AH116" s="167"/>
      <c r="AI116" s="143"/>
      <c r="AJ116" s="158"/>
    </row>
    <row r="117" spans="1:36" ht="22.6" customHeight="1" x14ac:dyDescent="0.25">
      <c r="A117" s="162">
        <v>107</v>
      </c>
      <c r="B117" s="163" t="s">
        <v>643</v>
      </c>
      <c r="C117" s="164">
        <f t="shared" si="18"/>
        <v>0</v>
      </c>
      <c r="D117" s="165">
        <f>+'Sheet1 -c.lanh'!D117/1000000</f>
        <v>0</v>
      </c>
      <c r="E117" s="165">
        <f>+'Sheet1 -c.lanh'!E117/1000000</f>
        <v>0</v>
      </c>
      <c r="F117" s="165">
        <f>+'Sheet1 -c.lanh'!F117/1000000</f>
        <v>0</v>
      </c>
      <c r="G117" s="165">
        <f>+'Sheet1 -c.lanh'!G117/1000000</f>
        <v>0</v>
      </c>
      <c r="H117" s="165">
        <f>+'Sheet1 -c.lanh'!H117/1000000</f>
        <v>0</v>
      </c>
      <c r="I117" s="165">
        <f>+'Sheet1 -c.lanh'!I117/1000000</f>
        <v>0</v>
      </c>
      <c r="J117" s="164"/>
      <c r="K117" s="164"/>
      <c r="L117" s="164"/>
      <c r="M117" s="164">
        <f t="shared" si="19"/>
        <v>11757.2994</v>
      </c>
      <c r="N117" s="165">
        <f>+'Sheet1 -c.lanh'!N117/1000000</f>
        <v>0</v>
      </c>
      <c r="O117" s="165">
        <f>+'Sheet1 -c.lanh'!O117/1000000</f>
        <v>0</v>
      </c>
      <c r="P117" s="165">
        <f>+'Sheet1 -c.lanh'!P117/1000000</f>
        <v>0</v>
      </c>
      <c r="Q117" s="165">
        <f>+'Sheet1 -c.lanh'!Q117/1000000</f>
        <v>0</v>
      </c>
      <c r="R117" s="164">
        <f t="shared" si="20"/>
        <v>0</v>
      </c>
      <c r="S117" s="165">
        <f>+'Sheet1 -c.lanh'!S117/1000000</f>
        <v>0</v>
      </c>
      <c r="T117" s="165">
        <f>+'Sheet1 -c.lanh'!T117/1000000</f>
        <v>0</v>
      </c>
      <c r="U117" s="165">
        <f>+'Sheet1 -c.lanh'!U117/1000000</f>
        <v>0</v>
      </c>
      <c r="V117" s="165">
        <f>+'Sheet1 -c.lanh'!V117/1000000</f>
        <v>0</v>
      </c>
      <c r="W117" s="164">
        <f t="shared" si="21"/>
        <v>11757.2994</v>
      </c>
      <c r="X117" s="165">
        <f>+'Sheet1 -c.lanh'!X117/1000000</f>
        <v>11757.2994</v>
      </c>
      <c r="Y117" s="165">
        <f>+'Sheet1 -c.lanh'!Y117/1000000</f>
        <v>0</v>
      </c>
      <c r="Z117" s="166"/>
      <c r="AA117" s="166"/>
      <c r="AB117" s="166"/>
      <c r="AC117" s="166"/>
      <c r="AD117" s="166"/>
      <c r="AE117" s="166"/>
      <c r="AF117" s="167"/>
      <c r="AG117" s="167"/>
      <c r="AH117" s="167"/>
      <c r="AI117" s="143"/>
      <c r="AJ117" s="158"/>
    </row>
    <row r="118" spans="1:36" ht="22.6" customHeight="1" x14ac:dyDescent="0.25">
      <c r="A118" s="162">
        <v>108</v>
      </c>
      <c r="B118" s="163"/>
      <c r="C118" s="164">
        <f t="shared" si="18"/>
        <v>0</v>
      </c>
      <c r="D118" s="165">
        <f>+'Sheet1 -c.lanh'!D118/1000000</f>
        <v>0</v>
      </c>
      <c r="E118" s="165">
        <f>+'Sheet1 -c.lanh'!E118/1000000</f>
        <v>0</v>
      </c>
      <c r="F118" s="165">
        <f>+'Sheet1 -c.lanh'!F118/1000000</f>
        <v>0</v>
      </c>
      <c r="G118" s="165">
        <f>+'Sheet1 -c.lanh'!G118/1000000</f>
        <v>0</v>
      </c>
      <c r="H118" s="165">
        <f>+'Sheet1 -c.lanh'!H118/1000000</f>
        <v>0</v>
      </c>
      <c r="I118" s="165">
        <f>+'Sheet1 -c.lanh'!I118/1000000</f>
        <v>0</v>
      </c>
      <c r="J118" s="164"/>
      <c r="K118" s="164"/>
      <c r="L118" s="164"/>
      <c r="M118" s="164">
        <f t="shared" si="19"/>
        <v>0</v>
      </c>
      <c r="N118" s="165">
        <f>+'Sheet1 -c.lanh'!N118/1000000</f>
        <v>0</v>
      </c>
      <c r="O118" s="165">
        <f>+'Sheet1 -c.lanh'!O118/1000000</f>
        <v>0</v>
      </c>
      <c r="P118" s="165">
        <f>+'Sheet1 -c.lanh'!P118/1000000</f>
        <v>0</v>
      </c>
      <c r="Q118" s="165">
        <f>+'Sheet1 -c.lanh'!Q118/1000000</f>
        <v>0</v>
      </c>
      <c r="R118" s="164">
        <f t="shared" si="20"/>
        <v>0</v>
      </c>
      <c r="S118" s="165">
        <f>+'Sheet1 -c.lanh'!S118/1000000</f>
        <v>0</v>
      </c>
      <c r="T118" s="165">
        <f>+'Sheet1 -c.lanh'!T118/1000000</f>
        <v>0</v>
      </c>
      <c r="U118" s="165">
        <f>+'Sheet1 -c.lanh'!U118/1000000</f>
        <v>0</v>
      </c>
      <c r="V118" s="165">
        <f>+'Sheet1 -c.lanh'!V118/1000000</f>
        <v>0</v>
      </c>
      <c r="W118" s="164">
        <f t="shared" si="21"/>
        <v>0</v>
      </c>
      <c r="X118" s="165">
        <f>+'Sheet1 -c.lanh'!X118/1000000</f>
        <v>0</v>
      </c>
      <c r="Y118" s="165">
        <f>+'Sheet1 -c.lanh'!Y118/1000000</f>
        <v>0</v>
      </c>
      <c r="Z118" s="166"/>
      <c r="AA118" s="166"/>
      <c r="AB118" s="166"/>
      <c r="AC118" s="166"/>
      <c r="AD118" s="166"/>
      <c r="AE118" s="166"/>
      <c r="AF118" s="167"/>
      <c r="AG118" s="167"/>
      <c r="AH118" s="167"/>
      <c r="AI118" s="143"/>
      <c r="AJ118" s="158"/>
    </row>
    <row r="119" spans="1:36" ht="22.6" customHeight="1" x14ac:dyDescent="0.25">
      <c r="A119" s="162">
        <v>109</v>
      </c>
      <c r="B119" s="163" t="s">
        <v>552</v>
      </c>
      <c r="C119" s="164">
        <f t="shared" si="18"/>
        <v>187</v>
      </c>
      <c r="D119" s="165">
        <f>+'Sheet1 -c.lanh'!D119/1000000</f>
        <v>0</v>
      </c>
      <c r="E119" s="165">
        <f>+'Sheet1 -c.lanh'!E119/1000000</f>
        <v>187</v>
      </c>
      <c r="F119" s="165">
        <f>+'Sheet1 -c.lanh'!F119/1000000</f>
        <v>0</v>
      </c>
      <c r="G119" s="165">
        <f>+'Sheet1 -c.lanh'!G119/1000000</f>
        <v>0</v>
      </c>
      <c r="H119" s="165">
        <f>+'Sheet1 -c.lanh'!H119/1000000</f>
        <v>0</v>
      </c>
      <c r="I119" s="165">
        <f>+'Sheet1 -c.lanh'!I119/1000000</f>
        <v>0</v>
      </c>
      <c r="J119" s="164">
        <f>+SUM(K119:L119)</f>
        <v>0</v>
      </c>
      <c r="K119" s="164"/>
      <c r="L119" s="164"/>
      <c r="M119" s="164">
        <f t="shared" si="19"/>
        <v>187</v>
      </c>
      <c r="N119" s="165">
        <f>+'Sheet1 -c.lanh'!N119/1000000</f>
        <v>0</v>
      </c>
      <c r="O119" s="165">
        <f>+'Sheet1 -c.lanh'!O119/1000000</f>
        <v>187</v>
      </c>
      <c r="P119" s="165">
        <f>+'Sheet1 -c.lanh'!P119/1000000</f>
        <v>0</v>
      </c>
      <c r="Q119" s="165">
        <f>+'Sheet1 -c.lanh'!Q119/1000000</f>
        <v>0</v>
      </c>
      <c r="R119" s="164">
        <f t="shared" si="20"/>
        <v>0</v>
      </c>
      <c r="S119" s="165">
        <f>+'Sheet1 -c.lanh'!S119/1000000</f>
        <v>0</v>
      </c>
      <c r="T119" s="165">
        <f>+'Sheet1 -c.lanh'!T119/1000000</f>
        <v>0</v>
      </c>
      <c r="U119" s="165">
        <f>+'Sheet1 -c.lanh'!U119/1000000</f>
        <v>0</v>
      </c>
      <c r="V119" s="165">
        <f>+'Sheet1 -c.lanh'!V119/1000000</f>
        <v>0</v>
      </c>
      <c r="W119" s="164">
        <f t="shared" si="21"/>
        <v>0</v>
      </c>
      <c r="X119" s="165">
        <f>+'Sheet1 -c.lanh'!X119/1000000</f>
        <v>0</v>
      </c>
      <c r="Y119" s="165">
        <f>+'Sheet1 -c.lanh'!Y119/1000000</f>
        <v>0</v>
      </c>
      <c r="Z119" s="166">
        <f t="shared" si="22"/>
        <v>1</v>
      </c>
      <c r="AA119" s="166"/>
      <c r="AB119" s="166">
        <f t="shared" si="24"/>
        <v>1</v>
      </c>
      <c r="AC119" s="166"/>
      <c r="AD119" s="166"/>
      <c r="AE119" s="166"/>
      <c r="AF119" s="167"/>
      <c r="AG119" s="167"/>
      <c r="AH119" s="167"/>
      <c r="AI119" s="143">
        <f t="shared" si="17"/>
        <v>0</v>
      </c>
      <c r="AJ119" s="158"/>
    </row>
    <row r="120" spans="1:36" ht="22.6" customHeight="1" x14ac:dyDescent="0.25">
      <c r="A120" s="162">
        <v>110</v>
      </c>
      <c r="B120" s="163" t="s">
        <v>523</v>
      </c>
      <c r="C120" s="164">
        <f t="shared" si="18"/>
        <v>52146.297200000001</v>
      </c>
      <c r="D120" s="165">
        <f>+'Sheet1 -c.lanh'!D120/1000000</f>
        <v>71.099999999999994</v>
      </c>
      <c r="E120" s="165">
        <f>+'Sheet1 -c.lanh'!E120/1000000</f>
        <v>52075.197200000002</v>
      </c>
      <c r="F120" s="165">
        <f>+'Sheet1 -c.lanh'!F120/1000000</f>
        <v>0</v>
      </c>
      <c r="G120" s="165">
        <f>+'Sheet1 -c.lanh'!G120/1000000</f>
        <v>0</v>
      </c>
      <c r="H120" s="165">
        <f>+'Sheet1 -c.lanh'!H120/1000000</f>
        <v>0</v>
      </c>
      <c r="I120" s="165">
        <f>+'Sheet1 -c.lanh'!I120/1000000</f>
        <v>0</v>
      </c>
      <c r="J120" s="164"/>
      <c r="K120" s="164"/>
      <c r="L120" s="164"/>
      <c r="M120" s="164">
        <f t="shared" si="19"/>
        <v>57850.821698</v>
      </c>
      <c r="N120" s="165">
        <f>+'Sheet1 -c.lanh'!N120/1000000</f>
        <v>71.099999999999994</v>
      </c>
      <c r="O120" s="165">
        <f>+'Sheet1 -c.lanh'!O120/1000000</f>
        <v>50803.621698000003</v>
      </c>
      <c r="P120" s="165">
        <f>+'Sheet1 -c.lanh'!P120/1000000</f>
        <v>0</v>
      </c>
      <c r="Q120" s="165">
        <f>+'Sheet1 -c.lanh'!Q120/1000000</f>
        <v>0</v>
      </c>
      <c r="R120" s="164">
        <f t="shared" si="20"/>
        <v>0</v>
      </c>
      <c r="S120" s="165">
        <f>+'Sheet1 -c.lanh'!S120/1000000</f>
        <v>0</v>
      </c>
      <c r="T120" s="165">
        <f>+'Sheet1 -c.lanh'!T120/1000000</f>
        <v>0</v>
      </c>
      <c r="U120" s="165">
        <f>+'Sheet1 -c.lanh'!U120/1000000</f>
        <v>0</v>
      </c>
      <c r="V120" s="165">
        <f>+'Sheet1 -c.lanh'!V120/1000000</f>
        <v>0</v>
      </c>
      <c r="W120" s="164">
        <f t="shared" si="21"/>
        <v>6976.1</v>
      </c>
      <c r="X120" s="165">
        <f>+'Sheet1 -c.lanh'!X120/1000000</f>
        <v>0</v>
      </c>
      <c r="Y120" s="165">
        <f>+'Sheet1 -c.lanh'!Y120/1000000</f>
        <v>6976.1</v>
      </c>
      <c r="Z120" s="166">
        <f t="shared" si="22"/>
        <v>1.1093946225198132</v>
      </c>
      <c r="AA120" s="166">
        <f t="shared" si="23"/>
        <v>1</v>
      </c>
      <c r="AB120" s="166">
        <f t="shared" si="24"/>
        <v>0.97558193592399878</v>
      </c>
      <c r="AC120" s="166"/>
      <c r="AD120" s="166"/>
      <c r="AE120" s="166"/>
      <c r="AF120" s="167"/>
      <c r="AG120" s="167"/>
      <c r="AH120" s="167"/>
      <c r="AI120" s="143">
        <f t="shared" si="17"/>
        <v>0</v>
      </c>
      <c r="AJ120" s="158"/>
    </row>
    <row r="121" spans="1:36" ht="22.6" customHeight="1" x14ac:dyDescent="0.25">
      <c r="A121" s="162">
        <v>111</v>
      </c>
      <c r="B121" s="163" t="s">
        <v>114</v>
      </c>
      <c r="C121" s="164">
        <f t="shared" si="18"/>
        <v>54</v>
      </c>
      <c r="D121" s="165">
        <f>+'Sheet1 -c.lanh'!D121/1000000</f>
        <v>0</v>
      </c>
      <c r="E121" s="165">
        <f>+'Sheet1 -c.lanh'!E121/1000000</f>
        <v>54</v>
      </c>
      <c r="F121" s="165">
        <f>+'Sheet1 -c.lanh'!F121/1000000</f>
        <v>0</v>
      </c>
      <c r="G121" s="165">
        <f>+'Sheet1 -c.lanh'!G121/1000000</f>
        <v>0</v>
      </c>
      <c r="H121" s="165">
        <f>+'Sheet1 -c.lanh'!H121/1000000</f>
        <v>0</v>
      </c>
      <c r="I121" s="165">
        <f>+'Sheet1 -c.lanh'!I121/1000000</f>
        <v>0</v>
      </c>
      <c r="J121" s="164"/>
      <c r="K121" s="164"/>
      <c r="L121" s="164"/>
      <c r="M121" s="164">
        <f t="shared" si="19"/>
        <v>54</v>
      </c>
      <c r="N121" s="165">
        <f>+'Sheet1 -c.lanh'!N121/1000000</f>
        <v>0</v>
      </c>
      <c r="O121" s="165">
        <f>+'Sheet1 -c.lanh'!O121/1000000</f>
        <v>54</v>
      </c>
      <c r="P121" s="165">
        <f>+'Sheet1 -c.lanh'!P121/1000000</f>
        <v>0</v>
      </c>
      <c r="Q121" s="165">
        <f>+'Sheet1 -c.lanh'!Q121/1000000</f>
        <v>0</v>
      </c>
      <c r="R121" s="164">
        <f t="shared" si="20"/>
        <v>0</v>
      </c>
      <c r="S121" s="165">
        <f>+'Sheet1 -c.lanh'!S121/1000000</f>
        <v>0</v>
      </c>
      <c r="T121" s="165">
        <f>+'Sheet1 -c.lanh'!T121/1000000</f>
        <v>0</v>
      </c>
      <c r="U121" s="165">
        <f>+'Sheet1 -c.lanh'!U121/1000000</f>
        <v>0</v>
      </c>
      <c r="V121" s="165">
        <f>+'Sheet1 -c.lanh'!V121/1000000</f>
        <v>0</v>
      </c>
      <c r="W121" s="164">
        <f t="shared" si="21"/>
        <v>0</v>
      </c>
      <c r="X121" s="165">
        <f>+'Sheet1 -c.lanh'!X121/1000000</f>
        <v>0</v>
      </c>
      <c r="Y121" s="165">
        <f>+'Sheet1 -c.lanh'!Y121/1000000</f>
        <v>0</v>
      </c>
      <c r="Z121" s="166">
        <f t="shared" si="22"/>
        <v>1</v>
      </c>
      <c r="AA121" s="166"/>
      <c r="AB121" s="166">
        <f t="shared" si="24"/>
        <v>1</v>
      </c>
      <c r="AC121" s="166"/>
      <c r="AD121" s="166"/>
      <c r="AE121" s="166"/>
      <c r="AF121" s="167"/>
      <c r="AG121" s="167"/>
      <c r="AH121" s="167"/>
      <c r="AI121" s="143">
        <f t="shared" si="17"/>
        <v>0</v>
      </c>
      <c r="AJ121" s="158"/>
    </row>
    <row r="122" spans="1:36" ht="22.6" customHeight="1" x14ac:dyDescent="0.25">
      <c r="A122" s="162">
        <v>112</v>
      </c>
      <c r="B122" s="163" t="s">
        <v>531</v>
      </c>
      <c r="C122" s="164">
        <f t="shared" si="18"/>
        <v>59489</v>
      </c>
      <c r="D122" s="165">
        <f>+'Sheet1 -c.lanh'!D122/1000000</f>
        <v>7700</v>
      </c>
      <c r="E122" s="165">
        <f>+'Sheet1 -c.lanh'!E122/1000000</f>
        <v>51789</v>
      </c>
      <c r="F122" s="165">
        <f>+'Sheet1 -c.lanh'!F122/1000000</f>
        <v>0</v>
      </c>
      <c r="G122" s="165">
        <f>+'Sheet1 -c.lanh'!G122/1000000</f>
        <v>0</v>
      </c>
      <c r="H122" s="165">
        <f>+'Sheet1 -c.lanh'!H122/1000000</f>
        <v>0</v>
      </c>
      <c r="I122" s="165">
        <f>+'Sheet1 -c.lanh'!I122/1000000</f>
        <v>0</v>
      </c>
      <c r="J122" s="164"/>
      <c r="K122" s="164"/>
      <c r="L122" s="164"/>
      <c r="M122" s="164">
        <f t="shared" si="19"/>
        <v>51536.090392999999</v>
      </c>
      <c r="N122" s="165">
        <f>+'Sheet1 -c.lanh'!N122/1000000</f>
        <v>1797.133</v>
      </c>
      <c r="O122" s="165">
        <f>+'Sheet1 -c.lanh'!O122/1000000</f>
        <v>41223.726999999999</v>
      </c>
      <c r="P122" s="165">
        <f>+'Sheet1 -c.lanh'!P122/1000000</f>
        <v>0</v>
      </c>
      <c r="Q122" s="165">
        <f>+'Sheet1 -c.lanh'!Q122/1000000</f>
        <v>0</v>
      </c>
      <c r="R122" s="164">
        <f t="shared" si="20"/>
        <v>0</v>
      </c>
      <c r="S122" s="165">
        <f>+'Sheet1 -c.lanh'!S122/1000000</f>
        <v>0</v>
      </c>
      <c r="T122" s="165">
        <f>+'Sheet1 -c.lanh'!T122/1000000</f>
        <v>0</v>
      </c>
      <c r="U122" s="165">
        <f>+'Sheet1 -c.lanh'!U122/1000000</f>
        <v>0</v>
      </c>
      <c r="V122" s="165">
        <f>+'Sheet1 -c.lanh'!V122/1000000</f>
        <v>0</v>
      </c>
      <c r="W122" s="164">
        <f t="shared" si="21"/>
        <v>8515.2303929999998</v>
      </c>
      <c r="X122" s="165">
        <f>+'Sheet1 -c.lanh'!X122/1000000</f>
        <v>5902.8670000000002</v>
      </c>
      <c r="Y122" s="165">
        <f>+'Sheet1 -c.lanh'!Y122/1000000</f>
        <v>2612.3633930000001</v>
      </c>
      <c r="Z122" s="166">
        <f t="shared" si="22"/>
        <v>0.86631293840878143</v>
      </c>
      <c r="AA122" s="166">
        <f t="shared" si="23"/>
        <v>0.2333938961038961</v>
      </c>
      <c r="AB122" s="166">
        <f t="shared" si="24"/>
        <v>0.79599387900905594</v>
      </c>
      <c r="AC122" s="166"/>
      <c r="AD122" s="166"/>
      <c r="AE122" s="166"/>
      <c r="AF122" s="167"/>
      <c r="AG122" s="167"/>
      <c r="AH122" s="167"/>
      <c r="AI122" s="143">
        <f t="shared" si="17"/>
        <v>0</v>
      </c>
      <c r="AJ122" s="158"/>
    </row>
    <row r="123" spans="1:36" ht="22.6" customHeight="1" x14ac:dyDescent="0.25">
      <c r="A123" s="162">
        <v>113</v>
      </c>
      <c r="B123" s="163" t="s">
        <v>459</v>
      </c>
      <c r="C123" s="164">
        <f t="shared" si="18"/>
        <v>80</v>
      </c>
      <c r="D123" s="165">
        <f>+'Sheet1 -c.lanh'!D123/1000000</f>
        <v>0</v>
      </c>
      <c r="E123" s="165">
        <f>+'Sheet1 -c.lanh'!E123/1000000</f>
        <v>80</v>
      </c>
      <c r="F123" s="165">
        <f>+'Sheet1 -c.lanh'!F123/1000000</f>
        <v>0</v>
      </c>
      <c r="G123" s="165">
        <f>+'Sheet1 -c.lanh'!G123/1000000</f>
        <v>0</v>
      </c>
      <c r="H123" s="165">
        <f>+'Sheet1 -c.lanh'!H123/1000000</f>
        <v>0</v>
      </c>
      <c r="I123" s="165">
        <f>+'Sheet1 -c.lanh'!I123/1000000</f>
        <v>0</v>
      </c>
      <c r="J123" s="164"/>
      <c r="K123" s="164"/>
      <c r="L123" s="164"/>
      <c r="M123" s="164">
        <f t="shared" si="19"/>
        <v>80</v>
      </c>
      <c r="N123" s="165">
        <f>+'Sheet1 -c.lanh'!N123/1000000</f>
        <v>0</v>
      </c>
      <c r="O123" s="165">
        <f>+'Sheet1 -c.lanh'!O123/1000000</f>
        <v>80</v>
      </c>
      <c r="P123" s="165">
        <f>+'Sheet1 -c.lanh'!P123/1000000</f>
        <v>0</v>
      </c>
      <c r="Q123" s="165">
        <f>+'Sheet1 -c.lanh'!Q123/1000000</f>
        <v>0</v>
      </c>
      <c r="R123" s="164">
        <f t="shared" si="20"/>
        <v>0</v>
      </c>
      <c r="S123" s="165">
        <f>+'Sheet1 -c.lanh'!S123/1000000</f>
        <v>0</v>
      </c>
      <c r="T123" s="165">
        <f>+'Sheet1 -c.lanh'!T123/1000000</f>
        <v>0</v>
      </c>
      <c r="U123" s="165">
        <f>+'Sheet1 -c.lanh'!U123/1000000</f>
        <v>0</v>
      </c>
      <c r="V123" s="165">
        <f>+'Sheet1 -c.lanh'!V123/1000000</f>
        <v>0</v>
      </c>
      <c r="W123" s="164">
        <f t="shared" si="21"/>
        <v>0</v>
      </c>
      <c r="X123" s="165">
        <f>+'Sheet1 -c.lanh'!X123/1000000</f>
        <v>0</v>
      </c>
      <c r="Y123" s="165">
        <f>+'Sheet1 -c.lanh'!Y123/1000000</f>
        <v>0</v>
      </c>
      <c r="Z123" s="166">
        <f t="shared" si="22"/>
        <v>1</v>
      </c>
      <c r="AA123" s="166"/>
      <c r="AB123" s="166">
        <f t="shared" si="24"/>
        <v>1</v>
      </c>
      <c r="AC123" s="166"/>
      <c r="AD123" s="166"/>
      <c r="AE123" s="166"/>
      <c r="AF123" s="167"/>
      <c r="AG123" s="167"/>
      <c r="AH123" s="167"/>
      <c r="AI123" s="143">
        <f t="shared" si="17"/>
        <v>0</v>
      </c>
      <c r="AJ123" s="158"/>
    </row>
    <row r="124" spans="1:36" x14ac:dyDescent="0.25">
      <c r="A124" s="162">
        <v>114</v>
      </c>
      <c r="B124" s="163" t="s">
        <v>120</v>
      </c>
      <c r="C124" s="164">
        <f t="shared" si="18"/>
        <v>55</v>
      </c>
      <c r="D124" s="165">
        <f>+'Sheet1 -c.lanh'!D124/1000000</f>
        <v>0</v>
      </c>
      <c r="E124" s="165">
        <f>+'Sheet1 -c.lanh'!E124/1000000</f>
        <v>55</v>
      </c>
      <c r="F124" s="165">
        <f>+'Sheet1 -c.lanh'!F124/1000000</f>
        <v>0</v>
      </c>
      <c r="G124" s="165">
        <f>+'Sheet1 -c.lanh'!G124/1000000</f>
        <v>0</v>
      </c>
      <c r="H124" s="165">
        <f>+'Sheet1 -c.lanh'!H124/1000000</f>
        <v>0</v>
      </c>
      <c r="I124" s="165">
        <f>+'Sheet1 -c.lanh'!I124/1000000</f>
        <v>0</v>
      </c>
      <c r="J124" s="164"/>
      <c r="K124" s="164"/>
      <c r="L124" s="164"/>
      <c r="M124" s="164">
        <f t="shared" si="19"/>
        <v>55</v>
      </c>
      <c r="N124" s="165">
        <f>+'Sheet1 -c.lanh'!N124/1000000</f>
        <v>0</v>
      </c>
      <c r="O124" s="165">
        <f>+'Sheet1 -c.lanh'!O124/1000000</f>
        <v>55</v>
      </c>
      <c r="P124" s="165">
        <f>+'Sheet1 -c.lanh'!P124/1000000</f>
        <v>0</v>
      </c>
      <c r="Q124" s="165">
        <f>+'Sheet1 -c.lanh'!Q124/1000000</f>
        <v>0</v>
      </c>
      <c r="R124" s="164">
        <f t="shared" si="20"/>
        <v>0</v>
      </c>
      <c r="S124" s="165">
        <f>+'Sheet1 -c.lanh'!S124/1000000</f>
        <v>0</v>
      </c>
      <c r="T124" s="165">
        <f>+'Sheet1 -c.lanh'!T124/1000000</f>
        <v>0</v>
      </c>
      <c r="U124" s="165">
        <f>+'Sheet1 -c.lanh'!U124/1000000</f>
        <v>0</v>
      </c>
      <c r="V124" s="165">
        <f>+'Sheet1 -c.lanh'!V124/1000000</f>
        <v>0</v>
      </c>
      <c r="W124" s="164">
        <f t="shared" si="21"/>
        <v>0</v>
      </c>
      <c r="X124" s="165">
        <f>+'Sheet1 -c.lanh'!X124/1000000</f>
        <v>0</v>
      </c>
      <c r="Y124" s="165">
        <f>+'Sheet1 -c.lanh'!Y124/1000000</f>
        <v>0</v>
      </c>
      <c r="Z124" s="166">
        <f t="shared" si="22"/>
        <v>1</v>
      </c>
      <c r="AA124" s="166"/>
      <c r="AB124" s="166">
        <f t="shared" si="24"/>
        <v>1</v>
      </c>
      <c r="AC124" s="166"/>
      <c r="AD124" s="166"/>
      <c r="AE124" s="166"/>
      <c r="AF124" s="167"/>
      <c r="AG124" s="167"/>
      <c r="AH124" s="167"/>
      <c r="AI124" s="143">
        <f t="shared" si="17"/>
        <v>0</v>
      </c>
      <c r="AJ124" s="158"/>
    </row>
    <row r="125" spans="1:36" ht="15.05" customHeight="1" x14ac:dyDescent="0.25">
      <c r="A125" s="162">
        <v>115</v>
      </c>
      <c r="B125" s="163" t="s">
        <v>121</v>
      </c>
      <c r="C125" s="164">
        <f t="shared" si="18"/>
        <v>21648.99784</v>
      </c>
      <c r="D125" s="165">
        <f>+'Sheet1 -c.lanh'!D125/1000000</f>
        <v>0</v>
      </c>
      <c r="E125" s="165">
        <f>+'Sheet1 -c.lanh'!E125/1000000</f>
        <v>21648.99784</v>
      </c>
      <c r="F125" s="165">
        <f>+'Sheet1 -c.lanh'!F125/1000000</f>
        <v>0</v>
      </c>
      <c r="G125" s="165">
        <f>+'Sheet1 -c.lanh'!G125/1000000</f>
        <v>0</v>
      </c>
      <c r="H125" s="165">
        <f>+'Sheet1 -c.lanh'!H125/1000000</f>
        <v>0</v>
      </c>
      <c r="I125" s="165">
        <f>+'Sheet1 -c.lanh'!I125/1000000</f>
        <v>0</v>
      </c>
      <c r="J125" s="164"/>
      <c r="K125" s="164"/>
      <c r="L125" s="164"/>
      <c r="M125" s="164">
        <f t="shared" si="19"/>
        <v>24582.738744999999</v>
      </c>
      <c r="N125" s="165">
        <f>+'Sheet1 -c.lanh'!N125/1000000</f>
        <v>0</v>
      </c>
      <c r="O125" s="165">
        <f>+'Sheet1 -c.lanh'!O125/1000000</f>
        <v>17542.802222999999</v>
      </c>
      <c r="P125" s="165">
        <f>+'Sheet1 -c.lanh'!P125/1000000</f>
        <v>0</v>
      </c>
      <c r="Q125" s="165">
        <f>+'Sheet1 -c.lanh'!Q125/1000000</f>
        <v>0</v>
      </c>
      <c r="R125" s="164">
        <f t="shared" si="20"/>
        <v>0</v>
      </c>
      <c r="S125" s="165">
        <f>+'Sheet1 -c.lanh'!S125/1000000</f>
        <v>0</v>
      </c>
      <c r="T125" s="165">
        <f>+'Sheet1 -c.lanh'!T125/1000000</f>
        <v>0</v>
      </c>
      <c r="U125" s="165">
        <f>+'Sheet1 -c.lanh'!U125/1000000</f>
        <v>0</v>
      </c>
      <c r="V125" s="165">
        <f>+'Sheet1 -c.lanh'!V125/1000000</f>
        <v>0</v>
      </c>
      <c r="W125" s="164">
        <f t="shared" si="21"/>
        <v>7039.936522</v>
      </c>
      <c r="X125" s="165">
        <f>+'Sheet1 -c.lanh'!X125/1000000</f>
        <v>0</v>
      </c>
      <c r="Y125" s="165">
        <f>+'Sheet1 -c.lanh'!Y125/1000000</f>
        <v>7039.936522</v>
      </c>
      <c r="Z125" s="166">
        <f t="shared" si="22"/>
        <v>1.1355139358727933</v>
      </c>
      <c r="AA125" s="166"/>
      <c r="AB125" s="166">
        <f t="shared" si="24"/>
        <v>0.81032860516928196</v>
      </c>
      <c r="AC125" s="166"/>
      <c r="AD125" s="166"/>
      <c r="AE125" s="166"/>
      <c r="AF125" s="167"/>
      <c r="AG125" s="167"/>
      <c r="AH125" s="167"/>
      <c r="AI125" s="143">
        <f t="shared" si="17"/>
        <v>0</v>
      </c>
      <c r="AJ125" s="158"/>
    </row>
    <row r="126" spans="1:36" ht="15.05" customHeight="1" x14ac:dyDescent="0.25">
      <c r="A126" s="162">
        <v>116</v>
      </c>
      <c r="B126" s="163" t="s">
        <v>524</v>
      </c>
      <c r="C126" s="164">
        <f t="shared" si="18"/>
        <v>27454</v>
      </c>
      <c r="D126" s="165">
        <f>+'Sheet1 -c.lanh'!D126/1000000</f>
        <v>0</v>
      </c>
      <c r="E126" s="165">
        <f>+'Sheet1 -c.lanh'!E126/1000000</f>
        <v>27454</v>
      </c>
      <c r="F126" s="165">
        <f>+'Sheet1 -c.lanh'!F126/1000000</f>
        <v>0</v>
      </c>
      <c r="G126" s="165">
        <f>+'Sheet1 -c.lanh'!G126/1000000</f>
        <v>0</v>
      </c>
      <c r="H126" s="165">
        <f>+'Sheet1 -c.lanh'!H126/1000000</f>
        <v>0</v>
      </c>
      <c r="I126" s="165">
        <f>+'Sheet1 -c.lanh'!I126/1000000</f>
        <v>0</v>
      </c>
      <c r="J126" s="164"/>
      <c r="K126" s="164"/>
      <c r="L126" s="164"/>
      <c r="M126" s="164">
        <f t="shared" si="19"/>
        <v>15497.862906</v>
      </c>
      <c r="N126" s="165">
        <f>+'Sheet1 -c.lanh'!N126/1000000</f>
        <v>0</v>
      </c>
      <c r="O126" s="165">
        <f>+'Sheet1 -c.lanh'!O126/1000000</f>
        <v>11857.770748000001</v>
      </c>
      <c r="P126" s="165">
        <f>+'Sheet1 -c.lanh'!P126/1000000</f>
        <v>0</v>
      </c>
      <c r="Q126" s="165">
        <f>+'Sheet1 -c.lanh'!Q126/1000000</f>
        <v>0</v>
      </c>
      <c r="R126" s="164">
        <f t="shared" si="20"/>
        <v>0</v>
      </c>
      <c r="S126" s="165">
        <f>+'Sheet1 -c.lanh'!S126/1000000</f>
        <v>0</v>
      </c>
      <c r="T126" s="165">
        <f>+'Sheet1 -c.lanh'!T126/1000000</f>
        <v>0</v>
      </c>
      <c r="U126" s="165">
        <f>+'Sheet1 -c.lanh'!U126/1000000</f>
        <v>0</v>
      </c>
      <c r="V126" s="165">
        <f>+'Sheet1 -c.lanh'!V126/1000000</f>
        <v>0</v>
      </c>
      <c r="W126" s="164">
        <f t="shared" si="21"/>
        <v>3640.0921579999999</v>
      </c>
      <c r="X126" s="165">
        <f>+'Sheet1 -c.lanh'!X126/1000000</f>
        <v>0</v>
      </c>
      <c r="Y126" s="165">
        <f>+'Sheet1 -c.lanh'!Y126/1000000</f>
        <v>3640.0921579999999</v>
      </c>
      <c r="Z126" s="166">
        <f t="shared" si="22"/>
        <v>0.564502910541269</v>
      </c>
      <c r="AA126" s="166"/>
      <c r="AB126" s="166">
        <f t="shared" si="24"/>
        <v>0.43191413812194945</v>
      </c>
      <c r="AC126" s="166"/>
      <c r="AD126" s="166"/>
      <c r="AE126" s="166"/>
      <c r="AF126" s="167"/>
      <c r="AG126" s="167"/>
      <c r="AH126" s="167"/>
      <c r="AI126" s="143">
        <f t="shared" si="17"/>
        <v>0</v>
      </c>
      <c r="AJ126" s="158"/>
    </row>
    <row r="127" spans="1:36" ht="22.6" customHeight="1" x14ac:dyDescent="0.25">
      <c r="A127" s="162">
        <v>117</v>
      </c>
      <c r="B127" s="163" t="s">
        <v>124</v>
      </c>
      <c r="C127" s="164">
        <f t="shared" si="18"/>
        <v>69607.762444000007</v>
      </c>
      <c r="D127" s="165">
        <f>+'Sheet1 -c.lanh'!D127/1000000</f>
        <v>10800.367</v>
      </c>
      <c r="E127" s="165">
        <f>+'Sheet1 -c.lanh'!E127/1000000</f>
        <v>58807.395444000002</v>
      </c>
      <c r="F127" s="165">
        <f>+'Sheet1 -c.lanh'!F127/1000000</f>
        <v>0</v>
      </c>
      <c r="G127" s="165">
        <f>+'Sheet1 -c.lanh'!G127/1000000</f>
        <v>0</v>
      </c>
      <c r="H127" s="165">
        <f>+'Sheet1 -c.lanh'!H127/1000000</f>
        <v>0</v>
      </c>
      <c r="I127" s="165">
        <f>+'Sheet1 -c.lanh'!I127/1000000</f>
        <v>0</v>
      </c>
      <c r="J127" s="164"/>
      <c r="K127" s="164"/>
      <c r="L127" s="164"/>
      <c r="M127" s="164">
        <f t="shared" si="19"/>
        <v>64290.426356000011</v>
      </c>
      <c r="N127" s="165">
        <f>+'Sheet1 -c.lanh'!N127/1000000</f>
        <v>6919.84</v>
      </c>
      <c r="O127" s="165">
        <f>+'Sheet1 -c.lanh'!O127/1000000</f>
        <v>42638.430912000003</v>
      </c>
      <c r="P127" s="165">
        <f>+'Sheet1 -c.lanh'!P127/1000000</f>
        <v>0</v>
      </c>
      <c r="Q127" s="165">
        <f>+'Sheet1 -c.lanh'!Q127/1000000</f>
        <v>0</v>
      </c>
      <c r="R127" s="164">
        <f t="shared" si="20"/>
        <v>0</v>
      </c>
      <c r="S127" s="165">
        <f>+'Sheet1 -c.lanh'!S127/1000000</f>
        <v>0</v>
      </c>
      <c r="T127" s="165">
        <f>+'Sheet1 -c.lanh'!T127/1000000</f>
        <v>0</v>
      </c>
      <c r="U127" s="165">
        <f>+'Sheet1 -c.lanh'!U127/1000000</f>
        <v>0</v>
      </c>
      <c r="V127" s="165">
        <f>+'Sheet1 -c.lanh'!V127/1000000</f>
        <v>0</v>
      </c>
      <c r="W127" s="164">
        <f t="shared" si="21"/>
        <v>14732.155444</v>
      </c>
      <c r="X127" s="165">
        <f>+'Sheet1 -c.lanh'!X127/1000000</f>
        <v>4230.16</v>
      </c>
      <c r="Y127" s="165">
        <f>+'Sheet1 -c.lanh'!Y127/1000000</f>
        <v>10501.995444</v>
      </c>
      <c r="Z127" s="166">
        <f t="shared" si="22"/>
        <v>0.92361001271549514</v>
      </c>
      <c r="AA127" s="166">
        <f t="shared" si="23"/>
        <v>0.64070415384958679</v>
      </c>
      <c r="AB127" s="166">
        <f t="shared" si="24"/>
        <v>0.72505219097150675</v>
      </c>
      <c r="AC127" s="166"/>
      <c r="AD127" s="166"/>
      <c r="AE127" s="166"/>
      <c r="AF127" s="167"/>
      <c r="AG127" s="167"/>
      <c r="AH127" s="167"/>
      <c r="AI127" s="143">
        <f t="shared" si="17"/>
        <v>0</v>
      </c>
      <c r="AJ127" s="158"/>
    </row>
    <row r="128" spans="1:36" ht="15.05" customHeight="1" x14ac:dyDescent="0.25">
      <c r="A128" s="162">
        <v>118</v>
      </c>
      <c r="B128" s="163" t="s">
        <v>460</v>
      </c>
      <c r="C128" s="164">
        <f t="shared" si="18"/>
        <v>48</v>
      </c>
      <c r="D128" s="165">
        <f>+'Sheet1 -c.lanh'!D128/1000000</f>
        <v>0</v>
      </c>
      <c r="E128" s="165">
        <f>+'Sheet1 -c.lanh'!E128/1000000</f>
        <v>48</v>
      </c>
      <c r="F128" s="165">
        <f>+'Sheet1 -c.lanh'!F128/1000000</f>
        <v>0</v>
      </c>
      <c r="G128" s="165">
        <f>+'Sheet1 -c.lanh'!G128/1000000</f>
        <v>0</v>
      </c>
      <c r="H128" s="165">
        <f>+'Sheet1 -c.lanh'!H128/1000000</f>
        <v>0</v>
      </c>
      <c r="I128" s="165">
        <f>+'Sheet1 -c.lanh'!I128/1000000</f>
        <v>0</v>
      </c>
      <c r="J128" s="164"/>
      <c r="K128" s="164"/>
      <c r="L128" s="164"/>
      <c r="M128" s="164">
        <f t="shared" si="19"/>
        <v>48</v>
      </c>
      <c r="N128" s="165">
        <f>+'Sheet1 -c.lanh'!N128/1000000</f>
        <v>0</v>
      </c>
      <c r="O128" s="165">
        <f>+'Sheet1 -c.lanh'!O128/1000000</f>
        <v>48</v>
      </c>
      <c r="P128" s="165">
        <f>+'Sheet1 -c.lanh'!P128/1000000</f>
        <v>0</v>
      </c>
      <c r="Q128" s="165">
        <f>+'Sheet1 -c.lanh'!Q128/1000000</f>
        <v>0</v>
      </c>
      <c r="R128" s="164">
        <f t="shared" si="20"/>
        <v>0</v>
      </c>
      <c r="S128" s="165">
        <f>+'Sheet1 -c.lanh'!S128/1000000</f>
        <v>0</v>
      </c>
      <c r="T128" s="165">
        <f>+'Sheet1 -c.lanh'!T128/1000000</f>
        <v>0</v>
      </c>
      <c r="U128" s="165">
        <f>+'Sheet1 -c.lanh'!U128/1000000</f>
        <v>0</v>
      </c>
      <c r="V128" s="165">
        <f>+'Sheet1 -c.lanh'!V128/1000000</f>
        <v>0</v>
      </c>
      <c r="W128" s="164">
        <f t="shared" si="21"/>
        <v>0</v>
      </c>
      <c r="X128" s="165">
        <f>+'Sheet1 -c.lanh'!X128/1000000</f>
        <v>0</v>
      </c>
      <c r="Y128" s="165">
        <f>+'Sheet1 -c.lanh'!Y128/1000000</f>
        <v>0</v>
      </c>
      <c r="Z128" s="166">
        <f t="shared" si="22"/>
        <v>1</v>
      </c>
      <c r="AA128" s="166"/>
      <c r="AB128" s="166">
        <f t="shared" si="24"/>
        <v>1</v>
      </c>
      <c r="AC128" s="166"/>
      <c r="AD128" s="166"/>
      <c r="AE128" s="166"/>
      <c r="AF128" s="167"/>
      <c r="AG128" s="167"/>
      <c r="AH128" s="167"/>
      <c r="AI128" s="143">
        <f t="shared" si="17"/>
        <v>0</v>
      </c>
      <c r="AJ128" s="158"/>
    </row>
    <row r="129" spans="1:37" x14ac:dyDescent="0.25">
      <c r="A129" s="162">
        <v>119</v>
      </c>
      <c r="B129" s="163" t="s">
        <v>621</v>
      </c>
      <c r="C129" s="164">
        <f t="shared" si="18"/>
        <v>13366.89</v>
      </c>
      <c r="D129" s="165">
        <f>+'Sheet1 -c.lanh'!D129/1000000</f>
        <v>436.09500000000003</v>
      </c>
      <c r="E129" s="165">
        <f>+'Sheet1 -c.lanh'!E129/1000000</f>
        <v>12930.795</v>
      </c>
      <c r="F129" s="165">
        <f>+'Sheet1 -c.lanh'!F129/1000000</f>
        <v>0</v>
      </c>
      <c r="G129" s="165">
        <f>+'Sheet1 -c.lanh'!G129/1000000</f>
        <v>0</v>
      </c>
      <c r="H129" s="165">
        <f>+'Sheet1 -c.lanh'!H129/1000000</f>
        <v>0</v>
      </c>
      <c r="I129" s="165">
        <f>+'Sheet1 -c.lanh'!I129/1000000</f>
        <v>0</v>
      </c>
      <c r="J129" s="164"/>
      <c r="K129" s="164"/>
      <c r="L129" s="164"/>
      <c r="M129" s="164">
        <f t="shared" si="19"/>
        <v>8523.6031279999988</v>
      </c>
      <c r="N129" s="165">
        <f>+'Sheet1 -c.lanh'!N129/1000000</f>
        <v>436.09500000000003</v>
      </c>
      <c r="O129" s="165">
        <f>+'Sheet1 -c.lanh'!O129/1000000</f>
        <v>8054.250849</v>
      </c>
      <c r="P129" s="165">
        <f>+'Sheet1 -c.lanh'!P129/1000000</f>
        <v>0</v>
      </c>
      <c r="Q129" s="165">
        <f>+'Sheet1 -c.lanh'!Q129/1000000</f>
        <v>0</v>
      </c>
      <c r="R129" s="164">
        <f t="shared" si="20"/>
        <v>0</v>
      </c>
      <c r="S129" s="165">
        <f>+'Sheet1 -c.lanh'!S129/1000000</f>
        <v>0</v>
      </c>
      <c r="T129" s="165">
        <f>+'Sheet1 -c.lanh'!T129/1000000</f>
        <v>0</v>
      </c>
      <c r="U129" s="165">
        <f>+'Sheet1 -c.lanh'!U129/1000000</f>
        <v>0</v>
      </c>
      <c r="V129" s="165">
        <f>+'Sheet1 -c.lanh'!V129/1000000</f>
        <v>0</v>
      </c>
      <c r="W129" s="164">
        <f t="shared" si="21"/>
        <v>33.257278999999997</v>
      </c>
      <c r="X129" s="165">
        <f>+'Sheet1 -c.lanh'!X129/1000000</f>
        <v>0</v>
      </c>
      <c r="Y129" s="165">
        <f>+'Sheet1 -c.lanh'!Y129/1000000</f>
        <v>33.257278999999997</v>
      </c>
      <c r="Z129" s="166">
        <f t="shared" si="22"/>
        <v>0.63766539022914071</v>
      </c>
      <c r="AA129" s="166">
        <f t="shared" si="23"/>
        <v>1</v>
      </c>
      <c r="AB129" s="166">
        <f t="shared" si="24"/>
        <v>0.62287360127509561</v>
      </c>
      <c r="AC129" s="166"/>
      <c r="AD129" s="166"/>
      <c r="AE129" s="166"/>
      <c r="AF129" s="167"/>
      <c r="AG129" s="167"/>
      <c r="AH129" s="167"/>
      <c r="AI129" s="143">
        <f t="shared" si="17"/>
        <v>0</v>
      </c>
      <c r="AJ129" s="158"/>
    </row>
    <row r="130" spans="1:37" x14ac:dyDescent="0.25">
      <c r="A130" s="162">
        <v>120</v>
      </c>
      <c r="B130" s="163" t="s">
        <v>130</v>
      </c>
      <c r="C130" s="164">
        <f t="shared" si="18"/>
        <v>119273.10871099999</v>
      </c>
      <c r="D130" s="165">
        <f>+'Sheet1 -c.lanh'!D130/1000000</f>
        <v>273.10871100000003</v>
      </c>
      <c r="E130" s="165">
        <f>+'Sheet1 -c.lanh'!E130/1000000</f>
        <v>119000</v>
      </c>
      <c r="F130" s="165">
        <f>+'Sheet1 -c.lanh'!F130/1000000</f>
        <v>0</v>
      </c>
      <c r="G130" s="165">
        <f>+'Sheet1 -c.lanh'!G130/1000000</f>
        <v>0</v>
      </c>
      <c r="H130" s="165">
        <f>+'Sheet1 -c.lanh'!H130/1000000</f>
        <v>0</v>
      </c>
      <c r="I130" s="165">
        <f>+'Sheet1 -c.lanh'!I130/1000000</f>
        <v>0</v>
      </c>
      <c r="J130" s="164"/>
      <c r="K130" s="164"/>
      <c r="L130" s="164"/>
      <c r="M130" s="164">
        <f t="shared" si="19"/>
        <v>113524.656227</v>
      </c>
      <c r="N130" s="165">
        <f>+'Sheet1 -c.lanh'!N130/1000000</f>
        <v>9210.0856110000004</v>
      </c>
      <c r="O130" s="165">
        <f>+'Sheet1 -c.lanh'!O130/1000000</f>
        <v>104314.570616</v>
      </c>
      <c r="P130" s="165">
        <f>+'Sheet1 -c.lanh'!P130/1000000</f>
        <v>0</v>
      </c>
      <c r="Q130" s="165">
        <f>+'Sheet1 -c.lanh'!Q130/1000000</f>
        <v>0</v>
      </c>
      <c r="R130" s="164">
        <f t="shared" si="20"/>
        <v>0</v>
      </c>
      <c r="S130" s="165">
        <f>+'Sheet1 -c.lanh'!S130/1000000</f>
        <v>0</v>
      </c>
      <c r="T130" s="165">
        <f>+'Sheet1 -c.lanh'!T130/1000000</f>
        <v>0</v>
      </c>
      <c r="U130" s="165">
        <f>+'Sheet1 -c.lanh'!U130/1000000</f>
        <v>0</v>
      </c>
      <c r="V130" s="165">
        <f>+'Sheet1 -c.lanh'!V130/1000000</f>
        <v>0</v>
      </c>
      <c r="W130" s="164">
        <f t="shared" si="21"/>
        <v>0</v>
      </c>
      <c r="X130" s="165">
        <f>+'Sheet1 -c.lanh'!X130/1000000</f>
        <v>0</v>
      </c>
      <c r="Y130" s="165">
        <f>+'Sheet1 -c.lanh'!Y130/1000000</f>
        <v>0</v>
      </c>
      <c r="Z130" s="166">
        <f t="shared" si="22"/>
        <v>0.95180428726873756</v>
      </c>
      <c r="AA130" s="166">
        <f t="shared" si="23"/>
        <v>33.723148475480151</v>
      </c>
      <c r="AB130" s="166">
        <f t="shared" si="24"/>
        <v>0.87659303038655456</v>
      </c>
      <c r="AC130" s="166"/>
      <c r="AD130" s="166"/>
      <c r="AE130" s="166"/>
      <c r="AF130" s="167"/>
      <c r="AG130" s="167"/>
      <c r="AH130" s="167"/>
      <c r="AI130" s="143">
        <f t="shared" si="17"/>
        <v>0</v>
      </c>
      <c r="AJ130" s="158"/>
    </row>
    <row r="131" spans="1:37" x14ac:dyDescent="0.25">
      <c r="A131" s="162">
        <v>121</v>
      </c>
      <c r="B131" s="163" t="s">
        <v>525</v>
      </c>
      <c r="C131" s="164">
        <f t="shared" si="18"/>
        <v>60570.210068</v>
      </c>
      <c r="D131" s="165">
        <f>+'Sheet1 -c.lanh'!D131/1000000</f>
        <v>0</v>
      </c>
      <c r="E131" s="165">
        <f>+'Sheet1 -c.lanh'!E131/1000000</f>
        <v>60570.210068</v>
      </c>
      <c r="F131" s="165">
        <f>+'Sheet1 -c.lanh'!F131/1000000</f>
        <v>0</v>
      </c>
      <c r="G131" s="165">
        <f>+'Sheet1 -c.lanh'!G131/1000000</f>
        <v>0</v>
      </c>
      <c r="H131" s="165">
        <f>+'Sheet1 -c.lanh'!H131/1000000</f>
        <v>0</v>
      </c>
      <c r="I131" s="165">
        <f>+'Sheet1 -c.lanh'!I131/1000000</f>
        <v>0</v>
      </c>
      <c r="J131" s="164"/>
      <c r="K131" s="164"/>
      <c r="L131" s="164"/>
      <c r="M131" s="164">
        <f t="shared" si="19"/>
        <v>61298.472869999998</v>
      </c>
      <c r="N131" s="165">
        <f>+'Sheet1 -c.lanh'!N131/1000000</f>
        <v>0</v>
      </c>
      <c r="O131" s="165">
        <f>+'Sheet1 -c.lanh'!O131/1000000</f>
        <v>59516.429776999998</v>
      </c>
      <c r="P131" s="165">
        <f>+'Sheet1 -c.lanh'!P131/1000000</f>
        <v>0</v>
      </c>
      <c r="Q131" s="165">
        <f>+'Sheet1 -c.lanh'!Q131/1000000</f>
        <v>0</v>
      </c>
      <c r="R131" s="164">
        <f t="shared" si="20"/>
        <v>0</v>
      </c>
      <c r="S131" s="165">
        <f>+'Sheet1 -c.lanh'!S131/1000000</f>
        <v>0</v>
      </c>
      <c r="T131" s="165">
        <f>+'Sheet1 -c.lanh'!T131/1000000</f>
        <v>0</v>
      </c>
      <c r="U131" s="165">
        <f>+'Sheet1 -c.lanh'!U131/1000000</f>
        <v>0</v>
      </c>
      <c r="V131" s="165">
        <f>+'Sheet1 -c.lanh'!V131/1000000</f>
        <v>0</v>
      </c>
      <c r="W131" s="164">
        <f t="shared" si="21"/>
        <v>1782.043093</v>
      </c>
      <c r="X131" s="165">
        <f>+'Sheet1 -c.lanh'!X131/1000000</f>
        <v>0</v>
      </c>
      <c r="Y131" s="165">
        <f>+'Sheet1 -c.lanh'!Y131/1000000</f>
        <v>1782.043093</v>
      </c>
      <c r="Z131" s="166">
        <f t="shared" si="22"/>
        <v>1.012023448510124</v>
      </c>
      <c r="AA131" s="166"/>
      <c r="AB131" s="166">
        <f t="shared" si="24"/>
        <v>0.9826023338895975</v>
      </c>
      <c r="AC131" s="166"/>
      <c r="AD131" s="166"/>
      <c r="AE131" s="166"/>
      <c r="AF131" s="167"/>
      <c r="AG131" s="167"/>
      <c r="AH131" s="167"/>
      <c r="AI131" s="143">
        <f t="shared" si="17"/>
        <v>0</v>
      </c>
      <c r="AJ131" s="158"/>
    </row>
    <row r="132" spans="1:37" x14ac:dyDescent="0.25">
      <c r="A132" s="162">
        <v>122</v>
      </c>
      <c r="B132" s="163" t="s">
        <v>398</v>
      </c>
      <c r="C132" s="164">
        <f t="shared" si="18"/>
        <v>2506.638062</v>
      </c>
      <c r="D132" s="165">
        <f>+'Sheet1 -c.lanh'!D132/1000000</f>
        <v>0</v>
      </c>
      <c r="E132" s="165">
        <f>+'Sheet1 -c.lanh'!E132/1000000</f>
        <v>2506.638062</v>
      </c>
      <c r="F132" s="165">
        <f>+'Sheet1 -c.lanh'!F132/1000000</f>
        <v>0</v>
      </c>
      <c r="G132" s="165">
        <f>+'Sheet1 -c.lanh'!G132/1000000</f>
        <v>0</v>
      </c>
      <c r="H132" s="165">
        <f>+'Sheet1 -c.lanh'!H132/1000000</f>
        <v>0</v>
      </c>
      <c r="I132" s="165">
        <f>+'Sheet1 -c.lanh'!I132/1000000</f>
        <v>0</v>
      </c>
      <c r="J132" s="164"/>
      <c r="K132" s="164"/>
      <c r="L132" s="164"/>
      <c r="M132" s="164">
        <f t="shared" si="19"/>
        <v>2506.638062</v>
      </c>
      <c r="N132" s="165">
        <f>+'Sheet1 -c.lanh'!N132/1000000</f>
        <v>0</v>
      </c>
      <c r="O132" s="165">
        <f>+'Sheet1 -c.lanh'!O132/1000000</f>
        <v>2506.638062</v>
      </c>
      <c r="P132" s="165">
        <f>+'Sheet1 -c.lanh'!P132/1000000</f>
        <v>0</v>
      </c>
      <c r="Q132" s="165">
        <f>+'Sheet1 -c.lanh'!Q132/1000000</f>
        <v>0</v>
      </c>
      <c r="R132" s="164">
        <f t="shared" si="20"/>
        <v>0</v>
      </c>
      <c r="S132" s="165">
        <f>+'Sheet1 -c.lanh'!S132/1000000</f>
        <v>0</v>
      </c>
      <c r="T132" s="165">
        <f>+'Sheet1 -c.lanh'!T132/1000000</f>
        <v>0</v>
      </c>
      <c r="U132" s="165">
        <f>+'Sheet1 -c.lanh'!U132/1000000</f>
        <v>0</v>
      </c>
      <c r="V132" s="165">
        <f>+'Sheet1 -c.lanh'!V132/1000000</f>
        <v>0</v>
      </c>
      <c r="W132" s="164">
        <f t="shared" si="21"/>
        <v>0</v>
      </c>
      <c r="X132" s="165">
        <f>+'Sheet1 -c.lanh'!X132/1000000</f>
        <v>0</v>
      </c>
      <c r="Y132" s="165">
        <f>+'Sheet1 -c.lanh'!Y132/1000000</f>
        <v>0</v>
      </c>
      <c r="Z132" s="166">
        <f t="shared" si="22"/>
        <v>1</v>
      </c>
      <c r="AA132" s="166"/>
      <c r="AB132" s="166">
        <f t="shared" si="24"/>
        <v>1</v>
      </c>
      <c r="AC132" s="166"/>
      <c r="AD132" s="166"/>
      <c r="AE132" s="166"/>
      <c r="AF132" s="167"/>
      <c r="AG132" s="167"/>
      <c r="AH132" s="167"/>
      <c r="AI132" s="143"/>
      <c r="AJ132" s="158"/>
    </row>
    <row r="133" spans="1:37" ht="20.95" x14ac:dyDescent="0.25">
      <c r="A133" s="162">
        <v>123</v>
      </c>
      <c r="B133" s="163" t="s">
        <v>134</v>
      </c>
      <c r="C133" s="164">
        <f t="shared" si="18"/>
        <v>546.79999999999995</v>
      </c>
      <c r="D133" s="165">
        <f>+'Sheet1 -c.lanh'!D133/1000000</f>
        <v>0</v>
      </c>
      <c r="E133" s="165">
        <f>+'Sheet1 -c.lanh'!E133/1000000</f>
        <v>546.79999999999995</v>
      </c>
      <c r="F133" s="165">
        <f>+'Sheet1 -c.lanh'!F133/1000000</f>
        <v>0</v>
      </c>
      <c r="G133" s="165">
        <f>+'Sheet1 -c.lanh'!G133/1000000</f>
        <v>0</v>
      </c>
      <c r="H133" s="165">
        <f>+'Sheet1 -c.lanh'!H133/1000000</f>
        <v>0</v>
      </c>
      <c r="I133" s="165">
        <f>+'Sheet1 -c.lanh'!I133/1000000</f>
        <v>0</v>
      </c>
      <c r="J133" s="164"/>
      <c r="K133" s="164"/>
      <c r="L133" s="164"/>
      <c r="M133" s="164">
        <f t="shared" si="19"/>
        <v>546.79999999999995</v>
      </c>
      <c r="N133" s="165">
        <f>+'Sheet1 -c.lanh'!N133/1000000</f>
        <v>0</v>
      </c>
      <c r="O133" s="165">
        <f>+'Sheet1 -c.lanh'!O133/1000000</f>
        <v>546.79999999999995</v>
      </c>
      <c r="P133" s="165">
        <f>+'Sheet1 -c.lanh'!P133/1000000</f>
        <v>0</v>
      </c>
      <c r="Q133" s="165">
        <f>+'Sheet1 -c.lanh'!Q133/1000000</f>
        <v>0</v>
      </c>
      <c r="R133" s="164">
        <f t="shared" si="20"/>
        <v>0</v>
      </c>
      <c r="S133" s="165">
        <f>+'Sheet1 -c.lanh'!S133/1000000</f>
        <v>0</v>
      </c>
      <c r="T133" s="165">
        <f>+'Sheet1 -c.lanh'!T133/1000000</f>
        <v>0</v>
      </c>
      <c r="U133" s="165">
        <f>+'Sheet1 -c.lanh'!U133/1000000</f>
        <v>0</v>
      </c>
      <c r="V133" s="165">
        <f>+'Sheet1 -c.lanh'!V133/1000000</f>
        <v>0</v>
      </c>
      <c r="W133" s="164">
        <f t="shared" si="21"/>
        <v>0</v>
      </c>
      <c r="X133" s="165">
        <f>+'Sheet1 -c.lanh'!X133/1000000</f>
        <v>0</v>
      </c>
      <c r="Y133" s="165">
        <f>+'Sheet1 -c.lanh'!Y133/1000000</f>
        <v>0</v>
      </c>
      <c r="Z133" s="166">
        <f t="shared" si="22"/>
        <v>1</v>
      </c>
      <c r="AA133" s="166"/>
      <c r="AB133" s="166">
        <f t="shared" si="24"/>
        <v>1</v>
      </c>
      <c r="AC133" s="166"/>
      <c r="AD133" s="166"/>
      <c r="AE133" s="166"/>
      <c r="AF133" s="167"/>
      <c r="AG133" s="167"/>
      <c r="AH133" s="167"/>
      <c r="AI133" s="143"/>
      <c r="AJ133" s="158"/>
    </row>
    <row r="134" spans="1:37" ht="20.95" x14ac:dyDescent="0.25">
      <c r="A134" s="162">
        <v>124</v>
      </c>
      <c r="B134" s="163" t="s">
        <v>622</v>
      </c>
      <c r="C134" s="164">
        <f t="shared" si="18"/>
        <v>7717.5947910000004</v>
      </c>
      <c r="D134" s="165">
        <f>+'Sheet1 -c.lanh'!D134/1000000</f>
        <v>0</v>
      </c>
      <c r="E134" s="165">
        <f>+'Sheet1 -c.lanh'!E134/1000000</f>
        <v>7717.5947910000004</v>
      </c>
      <c r="F134" s="165">
        <f>+'Sheet1 -c.lanh'!F134/1000000</f>
        <v>0</v>
      </c>
      <c r="G134" s="165">
        <f>+'Sheet1 -c.lanh'!G134/1000000</f>
        <v>0</v>
      </c>
      <c r="H134" s="165">
        <f>+'Sheet1 -c.lanh'!H134/1000000</f>
        <v>0</v>
      </c>
      <c r="I134" s="165">
        <f>+'Sheet1 -c.lanh'!I134/1000000</f>
        <v>0</v>
      </c>
      <c r="J134" s="164"/>
      <c r="K134" s="164"/>
      <c r="L134" s="164"/>
      <c r="M134" s="164">
        <f t="shared" si="19"/>
        <v>16894.052434999998</v>
      </c>
      <c r="N134" s="165">
        <f>+'Sheet1 -c.lanh'!N134/1000000</f>
        <v>0</v>
      </c>
      <c r="O134" s="165">
        <f>+'Sheet1 -c.lanh'!O134/1000000</f>
        <v>16885.459440999999</v>
      </c>
      <c r="P134" s="165">
        <f>+'Sheet1 -c.lanh'!P134/1000000</f>
        <v>0</v>
      </c>
      <c r="Q134" s="165">
        <f>+'Sheet1 -c.lanh'!Q134/1000000</f>
        <v>0</v>
      </c>
      <c r="R134" s="164">
        <f t="shared" si="20"/>
        <v>0</v>
      </c>
      <c r="S134" s="165">
        <f>+'Sheet1 -c.lanh'!S134/1000000</f>
        <v>0</v>
      </c>
      <c r="T134" s="165">
        <f>+'Sheet1 -c.lanh'!T134/1000000</f>
        <v>0</v>
      </c>
      <c r="U134" s="165">
        <f>+'Sheet1 -c.lanh'!U134/1000000</f>
        <v>0</v>
      </c>
      <c r="V134" s="165">
        <f>+'Sheet1 -c.lanh'!V134/1000000</f>
        <v>0</v>
      </c>
      <c r="W134" s="164">
        <f t="shared" si="21"/>
        <v>8.5929939999999991</v>
      </c>
      <c r="X134" s="165">
        <f>+'Sheet1 -c.lanh'!X134/1000000</f>
        <v>0</v>
      </c>
      <c r="Y134" s="165">
        <f>+'Sheet1 -c.lanh'!Y134/1000000</f>
        <v>8.5929939999999991</v>
      </c>
      <c r="Z134" s="166">
        <f t="shared" si="22"/>
        <v>2.1890307657382158</v>
      </c>
      <c r="AA134" s="166"/>
      <c r="AB134" s="166">
        <f t="shared" si="24"/>
        <v>2.1879173367188511</v>
      </c>
      <c r="AC134" s="166"/>
      <c r="AD134" s="166"/>
      <c r="AE134" s="166"/>
      <c r="AF134" s="167"/>
      <c r="AG134" s="167"/>
      <c r="AH134" s="167"/>
      <c r="AI134" s="143"/>
      <c r="AJ134" s="158"/>
    </row>
    <row r="135" spans="1:37" x14ac:dyDescent="0.25">
      <c r="A135" s="162">
        <v>125</v>
      </c>
      <c r="B135" s="163" t="s">
        <v>135</v>
      </c>
      <c r="C135" s="164">
        <f t="shared" si="18"/>
        <v>142</v>
      </c>
      <c r="D135" s="165">
        <f>+'Sheet1 -c.lanh'!D135/1000000</f>
        <v>0</v>
      </c>
      <c r="E135" s="165">
        <f>+'Sheet1 -c.lanh'!E135/1000000</f>
        <v>142</v>
      </c>
      <c r="F135" s="165">
        <f>+'Sheet1 -c.lanh'!F135/1000000</f>
        <v>0</v>
      </c>
      <c r="G135" s="165">
        <f>+'Sheet1 -c.lanh'!G135/1000000</f>
        <v>0</v>
      </c>
      <c r="H135" s="165">
        <f>+'Sheet1 -c.lanh'!H135/1000000</f>
        <v>0</v>
      </c>
      <c r="I135" s="165">
        <f>+'Sheet1 -c.lanh'!I135/1000000</f>
        <v>0</v>
      </c>
      <c r="J135" s="164"/>
      <c r="K135" s="164"/>
      <c r="L135" s="164"/>
      <c r="M135" s="164">
        <f t="shared" si="19"/>
        <v>142</v>
      </c>
      <c r="N135" s="165">
        <f>+'Sheet1 -c.lanh'!N135/1000000</f>
        <v>0</v>
      </c>
      <c r="O135" s="165">
        <f>+'Sheet1 -c.lanh'!O135/1000000</f>
        <v>142</v>
      </c>
      <c r="P135" s="165">
        <f>+'Sheet1 -c.lanh'!P135/1000000</f>
        <v>0</v>
      </c>
      <c r="Q135" s="165">
        <f>+'Sheet1 -c.lanh'!Q135/1000000</f>
        <v>0</v>
      </c>
      <c r="R135" s="164">
        <f t="shared" si="20"/>
        <v>0</v>
      </c>
      <c r="S135" s="165">
        <f>+'Sheet1 -c.lanh'!S135/1000000</f>
        <v>0</v>
      </c>
      <c r="T135" s="165">
        <f>+'Sheet1 -c.lanh'!T135/1000000</f>
        <v>0</v>
      </c>
      <c r="U135" s="165">
        <f>+'Sheet1 -c.lanh'!U135/1000000</f>
        <v>0</v>
      </c>
      <c r="V135" s="165">
        <f>+'Sheet1 -c.lanh'!V135/1000000</f>
        <v>0</v>
      </c>
      <c r="W135" s="164">
        <f t="shared" si="21"/>
        <v>0</v>
      </c>
      <c r="X135" s="165">
        <f>+'Sheet1 -c.lanh'!X135/1000000</f>
        <v>0</v>
      </c>
      <c r="Y135" s="165">
        <f>+'Sheet1 -c.lanh'!Y135/1000000</f>
        <v>0</v>
      </c>
      <c r="Z135" s="166">
        <f t="shared" si="22"/>
        <v>1</v>
      </c>
      <c r="AA135" s="166"/>
      <c r="AB135" s="166">
        <f t="shared" si="24"/>
        <v>1</v>
      </c>
      <c r="AC135" s="166"/>
      <c r="AD135" s="166"/>
      <c r="AE135" s="166"/>
      <c r="AF135" s="167"/>
      <c r="AG135" s="167"/>
      <c r="AH135" s="167"/>
      <c r="AI135" s="143">
        <f t="shared" si="17"/>
        <v>0</v>
      </c>
      <c r="AJ135" s="158"/>
    </row>
    <row r="136" spans="1:37" ht="15.05" customHeight="1" x14ac:dyDescent="0.25">
      <c r="A136" s="172" t="s">
        <v>19</v>
      </c>
      <c r="B136" s="173" t="s">
        <v>178</v>
      </c>
      <c r="C136" s="174">
        <f>+SUBTOTAL(9,C137:C147)</f>
        <v>7833322.4854639992</v>
      </c>
      <c r="D136" s="174">
        <f t="shared" ref="D136:Y136" si="25">+SUBTOTAL(9,D137:D147)</f>
        <v>7833322.4854639992</v>
      </c>
      <c r="E136" s="174">
        <f t="shared" si="25"/>
        <v>0</v>
      </c>
      <c r="F136" s="174">
        <f t="shared" si="25"/>
        <v>0</v>
      </c>
      <c r="G136" s="174">
        <f t="shared" si="25"/>
        <v>0</v>
      </c>
      <c r="H136" s="174">
        <f t="shared" si="25"/>
        <v>0</v>
      </c>
      <c r="I136" s="174"/>
      <c r="J136" s="174">
        <f t="shared" si="25"/>
        <v>0</v>
      </c>
      <c r="K136" s="174">
        <f t="shared" si="25"/>
        <v>0</v>
      </c>
      <c r="L136" s="174">
        <f t="shared" si="25"/>
        <v>0</v>
      </c>
      <c r="M136" s="174">
        <f t="shared" si="25"/>
        <v>20967658.144104</v>
      </c>
      <c r="N136" s="174">
        <f t="shared" si="25"/>
        <v>9133755.7600090001</v>
      </c>
      <c r="O136" s="174">
        <f t="shared" si="25"/>
        <v>0</v>
      </c>
      <c r="P136" s="174">
        <f t="shared" si="25"/>
        <v>0</v>
      </c>
      <c r="Q136" s="174">
        <f t="shared" si="25"/>
        <v>0</v>
      </c>
      <c r="R136" s="174">
        <f t="shared" si="25"/>
        <v>0</v>
      </c>
      <c r="S136" s="174">
        <f t="shared" si="25"/>
        <v>0</v>
      </c>
      <c r="T136" s="174">
        <f t="shared" si="25"/>
        <v>0</v>
      </c>
      <c r="U136" s="174">
        <f t="shared" si="25"/>
        <v>0</v>
      </c>
      <c r="V136" s="174">
        <f t="shared" si="25"/>
        <v>9924716.1310690008</v>
      </c>
      <c r="W136" s="174">
        <f t="shared" si="25"/>
        <v>1909186.2530259998</v>
      </c>
      <c r="X136" s="174">
        <f t="shared" si="25"/>
        <v>1909186.2530259998</v>
      </c>
      <c r="Y136" s="174">
        <f t="shared" si="25"/>
        <v>0</v>
      </c>
      <c r="Z136" s="156">
        <f t="shared" si="22"/>
        <v>2.6767260230908265</v>
      </c>
      <c r="AA136" s="156">
        <f t="shared" si="23"/>
        <v>1.1660129883530477</v>
      </c>
      <c r="AB136" s="156"/>
      <c r="AC136" s="156"/>
      <c r="AD136" s="156"/>
      <c r="AE136" s="156"/>
      <c r="AF136" s="157"/>
      <c r="AG136" s="157"/>
      <c r="AH136" s="157"/>
      <c r="AI136" s="143">
        <f t="shared" si="17"/>
        <v>0</v>
      </c>
      <c r="AJ136" s="158"/>
    </row>
    <row r="137" spans="1:37" ht="15.05" customHeight="1" x14ac:dyDescent="0.25">
      <c r="A137" s="162">
        <v>1</v>
      </c>
      <c r="B137" s="163" t="s">
        <v>623</v>
      </c>
      <c r="C137" s="164">
        <f t="shared" ref="C137:C157" si="26">+SUM(D137:I137)</f>
        <v>53072.722000000002</v>
      </c>
      <c r="D137" s="165">
        <f>+'Sheet1 -c.lanh'!D137/1000000</f>
        <v>53072.722000000002</v>
      </c>
      <c r="E137" s="165">
        <f>+'Sheet1 -c.lanh'!E137/1000000</f>
        <v>0</v>
      </c>
      <c r="F137" s="165">
        <f>+'Sheet1 -c.lanh'!F137/1000000</f>
        <v>0</v>
      </c>
      <c r="G137" s="165">
        <f>+'Sheet1 -c.lanh'!G137/1000000</f>
        <v>0</v>
      </c>
      <c r="H137" s="165">
        <f>+'Sheet1 -c.lanh'!H137/1000000</f>
        <v>0</v>
      </c>
      <c r="I137" s="165">
        <f>+'Sheet1 -c.lanh'!I137/1000000</f>
        <v>0</v>
      </c>
      <c r="J137" s="164">
        <f>+SUM(K137:L137)</f>
        <v>0</v>
      </c>
      <c r="K137" s="164"/>
      <c r="L137" s="164"/>
      <c r="M137" s="164">
        <f t="shared" ref="M137" si="27">+SUM(N137:R137,U137:W137,)</f>
        <v>949448.48764399998</v>
      </c>
      <c r="N137" s="165">
        <f>+'Sheet1 -c.lanh'!N137/1000000</f>
        <v>67104.086179999998</v>
      </c>
      <c r="O137" s="165">
        <f>+'Sheet1 -c.lanh'!O137/1000000</f>
        <v>0</v>
      </c>
      <c r="P137" s="165">
        <f>+'Sheet1 -c.lanh'!P137/1000000</f>
        <v>0</v>
      </c>
      <c r="Q137" s="165">
        <f>+'Sheet1 -c.lanh'!Q137/1000000</f>
        <v>0</v>
      </c>
      <c r="R137" s="164">
        <f t="shared" ref="R137" si="28">+SUM(S137:T137)</f>
        <v>0</v>
      </c>
      <c r="S137" s="165">
        <f>+'Sheet1 -c.lanh'!S137/1000000</f>
        <v>0</v>
      </c>
      <c r="T137" s="165">
        <f>+'Sheet1 -c.lanh'!T137/1000000</f>
        <v>0</v>
      </c>
      <c r="U137" s="165">
        <f>+'Sheet1 -c.lanh'!U137/1000000</f>
        <v>0</v>
      </c>
      <c r="V137" s="165">
        <f>+'Sheet1 -c.lanh'!V137/1000000</f>
        <v>865468</v>
      </c>
      <c r="W137" s="164">
        <f t="shared" ref="W137" si="29">+SUM(X137:Y137)</f>
        <v>16876.401463999999</v>
      </c>
      <c r="X137" s="165">
        <f>+'Sheet1 -c.lanh'!X137/1000000</f>
        <v>16876.401463999999</v>
      </c>
      <c r="Y137" s="165">
        <f>+'Sheet1 -c.lanh'!Y137/1000000</f>
        <v>0</v>
      </c>
      <c r="Z137" s="166">
        <f t="shared" si="22"/>
        <v>17.889575885028094</v>
      </c>
      <c r="AA137" s="166">
        <f t="shared" si="23"/>
        <v>1.2643799611408661</v>
      </c>
      <c r="AB137" s="166"/>
      <c r="AC137" s="166"/>
      <c r="AD137" s="166"/>
      <c r="AE137" s="166"/>
      <c r="AF137" s="167"/>
      <c r="AG137" s="167"/>
      <c r="AH137" s="167"/>
      <c r="AI137" s="143">
        <f t="shared" si="17"/>
        <v>0</v>
      </c>
      <c r="AJ137" s="158"/>
      <c r="AK137" s="143"/>
    </row>
    <row r="138" spans="1:37" ht="15.05" customHeight="1" x14ac:dyDescent="0.25">
      <c r="A138" s="162">
        <v>2</v>
      </c>
      <c r="B138" s="163" t="s">
        <v>624</v>
      </c>
      <c r="C138" s="164">
        <f t="shared" si="26"/>
        <v>238767.77499999999</v>
      </c>
      <c r="D138" s="165">
        <f>+'Sheet1 -c.lanh'!D138/1000000</f>
        <v>238767.77499999999</v>
      </c>
      <c r="E138" s="165">
        <f>+'Sheet1 -c.lanh'!E138/1000000</f>
        <v>0</v>
      </c>
      <c r="F138" s="165">
        <f>+'Sheet1 -c.lanh'!F138/1000000</f>
        <v>0</v>
      </c>
      <c r="G138" s="165">
        <f>+'Sheet1 -c.lanh'!G138/1000000</f>
        <v>0</v>
      </c>
      <c r="H138" s="165">
        <f>+'Sheet1 -c.lanh'!H138/1000000</f>
        <v>0</v>
      </c>
      <c r="I138" s="165">
        <f>+'Sheet1 -c.lanh'!I138/1000000</f>
        <v>0</v>
      </c>
      <c r="J138" s="164"/>
      <c r="K138" s="164"/>
      <c r="L138" s="164"/>
      <c r="M138" s="164">
        <f t="shared" ref="M138:M149" si="30">+SUM(N138:R138,U138:W138,)</f>
        <v>1493119.2673450001</v>
      </c>
      <c r="N138" s="165">
        <f>+'Sheet1 -c.lanh'!N138/1000000</f>
        <v>140306.38056399999</v>
      </c>
      <c r="O138" s="165">
        <f>+'Sheet1 -c.lanh'!O138/1000000</f>
        <v>0</v>
      </c>
      <c r="P138" s="165">
        <f>+'Sheet1 -c.lanh'!P138/1000000</f>
        <v>0</v>
      </c>
      <c r="Q138" s="165">
        <f>+'Sheet1 -c.lanh'!Q138/1000000</f>
        <v>0</v>
      </c>
      <c r="R138" s="164">
        <f t="shared" ref="R138:R147" si="31">+SUM(S138:T138)</f>
        <v>0</v>
      </c>
      <c r="S138" s="165">
        <f>+'Sheet1 -c.lanh'!S138/1000000</f>
        <v>0</v>
      </c>
      <c r="T138" s="165">
        <f>+'Sheet1 -c.lanh'!T138/1000000</f>
        <v>0</v>
      </c>
      <c r="U138" s="165">
        <f>+'Sheet1 -c.lanh'!U138/1000000</f>
        <v>0</v>
      </c>
      <c r="V138" s="165">
        <f>+'Sheet1 -c.lanh'!V138/1000000</f>
        <v>1108409</v>
      </c>
      <c r="W138" s="164">
        <f t="shared" ref="W138:W147" si="32">+SUM(X138:Y138)</f>
        <v>244403.88678100001</v>
      </c>
      <c r="X138" s="165">
        <f>+'Sheet1 -c.lanh'!X138/1000000</f>
        <v>244403.88678100001</v>
      </c>
      <c r="Y138" s="165">
        <f>+'Sheet1 -c.lanh'!Y138/1000000</f>
        <v>0</v>
      </c>
      <c r="Z138" s="166">
        <f t="shared" si="22"/>
        <v>6.2534371204196217</v>
      </c>
      <c r="AA138" s="166">
        <f t="shared" si="23"/>
        <v>0.58762695495235906</v>
      </c>
      <c r="AB138" s="166"/>
      <c r="AC138" s="166"/>
      <c r="AD138" s="166"/>
      <c r="AE138" s="166"/>
      <c r="AF138" s="167"/>
      <c r="AG138" s="167"/>
      <c r="AH138" s="167"/>
      <c r="AI138" s="143">
        <f t="shared" si="17"/>
        <v>0</v>
      </c>
      <c r="AJ138" s="158"/>
      <c r="AK138" s="143"/>
    </row>
    <row r="139" spans="1:37" ht="15.05" customHeight="1" x14ac:dyDescent="0.25">
      <c r="A139" s="162">
        <v>3</v>
      </c>
      <c r="B139" s="163" t="s">
        <v>625</v>
      </c>
      <c r="C139" s="164">
        <f t="shared" si="26"/>
        <v>5411191</v>
      </c>
      <c r="D139" s="165">
        <f>+'Sheet1 -c.lanh'!D139/1000000</f>
        <v>5411191</v>
      </c>
      <c r="E139" s="165">
        <f>+'Sheet1 -c.lanh'!E139/1000000</f>
        <v>0</v>
      </c>
      <c r="F139" s="165">
        <f>+'Sheet1 -c.lanh'!F139/1000000</f>
        <v>0</v>
      </c>
      <c r="G139" s="165">
        <f>+'Sheet1 -c.lanh'!G139/1000000</f>
        <v>0</v>
      </c>
      <c r="H139" s="165">
        <f>+'Sheet1 -c.lanh'!H139/1000000</f>
        <v>0</v>
      </c>
      <c r="I139" s="165">
        <f>+'Sheet1 -c.lanh'!I139/1000000</f>
        <v>0</v>
      </c>
      <c r="J139" s="164">
        <f>+SUM(K139:L139)</f>
        <v>0</v>
      </c>
      <c r="K139" s="164"/>
      <c r="L139" s="164"/>
      <c r="M139" s="164">
        <f t="shared" si="30"/>
        <v>8067056.0868829992</v>
      </c>
      <c r="N139" s="165">
        <f>+'Sheet1 -c.lanh'!N139/1000000</f>
        <v>7382306.6710639996</v>
      </c>
      <c r="O139" s="165">
        <f>+'Sheet1 -c.lanh'!O139/1000000</f>
        <v>0</v>
      </c>
      <c r="P139" s="165">
        <f>+'Sheet1 -c.lanh'!P139/1000000</f>
        <v>0</v>
      </c>
      <c r="Q139" s="165">
        <f>+'Sheet1 -c.lanh'!Q139/1000000</f>
        <v>0</v>
      </c>
      <c r="R139" s="164">
        <f t="shared" si="31"/>
        <v>0</v>
      </c>
      <c r="S139" s="165">
        <f>+'Sheet1 -c.lanh'!S139/1000000</f>
        <v>0</v>
      </c>
      <c r="T139" s="165">
        <f>+'Sheet1 -c.lanh'!T139/1000000</f>
        <v>0</v>
      </c>
      <c r="U139" s="165">
        <f>+'Sheet1 -c.lanh'!U139/1000000</f>
        <v>0</v>
      </c>
      <c r="V139" s="165">
        <f>+'Sheet1 -c.lanh'!V139/1000000</f>
        <v>348192</v>
      </c>
      <c r="W139" s="164">
        <f t="shared" si="32"/>
        <v>336557.41581899999</v>
      </c>
      <c r="X139" s="165">
        <f>+'Sheet1 -c.lanh'!X139/1000000</f>
        <v>336557.41581899999</v>
      </c>
      <c r="Y139" s="165">
        <f>+'Sheet1 -c.lanh'!Y139/1000000</f>
        <v>0</v>
      </c>
      <c r="Z139" s="166">
        <f t="shared" si="22"/>
        <v>1.4908097102621214</v>
      </c>
      <c r="AA139" s="166">
        <f t="shared" si="23"/>
        <v>1.3642665119497721</v>
      </c>
      <c r="AB139" s="166"/>
      <c r="AC139" s="166"/>
      <c r="AD139" s="166"/>
      <c r="AE139" s="166"/>
      <c r="AF139" s="167"/>
      <c r="AG139" s="167"/>
      <c r="AH139" s="167"/>
      <c r="AI139" s="143">
        <f t="shared" si="17"/>
        <v>0</v>
      </c>
      <c r="AJ139" s="158"/>
      <c r="AK139" s="143"/>
    </row>
    <row r="140" spans="1:37" ht="15.05" customHeight="1" x14ac:dyDescent="0.25">
      <c r="A140" s="162">
        <v>4</v>
      </c>
      <c r="B140" s="163" t="s">
        <v>626</v>
      </c>
      <c r="C140" s="164">
        <f t="shared" si="26"/>
        <v>109143.493445</v>
      </c>
      <c r="D140" s="165">
        <f>+'Sheet1 -c.lanh'!D140/1000000</f>
        <v>109143.493445</v>
      </c>
      <c r="E140" s="165">
        <f>+'Sheet1 -c.lanh'!E140/1000000</f>
        <v>0</v>
      </c>
      <c r="F140" s="165">
        <f>+'Sheet1 -c.lanh'!F140/1000000</f>
        <v>0</v>
      </c>
      <c r="G140" s="165">
        <f>+'Sheet1 -c.lanh'!G140/1000000</f>
        <v>0</v>
      </c>
      <c r="H140" s="165">
        <f>+'Sheet1 -c.lanh'!H140/1000000</f>
        <v>0</v>
      </c>
      <c r="I140" s="165">
        <f>+'Sheet1 -c.lanh'!I140/1000000</f>
        <v>0</v>
      </c>
      <c r="J140" s="164"/>
      <c r="K140" s="164"/>
      <c r="L140" s="164"/>
      <c r="M140" s="164">
        <f t="shared" si="30"/>
        <v>954314.93964500003</v>
      </c>
      <c r="N140" s="165">
        <f>+'Sheet1 -c.lanh'!N140/1000000</f>
        <v>15386.939645</v>
      </c>
      <c r="O140" s="165">
        <f>+'Sheet1 -c.lanh'!O140/1000000</f>
        <v>0</v>
      </c>
      <c r="P140" s="165">
        <f>+'Sheet1 -c.lanh'!P140/1000000</f>
        <v>0</v>
      </c>
      <c r="Q140" s="165">
        <f>+'Sheet1 -c.lanh'!Q140/1000000</f>
        <v>0</v>
      </c>
      <c r="R140" s="164">
        <f t="shared" si="31"/>
        <v>0</v>
      </c>
      <c r="S140" s="165">
        <f>+'Sheet1 -c.lanh'!S140/1000000</f>
        <v>0</v>
      </c>
      <c r="T140" s="165">
        <f>+'Sheet1 -c.lanh'!T140/1000000</f>
        <v>0</v>
      </c>
      <c r="U140" s="165">
        <f>+'Sheet1 -c.lanh'!U140/1000000</f>
        <v>0</v>
      </c>
      <c r="V140" s="165">
        <f>+'Sheet1 -c.lanh'!V140/1000000</f>
        <v>840950</v>
      </c>
      <c r="W140" s="164">
        <f t="shared" si="32"/>
        <v>97978</v>
      </c>
      <c r="X140" s="165">
        <f>+'Sheet1 -c.lanh'!X140/1000000</f>
        <v>97978</v>
      </c>
      <c r="Y140" s="165">
        <f>+'Sheet1 -c.lanh'!Y140/1000000</f>
        <v>0</v>
      </c>
      <c r="Z140" s="166">
        <f t="shared" ref="Z140:Z164" si="33">+M140/C140</f>
        <v>8.7436722934464441</v>
      </c>
      <c r="AA140" s="166">
        <f t="shared" ref="AA140:AA157" si="34">+N140/D140</f>
        <v>0.14097899159471056</v>
      </c>
      <c r="AB140" s="166"/>
      <c r="AC140" s="166"/>
      <c r="AD140" s="166"/>
      <c r="AE140" s="166"/>
      <c r="AF140" s="167"/>
      <c r="AG140" s="167"/>
      <c r="AH140" s="167"/>
      <c r="AI140" s="143">
        <f t="shared" si="17"/>
        <v>0</v>
      </c>
      <c r="AJ140" s="158"/>
      <c r="AK140" s="143"/>
    </row>
    <row r="141" spans="1:37" ht="15.05" customHeight="1" x14ac:dyDescent="0.25">
      <c r="A141" s="162">
        <v>5</v>
      </c>
      <c r="B141" s="163" t="s">
        <v>627</v>
      </c>
      <c r="C141" s="164">
        <f t="shared" si="26"/>
        <v>80650.775999999998</v>
      </c>
      <c r="D141" s="165">
        <f>+'Sheet1 -c.lanh'!D141/1000000</f>
        <v>80650.775999999998</v>
      </c>
      <c r="E141" s="165">
        <f>+'Sheet1 -c.lanh'!E141/1000000</f>
        <v>0</v>
      </c>
      <c r="F141" s="165">
        <f>+'Sheet1 -c.lanh'!F141/1000000</f>
        <v>0</v>
      </c>
      <c r="G141" s="165">
        <f>+'Sheet1 -c.lanh'!G141/1000000</f>
        <v>0</v>
      </c>
      <c r="H141" s="165">
        <f>+'Sheet1 -c.lanh'!H141/1000000</f>
        <v>0</v>
      </c>
      <c r="I141" s="165">
        <f>+'Sheet1 -c.lanh'!I141/1000000</f>
        <v>0</v>
      </c>
      <c r="J141" s="164"/>
      <c r="K141" s="164"/>
      <c r="L141" s="164"/>
      <c r="M141" s="164">
        <f t="shared" si="30"/>
        <v>1233927.1440690001</v>
      </c>
      <c r="N141" s="165">
        <f>+'Sheet1 -c.lanh'!N141/1000000</f>
        <v>90765.317509999993</v>
      </c>
      <c r="O141" s="165">
        <f>+'Sheet1 -c.lanh'!O141/1000000</f>
        <v>0</v>
      </c>
      <c r="P141" s="165">
        <f>+'Sheet1 -c.lanh'!P141/1000000</f>
        <v>0</v>
      </c>
      <c r="Q141" s="165">
        <f>+'Sheet1 -c.lanh'!Q141/1000000</f>
        <v>0</v>
      </c>
      <c r="R141" s="164">
        <f t="shared" si="31"/>
        <v>0</v>
      </c>
      <c r="S141" s="165">
        <f>+'Sheet1 -c.lanh'!S141/1000000</f>
        <v>0</v>
      </c>
      <c r="T141" s="165">
        <f>+'Sheet1 -c.lanh'!T141/1000000</f>
        <v>0</v>
      </c>
      <c r="U141" s="165">
        <f>+'Sheet1 -c.lanh'!U141/1000000</f>
        <v>0</v>
      </c>
      <c r="V141" s="165">
        <f>+'Sheet1 -c.lanh'!V141/1000000</f>
        <v>1082878.6310690001</v>
      </c>
      <c r="W141" s="164">
        <f t="shared" si="32"/>
        <v>60283.195489999998</v>
      </c>
      <c r="X141" s="165">
        <f>+'Sheet1 -c.lanh'!X141/1000000</f>
        <v>60283.195489999998</v>
      </c>
      <c r="Y141" s="165">
        <f>+'Sheet1 -c.lanh'!Y141/1000000</f>
        <v>0</v>
      </c>
      <c r="Z141" s="166">
        <f t="shared" si="33"/>
        <v>15.299631389399156</v>
      </c>
      <c r="AA141" s="166">
        <f t="shared" si="34"/>
        <v>1.1254115832685849</v>
      </c>
      <c r="AB141" s="166"/>
      <c r="AC141" s="166"/>
      <c r="AD141" s="166"/>
      <c r="AE141" s="166"/>
      <c r="AF141" s="167"/>
      <c r="AG141" s="167"/>
      <c r="AH141" s="167"/>
      <c r="AI141" s="143">
        <f t="shared" si="17"/>
        <v>0</v>
      </c>
      <c r="AJ141" s="158"/>
      <c r="AK141" s="143"/>
    </row>
    <row r="142" spans="1:37" ht="15.75" customHeight="1" x14ac:dyDescent="0.25">
      <c r="A142" s="162">
        <v>6</v>
      </c>
      <c r="B142" s="163" t="s">
        <v>628</v>
      </c>
      <c r="C142" s="164">
        <f t="shared" si="26"/>
        <v>37615.156000000003</v>
      </c>
      <c r="D142" s="165">
        <f>+'Sheet1 -c.lanh'!D142/1000000</f>
        <v>37615.156000000003</v>
      </c>
      <c r="E142" s="165">
        <f>+'Sheet1 -c.lanh'!E142/1000000</f>
        <v>0</v>
      </c>
      <c r="F142" s="165">
        <f>+'Sheet1 -c.lanh'!F142/1000000</f>
        <v>0</v>
      </c>
      <c r="G142" s="165">
        <f>+'Sheet1 -c.lanh'!G142/1000000</f>
        <v>0</v>
      </c>
      <c r="H142" s="165">
        <f>+'Sheet1 -c.lanh'!H142/1000000</f>
        <v>0</v>
      </c>
      <c r="I142" s="165">
        <f>+'Sheet1 -c.lanh'!I142/1000000</f>
        <v>0</v>
      </c>
      <c r="J142" s="164"/>
      <c r="K142" s="164"/>
      <c r="L142" s="164"/>
      <c r="M142" s="164">
        <f t="shared" si="30"/>
        <v>780483.05140799994</v>
      </c>
      <c r="N142" s="165">
        <f>+'Sheet1 -c.lanh'!N142/1000000</f>
        <v>46210.545909</v>
      </c>
      <c r="O142" s="165">
        <f>+'Sheet1 -c.lanh'!O142/1000000</f>
        <v>0</v>
      </c>
      <c r="P142" s="165">
        <f>+'Sheet1 -c.lanh'!P142/1000000</f>
        <v>0</v>
      </c>
      <c r="Q142" s="165">
        <f>+'Sheet1 -c.lanh'!Q142/1000000</f>
        <v>0</v>
      </c>
      <c r="R142" s="164">
        <f t="shared" si="31"/>
        <v>0</v>
      </c>
      <c r="S142" s="165">
        <f>+'Sheet1 -c.lanh'!S142/1000000</f>
        <v>0</v>
      </c>
      <c r="T142" s="165">
        <f>+'Sheet1 -c.lanh'!T142/1000000</f>
        <v>0</v>
      </c>
      <c r="U142" s="165">
        <f>+'Sheet1 -c.lanh'!U142/1000000</f>
        <v>0</v>
      </c>
      <c r="V142" s="165">
        <f>+'Sheet1 -c.lanh'!V142/1000000</f>
        <v>710068</v>
      </c>
      <c r="W142" s="164">
        <f t="shared" si="32"/>
        <v>24204.505498999999</v>
      </c>
      <c r="X142" s="165">
        <f>+'Sheet1 -c.lanh'!X142/1000000</f>
        <v>24204.505498999999</v>
      </c>
      <c r="Y142" s="165">
        <f>+'Sheet1 -c.lanh'!Y142/1000000</f>
        <v>0</v>
      </c>
      <c r="Z142" s="166">
        <f t="shared" si="33"/>
        <v>20.749164283885992</v>
      </c>
      <c r="AA142" s="166">
        <f t="shared" si="34"/>
        <v>1.2285086870037172</v>
      </c>
      <c r="AB142" s="166"/>
      <c r="AC142" s="166"/>
      <c r="AD142" s="166"/>
      <c r="AE142" s="166"/>
      <c r="AF142" s="167"/>
      <c r="AG142" s="167"/>
      <c r="AH142" s="167"/>
      <c r="AI142" s="143">
        <f t="shared" si="17"/>
        <v>0</v>
      </c>
      <c r="AJ142" s="158"/>
      <c r="AK142" s="143"/>
    </row>
    <row r="143" spans="1:37" ht="15.05" customHeight="1" x14ac:dyDescent="0.25">
      <c r="A143" s="162">
        <v>7</v>
      </c>
      <c r="B143" s="163" t="s">
        <v>629</v>
      </c>
      <c r="C143" s="164">
        <f t="shared" si="26"/>
        <v>16661.416184000002</v>
      </c>
      <c r="D143" s="165">
        <f>+'Sheet1 -c.lanh'!D143/1000000</f>
        <v>16661.416184000002</v>
      </c>
      <c r="E143" s="165">
        <f>+'Sheet1 -c.lanh'!E143/1000000</f>
        <v>0</v>
      </c>
      <c r="F143" s="165">
        <f>+'Sheet1 -c.lanh'!F143/1000000</f>
        <v>0</v>
      </c>
      <c r="G143" s="165">
        <f>+'Sheet1 -c.lanh'!G143/1000000</f>
        <v>0</v>
      </c>
      <c r="H143" s="165">
        <f>+'Sheet1 -c.lanh'!H143/1000000</f>
        <v>0</v>
      </c>
      <c r="I143" s="165">
        <f>+'Sheet1 -c.lanh'!I143/1000000</f>
        <v>0</v>
      </c>
      <c r="J143" s="164"/>
      <c r="K143" s="164"/>
      <c r="L143" s="164"/>
      <c r="M143" s="164">
        <f t="shared" si="30"/>
        <v>1025440.715487</v>
      </c>
      <c r="N143" s="165">
        <f>+'Sheet1 -c.lanh'!N143/1000000</f>
        <v>32003.229832000001</v>
      </c>
      <c r="O143" s="165">
        <f>+'Sheet1 -c.lanh'!O143/1000000</f>
        <v>0</v>
      </c>
      <c r="P143" s="165">
        <f>+'Sheet1 -c.lanh'!P143/1000000</f>
        <v>0</v>
      </c>
      <c r="Q143" s="165">
        <f>+'Sheet1 -c.lanh'!Q143/1000000</f>
        <v>0</v>
      </c>
      <c r="R143" s="164">
        <f t="shared" si="31"/>
        <v>0</v>
      </c>
      <c r="S143" s="165">
        <f>+'Sheet1 -c.lanh'!S143/1000000</f>
        <v>0</v>
      </c>
      <c r="T143" s="165">
        <f>+'Sheet1 -c.lanh'!T143/1000000</f>
        <v>0</v>
      </c>
      <c r="U143" s="165">
        <f>+'Sheet1 -c.lanh'!U143/1000000</f>
        <v>0</v>
      </c>
      <c r="V143" s="165">
        <f>+'Sheet1 -c.lanh'!V143/1000000</f>
        <v>962706</v>
      </c>
      <c r="W143" s="164">
        <f t="shared" si="32"/>
        <v>30731.485655</v>
      </c>
      <c r="X143" s="165">
        <f>+'Sheet1 -c.lanh'!X143/1000000</f>
        <v>30731.485655</v>
      </c>
      <c r="Y143" s="165">
        <f>+'Sheet1 -c.lanh'!Y143/1000000</f>
        <v>0</v>
      </c>
      <c r="Z143" s="166">
        <f t="shared" si="33"/>
        <v>61.545831648556572</v>
      </c>
      <c r="AA143" s="166">
        <f t="shared" si="34"/>
        <v>1.9207988971989536</v>
      </c>
      <c r="AB143" s="166"/>
      <c r="AC143" s="166"/>
      <c r="AD143" s="166"/>
      <c r="AE143" s="166"/>
      <c r="AF143" s="167"/>
      <c r="AG143" s="167"/>
      <c r="AH143" s="167"/>
      <c r="AI143" s="143">
        <f t="shared" si="17"/>
        <v>0</v>
      </c>
      <c r="AJ143" s="158"/>
      <c r="AK143" s="143"/>
    </row>
    <row r="144" spans="1:37" ht="15.05" customHeight="1" x14ac:dyDescent="0.25">
      <c r="A144" s="162">
        <v>8</v>
      </c>
      <c r="B144" s="163" t="s">
        <v>630</v>
      </c>
      <c r="C144" s="164">
        <f t="shared" si="26"/>
        <v>252290</v>
      </c>
      <c r="D144" s="165">
        <f>+'Sheet1 -c.lanh'!D144/1000000</f>
        <v>252290</v>
      </c>
      <c r="E144" s="165">
        <f>+'Sheet1 -c.lanh'!E144/1000000</f>
        <v>0</v>
      </c>
      <c r="F144" s="165">
        <f>+'Sheet1 -c.lanh'!F144/1000000</f>
        <v>0</v>
      </c>
      <c r="G144" s="165">
        <f>+'Sheet1 -c.lanh'!G144/1000000</f>
        <v>0</v>
      </c>
      <c r="H144" s="165">
        <f>+'Sheet1 -c.lanh'!H144/1000000</f>
        <v>0</v>
      </c>
      <c r="I144" s="165">
        <f>+'Sheet1 -c.lanh'!I144/1000000</f>
        <v>0</v>
      </c>
      <c r="J144" s="164"/>
      <c r="K144" s="164"/>
      <c r="L144" s="164"/>
      <c r="M144" s="164">
        <f t="shared" si="30"/>
        <v>1480053.2463380001</v>
      </c>
      <c r="N144" s="165">
        <f>+'Sheet1 -c.lanh'!N144/1000000</f>
        <v>418235.839591</v>
      </c>
      <c r="O144" s="165">
        <f>+'Sheet1 -c.lanh'!O144/1000000</f>
        <v>0</v>
      </c>
      <c r="P144" s="165">
        <f>+'Sheet1 -c.lanh'!P144/1000000</f>
        <v>0</v>
      </c>
      <c r="Q144" s="165">
        <f>+'Sheet1 -c.lanh'!Q144/1000000</f>
        <v>0</v>
      </c>
      <c r="R144" s="164">
        <f t="shared" si="31"/>
        <v>0</v>
      </c>
      <c r="S144" s="165">
        <f>+'Sheet1 -c.lanh'!S144/1000000</f>
        <v>0</v>
      </c>
      <c r="T144" s="165">
        <f>+'Sheet1 -c.lanh'!T144/1000000</f>
        <v>0</v>
      </c>
      <c r="U144" s="165">
        <f>+'Sheet1 -c.lanh'!U144/1000000</f>
        <v>0</v>
      </c>
      <c r="V144" s="165">
        <f>+'Sheet1 -c.lanh'!V144/1000000</f>
        <v>899072</v>
      </c>
      <c r="W144" s="164">
        <f t="shared" si="32"/>
        <v>162745.406747</v>
      </c>
      <c r="X144" s="165">
        <f>+'Sheet1 -c.lanh'!X144/1000000</f>
        <v>162745.406747</v>
      </c>
      <c r="Y144" s="165">
        <f>+'Sheet1 -c.lanh'!Y144/1000000</f>
        <v>0</v>
      </c>
      <c r="Z144" s="166">
        <f t="shared" si="33"/>
        <v>5.8664760646002616</v>
      </c>
      <c r="AA144" s="166">
        <f t="shared" si="34"/>
        <v>1.6577582924055649</v>
      </c>
      <c r="AB144" s="166"/>
      <c r="AC144" s="166"/>
      <c r="AD144" s="166"/>
      <c r="AE144" s="166"/>
      <c r="AF144" s="167"/>
      <c r="AG144" s="167"/>
      <c r="AH144" s="167"/>
      <c r="AI144" s="143">
        <f t="shared" ref="AI144:AI166" si="35">+W144-SUM(X144:Y144)</f>
        <v>0</v>
      </c>
      <c r="AJ144" s="158"/>
      <c r="AK144" s="143"/>
    </row>
    <row r="145" spans="1:65" ht="15.05" customHeight="1" x14ac:dyDescent="0.25">
      <c r="A145" s="162">
        <v>9</v>
      </c>
      <c r="B145" s="163" t="s">
        <v>631</v>
      </c>
      <c r="C145" s="164">
        <f t="shared" si="26"/>
        <v>67862.236074</v>
      </c>
      <c r="D145" s="165">
        <f>+'Sheet1 -c.lanh'!D145/1000000</f>
        <v>67862.236074</v>
      </c>
      <c r="E145" s="165">
        <f>+'Sheet1 -c.lanh'!E145/1000000</f>
        <v>0</v>
      </c>
      <c r="F145" s="165">
        <f>+'Sheet1 -c.lanh'!F145/1000000</f>
        <v>0</v>
      </c>
      <c r="G145" s="165">
        <f>+'Sheet1 -c.lanh'!G145/1000000</f>
        <v>0</v>
      </c>
      <c r="H145" s="165">
        <f>+'Sheet1 -c.lanh'!H145/1000000</f>
        <v>0</v>
      </c>
      <c r="I145" s="165">
        <f>+'Sheet1 -c.lanh'!I145/1000000</f>
        <v>0</v>
      </c>
      <c r="J145" s="164"/>
      <c r="K145" s="164"/>
      <c r="L145" s="164"/>
      <c r="M145" s="164">
        <f t="shared" si="30"/>
        <v>758107.67533700005</v>
      </c>
      <c r="N145" s="165">
        <f>+'Sheet1 -c.lanh'!N145/1000000</f>
        <v>6546.5941640000001</v>
      </c>
      <c r="O145" s="165">
        <f>+'Sheet1 -c.lanh'!O145/1000000</f>
        <v>0</v>
      </c>
      <c r="P145" s="165">
        <f>+'Sheet1 -c.lanh'!P145/1000000</f>
        <v>0</v>
      </c>
      <c r="Q145" s="165">
        <f>+'Sheet1 -c.lanh'!Q145/1000000</f>
        <v>0</v>
      </c>
      <c r="R145" s="164">
        <f t="shared" si="31"/>
        <v>0</v>
      </c>
      <c r="S145" s="165">
        <f>+'Sheet1 -c.lanh'!S145/1000000</f>
        <v>0</v>
      </c>
      <c r="T145" s="165">
        <f>+'Sheet1 -c.lanh'!T145/1000000</f>
        <v>0</v>
      </c>
      <c r="U145" s="165">
        <f>+'Sheet1 -c.lanh'!U145/1000000</f>
        <v>0</v>
      </c>
      <c r="V145" s="165">
        <f>+'Sheet1 -c.lanh'!V145/1000000</f>
        <v>748402</v>
      </c>
      <c r="W145" s="164">
        <f t="shared" si="32"/>
        <v>3159.081173</v>
      </c>
      <c r="X145" s="165">
        <f>+'Sheet1 -c.lanh'!X145/1000000</f>
        <v>3159.081173</v>
      </c>
      <c r="Y145" s="165">
        <f>+'Sheet1 -c.lanh'!Y145/1000000</f>
        <v>0</v>
      </c>
      <c r="Z145" s="166">
        <f t="shared" si="33"/>
        <v>11.171274617451829</v>
      </c>
      <c r="AA145" s="166">
        <f t="shared" si="34"/>
        <v>9.6468883767126423E-2</v>
      </c>
      <c r="AB145" s="166"/>
      <c r="AC145" s="166"/>
      <c r="AD145" s="166"/>
      <c r="AE145" s="166"/>
      <c r="AF145" s="167"/>
      <c r="AG145" s="167"/>
      <c r="AH145" s="167"/>
      <c r="AI145" s="143">
        <f t="shared" si="35"/>
        <v>0</v>
      </c>
      <c r="AJ145" s="158"/>
      <c r="AK145" s="143"/>
    </row>
    <row r="146" spans="1:65" ht="15.05" customHeight="1" x14ac:dyDescent="0.25">
      <c r="A146" s="162">
        <v>10</v>
      </c>
      <c r="B146" s="163" t="s">
        <v>616</v>
      </c>
      <c r="C146" s="164">
        <f t="shared" si="26"/>
        <v>1308638.3057609999</v>
      </c>
      <c r="D146" s="165">
        <f>+'Sheet1 -c.lanh'!D146/1000000</f>
        <v>1308638.3057609999</v>
      </c>
      <c r="E146" s="165">
        <f>+'Sheet1 -c.lanh'!E146/1000000</f>
        <v>0</v>
      </c>
      <c r="F146" s="165">
        <f>+'Sheet1 -c.lanh'!F146/1000000</f>
        <v>0</v>
      </c>
      <c r="G146" s="165">
        <f>+'Sheet1 -c.lanh'!G146/1000000</f>
        <v>0</v>
      </c>
      <c r="H146" s="165">
        <f>+'Sheet1 -c.lanh'!H146/1000000</f>
        <v>0</v>
      </c>
      <c r="I146" s="165">
        <f>+'Sheet1 -c.lanh'!I146/1000000</f>
        <v>0</v>
      </c>
      <c r="J146" s="228"/>
      <c r="K146" s="164"/>
      <c r="L146" s="164"/>
      <c r="M146" s="164">
        <f t="shared" si="30"/>
        <v>2996577.2672080002</v>
      </c>
      <c r="N146" s="165">
        <f>+'Sheet1 -c.lanh'!N146/1000000</f>
        <v>665685.71600000001</v>
      </c>
      <c r="O146" s="165">
        <f>+'Sheet1 -c.lanh'!O146/1000000</f>
        <v>0</v>
      </c>
      <c r="P146" s="165">
        <f>+'Sheet1 -c.lanh'!P146/1000000</f>
        <v>0</v>
      </c>
      <c r="Q146" s="165">
        <f>+'Sheet1 -c.lanh'!Q146/1000000</f>
        <v>0</v>
      </c>
      <c r="R146" s="164">
        <f t="shared" si="31"/>
        <v>0</v>
      </c>
      <c r="S146" s="165">
        <f>+'Sheet1 -c.lanh'!S146/1000000</f>
        <v>0</v>
      </c>
      <c r="T146" s="165">
        <f>+'Sheet1 -c.lanh'!T146/1000000</f>
        <v>0</v>
      </c>
      <c r="U146" s="165">
        <f>+'Sheet1 -c.lanh'!U146/1000000</f>
        <v>0</v>
      </c>
      <c r="V146" s="165">
        <f>+'Sheet1 -c.lanh'!V146/1000000</f>
        <v>1482537</v>
      </c>
      <c r="W146" s="164">
        <f t="shared" si="32"/>
        <v>848354.55120800005</v>
      </c>
      <c r="X146" s="165">
        <f>+'Sheet1 -c.lanh'!X146/1000000</f>
        <v>848354.55120800005</v>
      </c>
      <c r="Y146" s="165">
        <f>+'Sheet1 -c.lanh'!Y146/1000000</f>
        <v>0</v>
      </c>
      <c r="Z146" s="166">
        <f t="shared" si="33"/>
        <v>2.2898437666207769</v>
      </c>
      <c r="AA146" s="166">
        <f t="shared" si="34"/>
        <v>0.50868579428667282</v>
      </c>
      <c r="AB146" s="166"/>
      <c r="AC146" s="166"/>
      <c r="AD146" s="166"/>
      <c r="AE146" s="166"/>
      <c r="AF146" s="167"/>
      <c r="AG146" s="167"/>
      <c r="AH146" s="167"/>
      <c r="AI146" s="143">
        <f t="shared" si="35"/>
        <v>0</v>
      </c>
      <c r="AJ146" s="158"/>
      <c r="AK146" s="143"/>
    </row>
    <row r="147" spans="1:65" ht="15.05" customHeight="1" x14ac:dyDescent="0.25">
      <c r="A147" s="162">
        <v>11</v>
      </c>
      <c r="B147" s="163" t="s">
        <v>618</v>
      </c>
      <c r="C147" s="164">
        <f t="shared" si="26"/>
        <v>257429.60500000001</v>
      </c>
      <c r="D147" s="165">
        <f>+'Sheet1 -c.lanh'!D147/1000000</f>
        <v>257429.60500000001</v>
      </c>
      <c r="E147" s="165">
        <f>+'Sheet1 -c.lanh'!E147/1000000</f>
        <v>0</v>
      </c>
      <c r="F147" s="165">
        <f>+'Sheet1 -c.lanh'!F147/1000000</f>
        <v>0</v>
      </c>
      <c r="G147" s="165">
        <f>+'Sheet1 -c.lanh'!G147/1000000</f>
        <v>0</v>
      </c>
      <c r="H147" s="165">
        <f>+'Sheet1 -c.lanh'!H147/1000000</f>
        <v>0</v>
      </c>
      <c r="I147" s="165">
        <f>+'Sheet1 -c.lanh'!I147/1000000</f>
        <v>0</v>
      </c>
      <c r="J147" s="164"/>
      <c r="K147" s="164"/>
      <c r="L147" s="164"/>
      <c r="M147" s="164">
        <f t="shared" si="30"/>
        <v>1229130.2627399999</v>
      </c>
      <c r="N147" s="165">
        <f>+'Sheet1 -c.lanh'!N147/1000000</f>
        <v>269204.43955000001</v>
      </c>
      <c r="O147" s="165">
        <f>+'Sheet1 -c.lanh'!O147/1000000</f>
        <v>0</v>
      </c>
      <c r="P147" s="165">
        <f>+'Sheet1 -c.lanh'!P147/1000000</f>
        <v>0</v>
      </c>
      <c r="Q147" s="165">
        <f>+'Sheet1 -c.lanh'!Q147/1000000</f>
        <v>0</v>
      </c>
      <c r="R147" s="164">
        <f t="shared" si="31"/>
        <v>0</v>
      </c>
      <c r="S147" s="165">
        <f>+'Sheet1 -c.lanh'!S147/1000000</f>
        <v>0</v>
      </c>
      <c r="T147" s="165">
        <f>+'Sheet1 -c.lanh'!T147/1000000</f>
        <v>0</v>
      </c>
      <c r="U147" s="165">
        <f>+'Sheet1 -c.lanh'!U147/1000000</f>
        <v>0</v>
      </c>
      <c r="V147" s="165">
        <f>+'Sheet1 -c.lanh'!V147/1000000</f>
        <v>876033.5</v>
      </c>
      <c r="W147" s="164">
        <f t="shared" si="32"/>
        <v>83892.323189999996</v>
      </c>
      <c r="X147" s="165">
        <f>+'Sheet1 -c.lanh'!X147/1000000</f>
        <v>83892.323189999996</v>
      </c>
      <c r="Y147" s="165">
        <f>+'Sheet1 -c.lanh'!Y147/1000000</f>
        <v>0</v>
      </c>
      <c r="Z147" s="166">
        <f t="shared" si="33"/>
        <v>4.7746266896536627</v>
      </c>
      <c r="AA147" s="166">
        <f t="shared" si="34"/>
        <v>1.0457400171592541</v>
      </c>
      <c r="AB147" s="166"/>
      <c r="AC147" s="166"/>
      <c r="AD147" s="166"/>
      <c r="AE147" s="166"/>
      <c r="AF147" s="167"/>
      <c r="AG147" s="167"/>
      <c r="AH147" s="167"/>
      <c r="AI147" s="143">
        <f t="shared" si="35"/>
        <v>0</v>
      </c>
      <c r="AJ147" s="158"/>
      <c r="AK147" s="143"/>
    </row>
    <row r="148" spans="1:65" ht="22.6" customHeight="1" x14ac:dyDescent="0.25">
      <c r="A148" s="172" t="s">
        <v>21</v>
      </c>
      <c r="B148" s="173" t="s">
        <v>567</v>
      </c>
      <c r="C148" s="177">
        <f>+SUBTOTAL(9,C149:C155)</f>
        <v>969850</v>
      </c>
      <c r="D148" s="177">
        <f t="shared" ref="D148:Y148" si="36">+SUBTOTAL(9,D149:D155)</f>
        <v>969850</v>
      </c>
      <c r="E148" s="177">
        <f t="shared" si="36"/>
        <v>0</v>
      </c>
      <c r="F148" s="177">
        <f t="shared" si="36"/>
        <v>0</v>
      </c>
      <c r="G148" s="177">
        <f t="shared" si="36"/>
        <v>0</v>
      </c>
      <c r="H148" s="177">
        <f t="shared" si="36"/>
        <v>0</v>
      </c>
      <c r="I148" s="177"/>
      <c r="J148" s="177">
        <f t="shared" si="36"/>
        <v>0</v>
      </c>
      <c r="K148" s="177">
        <f t="shared" si="36"/>
        <v>0</v>
      </c>
      <c r="L148" s="177">
        <f t="shared" si="36"/>
        <v>0</v>
      </c>
      <c r="M148" s="177">
        <f t="shared" si="36"/>
        <v>1683831.2601369999</v>
      </c>
      <c r="N148" s="177">
        <f t="shared" si="36"/>
        <v>1683831.2601369999</v>
      </c>
      <c r="O148" s="177">
        <f t="shared" si="36"/>
        <v>0</v>
      </c>
      <c r="P148" s="177">
        <f t="shared" si="36"/>
        <v>0</v>
      </c>
      <c r="Q148" s="177">
        <f t="shared" si="36"/>
        <v>0</v>
      </c>
      <c r="R148" s="177">
        <f t="shared" si="36"/>
        <v>0</v>
      </c>
      <c r="S148" s="177">
        <f t="shared" si="36"/>
        <v>0</v>
      </c>
      <c r="T148" s="177">
        <f t="shared" si="36"/>
        <v>0</v>
      </c>
      <c r="U148" s="177">
        <f t="shared" si="36"/>
        <v>0</v>
      </c>
      <c r="V148" s="177">
        <f t="shared" si="36"/>
        <v>0</v>
      </c>
      <c r="W148" s="177">
        <f t="shared" si="36"/>
        <v>0</v>
      </c>
      <c r="X148" s="177">
        <f t="shared" si="36"/>
        <v>0</v>
      </c>
      <c r="Y148" s="177">
        <f t="shared" si="36"/>
        <v>0</v>
      </c>
      <c r="Z148" s="156"/>
      <c r="AA148" s="156"/>
      <c r="AB148" s="156"/>
      <c r="AC148" s="156"/>
      <c r="AD148" s="156"/>
      <c r="AE148" s="156"/>
      <c r="AF148" s="157"/>
      <c r="AG148" s="157"/>
      <c r="AH148" s="157"/>
      <c r="AI148" s="143">
        <f t="shared" si="35"/>
        <v>0</v>
      </c>
      <c r="AJ148" s="158"/>
    </row>
    <row r="149" spans="1:65" ht="22.6" customHeight="1" x14ac:dyDescent="0.25">
      <c r="A149" s="162">
        <v>1</v>
      </c>
      <c r="B149" s="163" t="s">
        <v>574</v>
      </c>
      <c r="C149" s="164">
        <f t="shared" si="26"/>
        <v>110004</v>
      </c>
      <c r="D149" s="165">
        <f>+'Sheet1 -c.lanh'!D149/1000000</f>
        <v>110004</v>
      </c>
      <c r="E149" s="165">
        <f>+'Sheet1 -c.lanh'!E149/1000000</f>
        <v>0</v>
      </c>
      <c r="F149" s="165">
        <f>+'Sheet1 -c.lanh'!F149/1000000</f>
        <v>0</v>
      </c>
      <c r="G149" s="165">
        <f>+'Sheet1 -c.lanh'!G149/1000000</f>
        <v>0</v>
      </c>
      <c r="H149" s="165">
        <f>+'Sheet1 -c.lanh'!H149/1000000</f>
        <v>0</v>
      </c>
      <c r="I149" s="165">
        <f>+'Sheet1 -c.lanh'!I149/1000000</f>
        <v>0</v>
      </c>
      <c r="J149" s="164"/>
      <c r="K149" s="164"/>
      <c r="L149" s="164"/>
      <c r="M149" s="164">
        <f t="shared" si="30"/>
        <v>110003.45009</v>
      </c>
      <c r="N149" s="165">
        <f>+'Sheet1 -c.lanh'!N149/1000000</f>
        <v>110003.45009</v>
      </c>
      <c r="O149" s="165">
        <f>+'Sheet1 -c.lanh'!O149/1000000</f>
        <v>0</v>
      </c>
      <c r="P149" s="165">
        <f>+'Sheet1 -c.lanh'!P149/1000000</f>
        <v>0</v>
      </c>
      <c r="Q149" s="165">
        <f>+'Sheet1 -c.lanh'!Q149/1000000</f>
        <v>0</v>
      </c>
      <c r="R149" s="164">
        <f t="shared" ref="R149" si="37">+SUM(S149:T149)</f>
        <v>0</v>
      </c>
      <c r="S149" s="165">
        <f>+'Sheet1 -c.lanh'!S149/1000000</f>
        <v>0</v>
      </c>
      <c r="T149" s="165">
        <f>+'Sheet1 -c.lanh'!T149/1000000</f>
        <v>0</v>
      </c>
      <c r="U149" s="165">
        <f>+'Sheet1 -c.lanh'!U149/1000000</f>
        <v>0</v>
      </c>
      <c r="V149" s="165">
        <f>+'Sheet1 -c.lanh'!V149/1000000</f>
        <v>0</v>
      </c>
      <c r="W149" s="164">
        <f t="shared" ref="W149" si="38">+SUM(X149:Y149)</f>
        <v>0</v>
      </c>
      <c r="X149" s="165">
        <f>+'Sheet1 -c.lanh'!X149/1000000</f>
        <v>0</v>
      </c>
      <c r="Y149" s="165">
        <f>+'Sheet1 -c.lanh'!Y149/1000000</f>
        <v>0</v>
      </c>
      <c r="Z149" s="166">
        <f t="shared" si="33"/>
        <v>0.99999500099996363</v>
      </c>
      <c r="AA149" s="166">
        <f t="shared" si="34"/>
        <v>0.99999500099996363</v>
      </c>
      <c r="AB149" s="166"/>
      <c r="AC149" s="166"/>
      <c r="AD149" s="166"/>
      <c r="AE149" s="166"/>
      <c r="AF149" s="167"/>
      <c r="AG149" s="167"/>
      <c r="AH149" s="167"/>
      <c r="AI149" s="143">
        <f t="shared" si="35"/>
        <v>0</v>
      </c>
      <c r="AJ149" s="158"/>
    </row>
    <row r="150" spans="1:65" ht="22.6" customHeight="1" x14ac:dyDescent="0.25">
      <c r="A150" s="162">
        <v>2</v>
      </c>
      <c r="B150" s="163" t="s">
        <v>85</v>
      </c>
      <c r="C150" s="164">
        <f t="shared" si="26"/>
        <v>41882</v>
      </c>
      <c r="D150" s="165">
        <f>+'Sheet1 -c.lanh'!D150/1000000</f>
        <v>41882</v>
      </c>
      <c r="E150" s="165">
        <f>+'Sheet1 -c.lanh'!E150/1000000</f>
        <v>0</v>
      </c>
      <c r="F150" s="165">
        <f>+'Sheet1 -c.lanh'!F150/1000000</f>
        <v>0</v>
      </c>
      <c r="G150" s="165">
        <f>+'Sheet1 -c.lanh'!G150/1000000</f>
        <v>0</v>
      </c>
      <c r="H150" s="165">
        <f>+'Sheet1 -c.lanh'!H150/1000000</f>
        <v>0</v>
      </c>
      <c r="I150" s="165">
        <f>+'Sheet1 -c.lanh'!I150/1000000</f>
        <v>0</v>
      </c>
      <c r="J150" s="164"/>
      <c r="K150" s="164"/>
      <c r="L150" s="164"/>
      <c r="M150" s="164">
        <f t="shared" ref="M150:M155" si="39">+SUM(N150:R150,U150:W150,)</f>
        <v>41881.667999999998</v>
      </c>
      <c r="N150" s="165">
        <f>+'Sheet1 -c.lanh'!N150/1000000</f>
        <v>41881.667999999998</v>
      </c>
      <c r="O150" s="165">
        <f>+'Sheet1 -c.lanh'!O150/1000000</f>
        <v>0</v>
      </c>
      <c r="P150" s="165">
        <f>+'Sheet1 -c.lanh'!P150/1000000</f>
        <v>0</v>
      </c>
      <c r="Q150" s="165">
        <f>+'Sheet1 -c.lanh'!Q150/1000000</f>
        <v>0</v>
      </c>
      <c r="R150" s="164">
        <f t="shared" ref="R150:R155" si="40">+SUM(S150:T150)</f>
        <v>0</v>
      </c>
      <c r="S150" s="165">
        <f>+'Sheet1 -c.lanh'!S150/1000000</f>
        <v>0</v>
      </c>
      <c r="T150" s="165">
        <f>+'Sheet1 -c.lanh'!T150/1000000</f>
        <v>0</v>
      </c>
      <c r="U150" s="165">
        <f>+'Sheet1 -c.lanh'!U150/1000000</f>
        <v>0</v>
      </c>
      <c r="V150" s="165">
        <f>+'Sheet1 -c.lanh'!V150/1000000</f>
        <v>0</v>
      </c>
      <c r="W150" s="164">
        <f t="shared" ref="W150:W155" si="41">+SUM(X150:Y150)</f>
        <v>0</v>
      </c>
      <c r="X150" s="165">
        <f>+'Sheet1 -c.lanh'!X150/1000000</f>
        <v>0</v>
      </c>
      <c r="Y150" s="165">
        <f>+'Sheet1 -c.lanh'!Y150/1000000</f>
        <v>0</v>
      </c>
      <c r="Z150" s="166">
        <f t="shared" si="33"/>
        <v>0.99999207296690695</v>
      </c>
      <c r="AA150" s="166">
        <f t="shared" si="34"/>
        <v>0.99999207296690695</v>
      </c>
      <c r="AB150" s="166"/>
      <c r="AC150" s="166"/>
      <c r="AD150" s="166"/>
      <c r="AE150" s="166"/>
      <c r="AF150" s="167"/>
      <c r="AG150" s="167"/>
      <c r="AH150" s="167"/>
      <c r="AI150" s="143">
        <f t="shared" si="35"/>
        <v>0</v>
      </c>
      <c r="AJ150" s="158"/>
    </row>
    <row r="151" spans="1:65" ht="22.6" customHeight="1" x14ac:dyDescent="0.25">
      <c r="A151" s="162">
        <v>3</v>
      </c>
      <c r="B151" s="163" t="s">
        <v>456</v>
      </c>
      <c r="C151" s="164">
        <f t="shared" si="26"/>
        <v>2964</v>
      </c>
      <c r="D151" s="165">
        <f>+'Sheet1 -c.lanh'!D151/1000000</f>
        <v>2964</v>
      </c>
      <c r="E151" s="165">
        <f>+'Sheet1 -c.lanh'!E151/1000000</f>
        <v>0</v>
      </c>
      <c r="F151" s="165">
        <f>+'Sheet1 -c.lanh'!F151/1000000</f>
        <v>0</v>
      </c>
      <c r="G151" s="165">
        <f>+'Sheet1 -c.lanh'!G151/1000000</f>
        <v>0</v>
      </c>
      <c r="H151" s="165">
        <f>+'Sheet1 -c.lanh'!H151/1000000</f>
        <v>0</v>
      </c>
      <c r="I151" s="165">
        <f>+'Sheet1 -c.lanh'!I151/1000000</f>
        <v>0</v>
      </c>
      <c r="J151" s="164"/>
      <c r="K151" s="164"/>
      <c r="L151" s="164"/>
      <c r="M151" s="164">
        <f t="shared" si="39"/>
        <v>2963.5619999999999</v>
      </c>
      <c r="N151" s="165">
        <f>+'Sheet1 -c.lanh'!N151/1000000</f>
        <v>2963.5619999999999</v>
      </c>
      <c r="O151" s="165">
        <f>+'Sheet1 -c.lanh'!O151/1000000</f>
        <v>0</v>
      </c>
      <c r="P151" s="165">
        <f>+'Sheet1 -c.lanh'!P151/1000000</f>
        <v>0</v>
      </c>
      <c r="Q151" s="165">
        <f>+'Sheet1 -c.lanh'!Q151/1000000</f>
        <v>0</v>
      </c>
      <c r="R151" s="164">
        <f t="shared" si="40"/>
        <v>0</v>
      </c>
      <c r="S151" s="165">
        <f>+'Sheet1 -c.lanh'!S151/1000000</f>
        <v>0</v>
      </c>
      <c r="T151" s="165">
        <f>+'Sheet1 -c.lanh'!T151/1000000</f>
        <v>0</v>
      </c>
      <c r="U151" s="165">
        <f>+'Sheet1 -c.lanh'!U151/1000000</f>
        <v>0</v>
      </c>
      <c r="V151" s="165">
        <f>+'Sheet1 -c.lanh'!V151/1000000</f>
        <v>0</v>
      </c>
      <c r="W151" s="164">
        <f t="shared" si="41"/>
        <v>0</v>
      </c>
      <c r="X151" s="165">
        <f>+'Sheet1 -c.lanh'!X151/1000000</f>
        <v>0</v>
      </c>
      <c r="Y151" s="165">
        <f>+'Sheet1 -c.lanh'!Y151/1000000</f>
        <v>0</v>
      </c>
      <c r="Z151" s="166">
        <f t="shared" si="33"/>
        <v>0.99985222672064777</v>
      </c>
      <c r="AA151" s="166">
        <f t="shared" si="34"/>
        <v>0.99985222672064777</v>
      </c>
      <c r="AB151" s="166"/>
      <c r="AC151" s="166"/>
      <c r="AD151" s="166"/>
      <c r="AE151" s="166"/>
      <c r="AF151" s="167"/>
      <c r="AG151" s="167"/>
      <c r="AH151" s="167"/>
      <c r="AI151" s="143">
        <f t="shared" si="35"/>
        <v>0</v>
      </c>
      <c r="AJ151" s="158"/>
    </row>
    <row r="152" spans="1:65" ht="22.6" customHeight="1" x14ac:dyDescent="0.25">
      <c r="A152" s="162">
        <v>4</v>
      </c>
      <c r="B152" s="163" t="s">
        <v>87</v>
      </c>
      <c r="C152" s="164">
        <f t="shared" si="26"/>
        <v>10000</v>
      </c>
      <c r="D152" s="165">
        <f>+'Sheet1 -c.lanh'!D152/1000000</f>
        <v>10000</v>
      </c>
      <c r="E152" s="165">
        <f>+'Sheet1 -c.lanh'!E152/1000000</f>
        <v>0</v>
      </c>
      <c r="F152" s="165">
        <f>+'Sheet1 -c.lanh'!F152/1000000</f>
        <v>0</v>
      </c>
      <c r="G152" s="165">
        <f>+'Sheet1 -c.lanh'!G152/1000000</f>
        <v>0</v>
      </c>
      <c r="H152" s="165">
        <f>+'Sheet1 -c.lanh'!H152/1000000</f>
        <v>0</v>
      </c>
      <c r="I152" s="165">
        <f>+'Sheet1 -c.lanh'!I152/1000000</f>
        <v>0</v>
      </c>
      <c r="J152" s="164"/>
      <c r="K152" s="164"/>
      <c r="L152" s="164"/>
      <c r="M152" s="164">
        <f t="shared" si="39"/>
        <v>10000</v>
      </c>
      <c r="N152" s="165">
        <f>+'Sheet1 -c.lanh'!N152/1000000</f>
        <v>10000</v>
      </c>
      <c r="O152" s="165">
        <f>+'Sheet1 -c.lanh'!O152/1000000</f>
        <v>0</v>
      </c>
      <c r="P152" s="165">
        <f>+'Sheet1 -c.lanh'!P152/1000000</f>
        <v>0</v>
      </c>
      <c r="Q152" s="165">
        <f>+'Sheet1 -c.lanh'!Q152/1000000</f>
        <v>0</v>
      </c>
      <c r="R152" s="164">
        <f t="shared" si="40"/>
        <v>0</v>
      </c>
      <c r="S152" s="165">
        <f>+'Sheet1 -c.lanh'!S152/1000000</f>
        <v>0</v>
      </c>
      <c r="T152" s="165">
        <f>+'Sheet1 -c.lanh'!T152/1000000</f>
        <v>0</v>
      </c>
      <c r="U152" s="165">
        <f>+'Sheet1 -c.lanh'!U152/1000000</f>
        <v>0</v>
      </c>
      <c r="V152" s="165">
        <f>+'Sheet1 -c.lanh'!V152/1000000</f>
        <v>0</v>
      </c>
      <c r="W152" s="164">
        <f t="shared" si="41"/>
        <v>0</v>
      </c>
      <c r="X152" s="165">
        <f>+'Sheet1 -c.lanh'!X152/1000000</f>
        <v>0</v>
      </c>
      <c r="Y152" s="165">
        <f>+'Sheet1 -c.lanh'!Y152/1000000</f>
        <v>0</v>
      </c>
      <c r="Z152" s="166">
        <f t="shared" si="33"/>
        <v>1</v>
      </c>
      <c r="AA152" s="166">
        <f t="shared" si="34"/>
        <v>1</v>
      </c>
      <c r="AB152" s="166"/>
      <c r="AC152" s="166"/>
      <c r="AD152" s="166"/>
      <c r="AE152" s="166"/>
      <c r="AF152" s="167"/>
      <c r="AG152" s="167"/>
      <c r="AH152" s="167"/>
      <c r="AI152" s="143">
        <f t="shared" si="35"/>
        <v>0</v>
      </c>
      <c r="AJ152" s="158"/>
    </row>
    <row r="153" spans="1:65" ht="22.6" customHeight="1" x14ac:dyDescent="0.25">
      <c r="A153" s="162">
        <v>5</v>
      </c>
      <c r="B153" s="163" t="s">
        <v>632</v>
      </c>
      <c r="C153" s="164">
        <f t="shared" si="26"/>
        <v>5000</v>
      </c>
      <c r="D153" s="165">
        <f>+'Sheet1 -c.lanh'!D153/1000000</f>
        <v>5000</v>
      </c>
      <c r="E153" s="165">
        <f>+'Sheet1 -c.lanh'!E153/1000000</f>
        <v>0</v>
      </c>
      <c r="F153" s="165">
        <f>+'Sheet1 -c.lanh'!F153/1000000</f>
        <v>0</v>
      </c>
      <c r="G153" s="165">
        <f>+'Sheet1 -c.lanh'!G153/1000000</f>
        <v>0</v>
      </c>
      <c r="H153" s="165">
        <f>+'Sheet1 -c.lanh'!H153/1000000</f>
        <v>0</v>
      </c>
      <c r="I153" s="165">
        <f>+'Sheet1 -c.lanh'!I153/1000000</f>
        <v>0</v>
      </c>
      <c r="J153" s="164"/>
      <c r="K153" s="164"/>
      <c r="L153" s="164"/>
      <c r="M153" s="164">
        <f t="shared" si="39"/>
        <v>0</v>
      </c>
      <c r="N153" s="165">
        <f>+'Sheet1 -c.lanh'!N153/1000000</f>
        <v>0</v>
      </c>
      <c r="O153" s="165">
        <f>+'Sheet1 -c.lanh'!O153/1000000</f>
        <v>0</v>
      </c>
      <c r="P153" s="165">
        <f>+'Sheet1 -c.lanh'!P153/1000000</f>
        <v>0</v>
      </c>
      <c r="Q153" s="165">
        <f>+'Sheet1 -c.lanh'!Q153/1000000</f>
        <v>0</v>
      </c>
      <c r="R153" s="164">
        <f t="shared" si="40"/>
        <v>0</v>
      </c>
      <c r="S153" s="165">
        <f>+'Sheet1 -c.lanh'!S153/1000000</f>
        <v>0</v>
      </c>
      <c r="T153" s="165">
        <f>+'Sheet1 -c.lanh'!T153/1000000</f>
        <v>0</v>
      </c>
      <c r="U153" s="165">
        <f>+'Sheet1 -c.lanh'!U153/1000000</f>
        <v>0</v>
      </c>
      <c r="V153" s="165">
        <f>+'Sheet1 -c.lanh'!V153/1000000</f>
        <v>0</v>
      </c>
      <c r="W153" s="164">
        <f t="shared" si="41"/>
        <v>0</v>
      </c>
      <c r="X153" s="165">
        <f>+'Sheet1 -c.lanh'!X153/1000000</f>
        <v>0</v>
      </c>
      <c r="Y153" s="165">
        <f>+'Sheet1 -c.lanh'!Y153/1000000</f>
        <v>0</v>
      </c>
      <c r="Z153" s="166"/>
      <c r="AA153" s="166"/>
      <c r="AB153" s="166"/>
      <c r="AC153" s="166"/>
      <c r="AD153" s="166"/>
      <c r="AE153" s="166"/>
      <c r="AF153" s="167"/>
      <c r="AG153" s="167"/>
      <c r="AH153" s="167"/>
      <c r="AI153" s="143">
        <f t="shared" si="35"/>
        <v>0</v>
      </c>
      <c r="AJ153" s="158"/>
    </row>
    <row r="154" spans="1:65" ht="22.6" customHeight="1" x14ac:dyDescent="0.25">
      <c r="A154" s="162">
        <v>6</v>
      </c>
      <c r="B154" s="163" t="s">
        <v>633</v>
      </c>
      <c r="C154" s="164">
        <f t="shared" si="26"/>
        <v>600000</v>
      </c>
      <c r="D154" s="165">
        <f>+'Sheet1 -c.lanh'!D154/1000000</f>
        <v>600000</v>
      </c>
      <c r="E154" s="165">
        <f>+'Sheet1 -c.lanh'!E154/1000000</f>
        <v>0</v>
      </c>
      <c r="F154" s="165">
        <f>+'Sheet1 -c.lanh'!F154/1000000</f>
        <v>0</v>
      </c>
      <c r="G154" s="165">
        <f>+'Sheet1 -c.lanh'!G154/1000000</f>
        <v>0</v>
      </c>
      <c r="H154" s="165">
        <f>+'Sheet1 -c.lanh'!H154/1000000</f>
        <v>0</v>
      </c>
      <c r="I154" s="165">
        <f>+'Sheet1 -c.lanh'!I154/1000000</f>
        <v>0</v>
      </c>
      <c r="J154" s="164"/>
      <c r="K154" s="164"/>
      <c r="L154" s="164"/>
      <c r="M154" s="164">
        <f t="shared" si="39"/>
        <v>1518982.580047</v>
      </c>
      <c r="N154" s="165">
        <f>+'Sheet1 -c.lanh'!N154/1000000</f>
        <v>1518982.580047</v>
      </c>
      <c r="O154" s="165">
        <f>+'Sheet1 -c.lanh'!O154/1000000</f>
        <v>0</v>
      </c>
      <c r="P154" s="165">
        <f>+'Sheet1 -c.lanh'!P154/1000000</f>
        <v>0</v>
      </c>
      <c r="Q154" s="165">
        <f>+'Sheet1 -c.lanh'!Q154/1000000</f>
        <v>0</v>
      </c>
      <c r="R154" s="164">
        <f t="shared" si="40"/>
        <v>0</v>
      </c>
      <c r="S154" s="165">
        <f>+'Sheet1 -c.lanh'!S154/1000000</f>
        <v>0</v>
      </c>
      <c r="T154" s="165">
        <f>+'Sheet1 -c.lanh'!T154/1000000</f>
        <v>0</v>
      </c>
      <c r="U154" s="165">
        <f>+'Sheet1 -c.lanh'!U154/1000000</f>
        <v>0</v>
      </c>
      <c r="V154" s="165">
        <f>+'Sheet1 -c.lanh'!V154/1000000</f>
        <v>0</v>
      </c>
      <c r="W154" s="164">
        <f t="shared" si="41"/>
        <v>0</v>
      </c>
      <c r="X154" s="165">
        <f>+'Sheet1 -c.lanh'!X154/1000000</f>
        <v>0</v>
      </c>
      <c r="Y154" s="165">
        <f>+'Sheet1 -c.lanh'!Y154/1000000</f>
        <v>0</v>
      </c>
      <c r="Z154" s="166">
        <f t="shared" si="33"/>
        <v>2.5316376334116666</v>
      </c>
      <c r="AA154" s="166">
        <f t="shared" si="34"/>
        <v>2.5316376334116666</v>
      </c>
      <c r="AB154" s="166"/>
      <c r="AC154" s="166"/>
      <c r="AD154" s="166"/>
      <c r="AE154" s="166"/>
      <c r="AF154" s="167"/>
      <c r="AG154" s="167"/>
      <c r="AH154" s="167"/>
      <c r="AI154" s="143">
        <f t="shared" si="35"/>
        <v>0</v>
      </c>
      <c r="AJ154" s="158"/>
    </row>
    <row r="155" spans="1:65" ht="22.6" customHeight="1" x14ac:dyDescent="0.25">
      <c r="A155" s="162">
        <v>7</v>
      </c>
      <c r="B155" s="163" t="s">
        <v>634</v>
      </c>
      <c r="C155" s="164">
        <f t="shared" si="26"/>
        <v>200000</v>
      </c>
      <c r="D155" s="165">
        <f>+'Sheet1 -c.lanh'!D155/1000000</f>
        <v>200000</v>
      </c>
      <c r="E155" s="165">
        <f>+'Sheet1 -c.lanh'!E155/1000000</f>
        <v>0</v>
      </c>
      <c r="F155" s="165">
        <f>+'Sheet1 -c.lanh'!F155/1000000</f>
        <v>0</v>
      </c>
      <c r="G155" s="165">
        <f>+'Sheet1 -c.lanh'!G155/1000000</f>
        <v>0</v>
      </c>
      <c r="H155" s="165">
        <f>+'Sheet1 -c.lanh'!H155/1000000</f>
        <v>0</v>
      </c>
      <c r="I155" s="165">
        <f>+'Sheet1 -c.lanh'!I155/1000000</f>
        <v>0</v>
      </c>
      <c r="J155" s="164"/>
      <c r="K155" s="164"/>
      <c r="L155" s="164"/>
      <c r="M155" s="164">
        <f t="shared" si="39"/>
        <v>0</v>
      </c>
      <c r="N155" s="165">
        <f>+'Sheet1 -c.lanh'!N155/1000000</f>
        <v>0</v>
      </c>
      <c r="O155" s="165">
        <f>+'Sheet1 -c.lanh'!O155/1000000</f>
        <v>0</v>
      </c>
      <c r="P155" s="165">
        <f>+'Sheet1 -c.lanh'!P155/1000000</f>
        <v>0</v>
      </c>
      <c r="Q155" s="165">
        <f>+'Sheet1 -c.lanh'!Q155/1000000</f>
        <v>0</v>
      </c>
      <c r="R155" s="164">
        <f t="shared" si="40"/>
        <v>0</v>
      </c>
      <c r="S155" s="165">
        <f>+'Sheet1 -c.lanh'!S155/1000000</f>
        <v>0</v>
      </c>
      <c r="T155" s="165">
        <f>+'Sheet1 -c.lanh'!T155/1000000</f>
        <v>0</v>
      </c>
      <c r="U155" s="165">
        <f>+'Sheet1 -c.lanh'!U155/1000000</f>
        <v>0</v>
      </c>
      <c r="V155" s="165">
        <f>+'Sheet1 -c.lanh'!V155/1000000</f>
        <v>0</v>
      </c>
      <c r="W155" s="164">
        <f t="shared" si="41"/>
        <v>0</v>
      </c>
      <c r="X155" s="165">
        <f>+'Sheet1 -c.lanh'!X155/1000000</f>
        <v>0</v>
      </c>
      <c r="Y155" s="165">
        <f>+'Sheet1 -c.lanh'!Y155/1000000</f>
        <v>0</v>
      </c>
      <c r="Z155" s="166"/>
      <c r="AA155" s="166"/>
      <c r="AB155" s="166"/>
      <c r="AC155" s="166"/>
      <c r="AD155" s="166"/>
      <c r="AE155" s="166"/>
      <c r="AF155" s="167"/>
      <c r="AG155" s="167"/>
      <c r="AH155" s="167"/>
      <c r="AI155" s="143"/>
      <c r="AJ155" s="158"/>
    </row>
    <row r="156" spans="1:65" s="175" customFormat="1" ht="14.25" customHeight="1" x14ac:dyDescent="0.25">
      <c r="A156" s="172" t="s">
        <v>23</v>
      </c>
      <c r="B156" s="173" t="s">
        <v>151</v>
      </c>
      <c r="C156" s="177">
        <f t="shared" ref="C156:H156" si="42">+SUBTOTAL(9,C157:C157)</f>
        <v>32231</v>
      </c>
      <c r="D156" s="177">
        <f t="shared" si="42"/>
        <v>32231</v>
      </c>
      <c r="E156" s="177">
        <f t="shared" si="42"/>
        <v>0</v>
      </c>
      <c r="F156" s="177">
        <f t="shared" si="42"/>
        <v>0</v>
      </c>
      <c r="G156" s="177">
        <f t="shared" si="42"/>
        <v>0</v>
      </c>
      <c r="H156" s="177">
        <f t="shared" si="42"/>
        <v>0</v>
      </c>
      <c r="I156" s="177"/>
      <c r="J156" s="177">
        <f t="shared" ref="J156:W156" si="43">+SUBTOTAL(9,J157:J157)</f>
        <v>0</v>
      </c>
      <c r="K156" s="177">
        <f t="shared" si="43"/>
        <v>0</v>
      </c>
      <c r="L156" s="177">
        <f t="shared" si="43"/>
        <v>0</v>
      </c>
      <c r="M156" s="177">
        <f t="shared" ca="1" si="43"/>
        <v>32230.955185999999</v>
      </c>
      <c r="N156" s="177">
        <f t="shared" si="43"/>
        <v>32230.955185999999</v>
      </c>
      <c r="O156" s="177">
        <f t="shared" ca="1" si="43"/>
        <v>0</v>
      </c>
      <c r="P156" s="177">
        <f t="shared" si="43"/>
        <v>0</v>
      </c>
      <c r="Q156" s="177">
        <f t="shared" si="43"/>
        <v>0</v>
      </c>
      <c r="R156" s="177">
        <f t="shared" si="43"/>
        <v>0</v>
      </c>
      <c r="S156" s="177">
        <f t="shared" si="43"/>
        <v>0</v>
      </c>
      <c r="T156" s="177">
        <f t="shared" si="43"/>
        <v>0</v>
      </c>
      <c r="U156" s="177">
        <f t="shared" si="43"/>
        <v>0</v>
      </c>
      <c r="V156" s="177">
        <f t="shared" si="43"/>
        <v>0</v>
      </c>
      <c r="W156" s="164">
        <f t="shared" si="43"/>
        <v>0</v>
      </c>
      <c r="X156" s="164">
        <f t="shared" ref="X156:Y156" si="44">+SUBTOTAL(9,X157:X157)</f>
        <v>0</v>
      </c>
      <c r="Y156" s="164">
        <f t="shared" si="44"/>
        <v>0</v>
      </c>
      <c r="Z156" s="166">
        <f t="shared" ca="1" si="33"/>
        <v>0.99999860959945397</v>
      </c>
      <c r="AA156" s="166">
        <f t="shared" si="34"/>
        <v>0.99999860959945397</v>
      </c>
      <c r="AB156" s="166"/>
      <c r="AC156" s="166"/>
      <c r="AD156" s="166"/>
      <c r="AE156" s="166"/>
      <c r="AF156" s="167"/>
      <c r="AG156" s="167"/>
      <c r="AH156" s="167"/>
      <c r="AI156" s="143">
        <f t="shared" si="35"/>
        <v>0</v>
      </c>
      <c r="AJ156" s="158"/>
      <c r="AL156" s="160"/>
      <c r="AM156" s="160"/>
      <c r="AN156" s="160"/>
      <c r="AO156" s="160"/>
      <c r="AP156" s="160"/>
      <c r="AQ156" s="160"/>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row>
    <row r="157" spans="1:65" ht="22.6" customHeight="1" x14ac:dyDescent="0.25">
      <c r="A157" s="162">
        <v>1</v>
      </c>
      <c r="B157" s="163" t="s">
        <v>620</v>
      </c>
      <c r="C157" s="164">
        <f t="shared" si="26"/>
        <v>32231</v>
      </c>
      <c r="D157" s="165">
        <f>+'Sheet1 -c.lanh'!D157/1000000</f>
        <v>32231</v>
      </c>
      <c r="E157" s="165">
        <f>+'Sheet1 -c.lanh'!E157/1000000</f>
        <v>0</v>
      </c>
      <c r="F157" s="165">
        <f>+'Sheet1 -c.lanh'!F157/1000000</f>
        <v>0</v>
      </c>
      <c r="G157" s="165">
        <f>+'Sheet1 -c.lanh'!G157/1000000</f>
        <v>0</v>
      </c>
      <c r="H157" s="165">
        <f>+'Sheet1 -c.lanh'!H157/1000000</f>
        <v>0</v>
      </c>
      <c r="I157" s="165">
        <f>+'Sheet1 -c.lanh'!I157/1000000</f>
        <v>0</v>
      </c>
      <c r="J157" s="164"/>
      <c r="K157" s="164"/>
      <c r="L157" s="164"/>
      <c r="M157" s="164">
        <f t="shared" ref="M157" ca="1" si="45">+SUM(N157:R157,U157:W157,)</f>
        <v>32230.955185999999</v>
      </c>
      <c r="N157" s="165">
        <f>+'Sheet1 -c.lanh'!N157/1000000</f>
        <v>32230.955185999999</v>
      </c>
      <c r="O157" s="165">
        <f ca="1">+'Sheet1 -c.lanh'!O157/1000000</f>
        <v>0</v>
      </c>
      <c r="P157" s="165">
        <f>+'Sheet1 -c.lanh'!P157/1000000</f>
        <v>0</v>
      </c>
      <c r="Q157" s="165">
        <f>+'Sheet1 -c.lanh'!Q157/1000000</f>
        <v>0</v>
      </c>
      <c r="R157" s="164">
        <f t="shared" ref="R157" si="46">+SUM(S157:T157)</f>
        <v>0</v>
      </c>
      <c r="S157" s="165">
        <f>+'Sheet1 -c.lanh'!S157/1000000</f>
        <v>0</v>
      </c>
      <c r="T157" s="165">
        <f>+'Sheet1 -c.lanh'!T157/1000000</f>
        <v>0</v>
      </c>
      <c r="U157" s="165">
        <f>+'Sheet1 -c.lanh'!U157/1000000</f>
        <v>0</v>
      </c>
      <c r="V157" s="165">
        <f>+'Sheet1 -c.lanh'!V157/1000000</f>
        <v>0</v>
      </c>
      <c r="W157" s="164">
        <f t="shared" ref="W157" si="47">+SUM(X157:Y157)</f>
        <v>0</v>
      </c>
      <c r="X157" s="165">
        <f>+'Sheet1 -c.lanh'!X157/1000000</f>
        <v>0</v>
      </c>
      <c r="Y157" s="165">
        <f>+'Sheet1 -c.lanh'!Y157/1000000</f>
        <v>0</v>
      </c>
      <c r="Z157" s="166">
        <f t="shared" ca="1" si="33"/>
        <v>0.99999860959945397</v>
      </c>
      <c r="AA157" s="166">
        <f t="shared" si="34"/>
        <v>0.99999860959945397</v>
      </c>
      <c r="AB157" s="166"/>
      <c r="AC157" s="166"/>
      <c r="AD157" s="166"/>
      <c r="AE157" s="166"/>
      <c r="AF157" s="167"/>
      <c r="AG157" s="167"/>
      <c r="AH157" s="167"/>
      <c r="AI157" s="143">
        <f t="shared" si="35"/>
        <v>0</v>
      </c>
      <c r="AJ157" s="158"/>
      <c r="AN157" s="171"/>
      <c r="AO157" s="170"/>
    </row>
    <row r="158" spans="1:65" ht="22.6" customHeight="1" x14ac:dyDescent="0.25">
      <c r="A158" s="172" t="s">
        <v>25</v>
      </c>
      <c r="B158" s="173" t="s">
        <v>24</v>
      </c>
      <c r="C158" s="177">
        <f>+SUM(D158:I158)</f>
        <v>330492</v>
      </c>
      <c r="D158" s="174">
        <f>+'Sheet1 -c.lanh'!D158/1000000</f>
        <v>0</v>
      </c>
      <c r="E158" s="174">
        <f>+'Sheet1 -c.lanh'!E158/1000000</f>
        <v>0</v>
      </c>
      <c r="F158" s="174">
        <f>+'Sheet1 -c.lanh'!F158/1000000</f>
        <v>0</v>
      </c>
      <c r="G158" s="174">
        <f>+'Sheet1 -c.lanh'!G158/1000000</f>
        <v>0</v>
      </c>
      <c r="H158" s="174">
        <f>+'Sheet1 -c.lanh'!H158/1000000</f>
        <v>0</v>
      </c>
      <c r="I158" s="174">
        <f>+'Sheet1 -c.lanh'!I158/1000000</f>
        <v>330492</v>
      </c>
      <c r="J158" s="164"/>
      <c r="K158" s="164"/>
      <c r="L158" s="164"/>
      <c r="M158" s="164"/>
      <c r="N158" s="164"/>
      <c r="O158" s="164"/>
      <c r="P158" s="164"/>
      <c r="Q158" s="164"/>
      <c r="R158" s="164"/>
      <c r="S158" s="164"/>
      <c r="T158" s="164"/>
      <c r="U158" s="164"/>
      <c r="V158" s="164"/>
      <c r="W158" s="164"/>
      <c r="X158" s="165"/>
      <c r="Y158" s="165"/>
      <c r="Z158" s="156"/>
      <c r="AA158" s="156"/>
      <c r="AB158" s="156"/>
      <c r="AC158" s="156"/>
      <c r="AD158" s="156"/>
      <c r="AE158" s="156"/>
      <c r="AF158" s="157"/>
      <c r="AG158" s="157"/>
      <c r="AH158" s="157"/>
      <c r="AI158" s="143">
        <f t="shared" si="35"/>
        <v>0</v>
      </c>
      <c r="AJ158" s="158"/>
    </row>
    <row r="159" spans="1:65" ht="42.05" customHeight="1" x14ac:dyDescent="0.25">
      <c r="A159" s="172" t="s">
        <v>27</v>
      </c>
      <c r="B159" s="173" t="s">
        <v>20</v>
      </c>
      <c r="C159" s="177">
        <f t="shared" ref="C159:C165" ca="1" si="48">+SUM(D159:I159)</f>
        <v>6200</v>
      </c>
      <c r="D159" s="174">
        <f ca="1">+'Sheet1 -c.lanh'!D159/1000000</f>
        <v>0</v>
      </c>
      <c r="E159" s="174">
        <f>+'Sheet1 -c.lanh'!E159/1000000</f>
        <v>0</v>
      </c>
      <c r="F159" s="174">
        <f>+'Sheet1 -c.lanh'!F159/1000000</f>
        <v>6200</v>
      </c>
      <c r="G159" s="174">
        <f>+'Sheet1 -c.lanh'!G159/1000000</f>
        <v>0</v>
      </c>
      <c r="H159" s="174">
        <f>+'Sheet1 -c.lanh'!H159/1000000</f>
        <v>0</v>
      </c>
      <c r="I159" s="174">
        <f>+'Sheet1 -c.lanh'!I159/1000000</f>
        <v>0</v>
      </c>
      <c r="J159" s="164"/>
      <c r="K159" s="164"/>
      <c r="L159" s="164"/>
      <c r="M159" s="177">
        <f t="shared" ref="M159:M166" si="49">+SUM(N159:R159,U159:W159,)</f>
        <v>6088.007775</v>
      </c>
      <c r="N159" s="174">
        <f>+'Sheet1 -c.lanh'!N159/1000000</f>
        <v>0</v>
      </c>
      <c r="O159" s="174">
        <f>+'Sheet1 -c.lanh'!O159/1000000</f>
        <v>0</v>
      </c>
      <c r="P159" s="174">
        <f>+'Sheet1 -c.lanh'!P159/1000000</f>
        <v>6088.007775</v>
      </c>
      <c r="Q159" s="174">
        <f>+'Sheet1 -c.lanh'!Q159/1000000</f>
        <v>0</v>
      </c>
      <c r="R159" s="177">
        <f t="shared" ref="R159:R166" si="50">+SUM(S159:T159)</f>
        <v>0</v>
      </c>
      <c r="S159" s="174">
        <f>+'Sheet1 -c.lanh'!S159/1000000</f>
        <v>0</v>
      </c>
      <c r="T159" s="174">
        <f>+'Sheet1 -c.lanh'!T159/1000000</f>
        <v>0</v>
      </c>
      <c r="U159" s="174">
        <f>+'Sheet1 -c.lanh'!U159/1000000</f>
        <v>0</v>
      </c>
      <c r="V159" s="174">
        <f>+'Sheet1 -c.lanh'!V159/1000000</f>
        <v>0</v>
      </c>
      <c r="W159" s="177">
        <f t="shared" ref="W159:W166" si="51">+SUM(X159:Y159)</f>
        <v>0</v>
      </c>
      <c r="X159" s="174">
        <f>+'Sheet1 -c.lanh'!X159/1000000</f>
        <v>0</v>
      </c>
      <c r="Y159" s="174">
        <f>+'Sheet1 -c.lanh'!Y159/1000000</f>
        <v>0</v>
      </c>
      <c r="Z159" s="156">
        <f t="shared" ca="1" si="33"/>
        <v>0.98193673790322578</v>
      </c>
      <c r="AA159" s="156"/>
      <c r="AB159" s="156"/>
      <c r="AC159" s="156"/>
      <c r="AD159" s="156"/>
      <c r="AE159" s="156"/>
      <c r="AF159" s="157"/>
      <c r="AG159" s="157"/>
      <c r="AH159" s="157"/>
      <c r="AI159" s="143">
        <f t="shared" si="35"/>
        <v>0</v>
      </c>
      <c r="AJ159" s="158"/>
      <c r="AN159" s="169"/>
      <c r="AO159" s="170"/>
    </row>
    <row r="160" spans="1:65" ht="42.05" customHeight="1" x14ac:dyDescent="0.25">
      <c r="A160" s="172" t="s">
        <v>28</v>
      </c>
      <c r="B160" s="173" t="s">
        <v>474</v>
      </c>
      <c r="C160" s="177">
        <f t="shared" ca="1" si="48"/>
        <v>76137</v>
      </c>
      <c r="D160" s="174">
        <f ca="1">+'Sheet1 -c.lanh'!D160/1000000</f>
        <v>0</v>
      </c>
      <c r="E160" s="174">
        <f>+'Sheet1 -c.lanh'!E160/1000000</f>
        <v>0</v>
      </c>
      <c r="F160" s="174">
        <f>+'Sheet1 -c.lanh'!F160/1000000</f>
        <v>0</v>
      </c>
      <c r="G160" s="174">
        <f>+'Sheet1 -c.lanh'!G160/1000000</f>
        <v>76137</v>
      </c>
      <c r="H160" s="174">
        <f>+'Sheet1 -c.lanh'!H160/1000000</f>
        <v>0</v>
      </c>
      <c r="I160" s="174">
        <f>+'Sheet1 -c.lanh'!I160/1000000</f>
        <v>0</v>
      </c>
      <c r="J160" s="164"/>
      <c r="K160" s="164"/>
      <c r="L160" s="164"/>
      <c r="M160" s="177">
        <f t="shared" si="49"/>
        <v>76136.339775999993</v>
      </c>
      <c r="N160" s="174">
        <f>+'Sheet1 -c.lanh'!N160/1000000</f>
        <v>0</v>
      </c>
      <c r="O160" s="174">
        <f>+'Sheet1 -c.lanh'!O160/1000000</f>
        <v>0</v>
      </c>
      <c r="P160" s="174">
        <f>+'Sheet1 -c.lanh'!P160/1000000</f>
        <v>0</v>
      </c>
      <c r="Q160" s="174">
        <f>+'Sheet1 -c.lanh'!Q160/1000000</f>
        <v>0</v>
      </c>
      <c r="R160" s="177">
        <f t="shared" si="50"/>
        <v>0</v>
      </c>
      <c r="S160" s="174">
        <f>+'Sheet1 -c.lanh'!S160/1000000</f>
        <v>0</v>
      </c>
      <c r="T160" s="174">
        <f>+'Sheet1 -c.lanh'!T160/1000000</f>
        <v>0</v>
      </c>
      <c r="U160" s="174">
        <f>+'Sheet1 -c.lanh'!U160/1000000</f>
        <v>76136.339775999993</v>
      </c>
      <c r="V160" s="174">
        <f>+'Sheet1 -c.lanh'!V160/1000000</f>
        <v>0</v>
      </c>
      <c r="W160" s="177">
        <f t="shared" si="51"/>
        <v>0</v>
      </c>
      <c r="X160" s="174">
        <f>+'Sheet1 -c.lanh'!X160/1000000</f>
        <v>0</v>
      </c>
      <c r="Y160" s="174">
        <f>+'Sheet1 -c.lanh'!Y160/1000000</f>
        <v>0</v>
      </c>
      <c r="Z160" s="156">
        <f t="shared" ca="1" si="33"/>
        <v>0.99999132847367234</v>
      </c>
      <c r="AA160" s="156"/>
      <c r="AB160" s="156"/>
      <c r="AC160" s="156"/>
      <c r="AD160" s="156">
        <f t="shared" ref="AD160" si="52">+U160/G160</f>
        <v>0.99999132847367234</v>
      </c>
      <c r="AE160" s="156"/>
      <c r="AF160" s="157"/>
      <c r="AG160" s="157"/>
      <c r="AH160" s="157"/>
      <c r="AI160" s="143">
        <f t="shared" si="35"/>
        <v>0</v>
      </c>
      <c r="AJ160" s="158"/>
      <c r="AN160" s="169"/>
      <c r="AO160" s="170"/>
    </row>
    <row r="161" spans="1:41" ht="20.95" customHeight="1" x14ac:dyDescent="0.25">
      <c r="A161" s="172" t="s">
        <v>254</v>
      </c>
      <c r="B161" s="173" t="s">
        <v>22</v>
      </c>
      <c r="C161" s="177">
        <f t="shared" ca="1" si="48"/>
        <v>2910</v>
      </c>
      <c r="D161" s="174">
        <f ca="1">+'Sheet1 -c.lanh'!D161/1000000</f>
        <v>0</v>
      </c>
      <c r="E161" s="174">
        <f>+'Sheet1 -c.lanh'!E161/1000000</f>
        <v>0</v>
      </c>
      <c r="F161" s="174">
        <f>+'Sheet1 -c.lanh'!F161/1000000</f>
        <v>0</v>
      </c>
      <c r="G161" s="174">
        <f>+'Sheet1 -c.lanh'!G161/1000000</f>
        <v>0</v>
      </c>
      <c r="H161" s="174">
        <f>+'Sheet1 -c.lanh'!H161/1000000</f>
        <v>2910</v>
      </c>
      <c r="I161" s="174">
        <f>+'Sheet1 -c.lanh'!I161/1000000</f>
        <v>0</v>
      </c>
      <c r="J161" s="164"/>
      <c r="K161" s="164"/>
      <c r="L161" s="164"/>
      <c r="M161" s="177">
        <f t="shared" si="49"/>
        <v>2910</v>
      </c>
      <c r="N161" s="174">
        <f>+'Sheet1 -c.lanh'!N161/1000000</f>
        <v>0</v>
      </c>
      <c r="O161" s="174">
        <f>+'Sheet1 -c.lanh'!O161/1000000</f>
        <v>0</v>
      </c>
      <c r="P161" s="174">
        <f>+'Sheet1 -c.lanh'!P161/1000000</f>
        <v>0</v>
      </c>
      <c r="Q161" s="174">
        <f>+'Sheet1 -c.lanh'!Q161/1000000</f>
        <v>2910</v>
      </c>
      <c r="R161" s="177">
        <f t="shared" si="50"/>
        <v>0</v>
      </c>
      <c r="S161" s="174">
        <f>+'Sheet1 -c.lanh'!S161/1000000</f>
        <v>0</v>
      </c>
      <c r="T161" s="174">
        <f>+'Sheet1 -c.lanh'!T161/1000000</f>
        <v>0</v>
      </c>
      <c r="U161" s="174">
        <f>+'Sheet1 -c.lanh'!U161/1000000</f>
        <v>0</v>
      </c>
      <c r="V161" s="174">
        <f>+'Sheet1 -c.lanh'!V161/1000000</f>
        <v>0</v>
      </c>
      <c r="W161" s="177">
        <f t="shared" si="51"/>
        <v>0</v>
      </c>
      <c r="X161" s="174">
        <f>+'Sheet1 -c.lanh'!X161/1000000</f>
        <v>0</v>
      </c>
      <c r="Y161" s="174">
        <f>+'Sheet1 -c.lanh'!Y161/1000000</f>
        <v>0</v>
      </c>
      <c r="Z161" s="156">
        <f t="shared" ca="1" si="33"/>
        <v>1</v>
      </c>
      <c r="AA161" s="156"/>
      <c r="AB161" s="156"/>
      <c r="AC161" s="156"/>
      <c r="AD161" s="156"/>
      <c r="AE161" s="156">
        <f t="shared" ref="AE161" si="53">+Q161/H161</f>
        <v>1</v>
      </c>
      <c r="AF161" s="157"/>
      <c r="AG161" s="157"/>
      <c r="AH161" s="157"/>
      <c r="AI161" s="143">
        <f t="shared" si="35"/>
        <v>0</v>
      </c>
      <c r="AJ161" s="158"/>
      <c r="AN161" s="169"/>
      <c r="AO161" s="170"/>
    </row>
    <row r="162" spans="1:41" ht="20.95" customHeight="1" x14ac:dyDescent="0.25">
      <c r="A162" s="172" t="s">
        <v>255</v>
      </c>
      <c r="B162" s="173" t="s">
        <v>24</v>
      </c>
      <c r="C162" s="177">
        <f t="shared" ca="1" si="48"/>
        <v>0</v>
      </c>
      <c r="D162" s="174">
        <f ca="1">+'Sheet1 -c.lanh'!D162/1000000</f>
        <v>0</v>
      </c>
      <c r="E162" s="174">
        <f>+'Sheet1 -c.lanh'!E162/1000000</f>
        <v>0</v>
      </c>
      <c r="F162" s="174">
        <f>+'Sheet1 -c.lanh'!F162/1000000</f>
        <v>0</v>
      </c>
      <c r="G162" s="174">
        <f>+'Sheet1 -c.lanh'!G162/1000000</f>
        <v>0</v>
      </c>
      <c r="H162" s="174">
        <f>+'Sheet1 -c.lanh'!H162/1000000</f>
        <v>0</v>
      </c>
      <c r="I162" s="174">
        <f>+'Sheet1 -c.lanh'!I162/1000000</f>
        <v>0</v>
      </c>
      <c r="J162" s="164"/>
      <c r="K162" s="164"/>
      <c r="L162" s="164"/>
      <c r="M162" s="177">
        <f t="shared" si="49"/>
        <v>0</v>
      </c>
      <c r="N162" s="174">
        <f>+'Sheet1 -c.lanh'!N162/1000000</f>
        <v>0</v>
      </c>
      <c r="O162" s="174">
        <f>+'Sheet1 -c.lanh'!O162/1000000</f>
        <v>0</v>
      </c>
      <c r="P162" s="174">
        <f>+'Sheet1 -c.lanh'!P162/1000000</f>
        <v>0</v>
      </c>
      <c r="Q162" s="174">
        <f>+'Sheet1 -c.lanh'!Q162/1000000</f>
        <v>0</v>
      </c>
      <c r="R162" s="177">
        <f t="shared" si="50"/>
        <v>0</v>
      </c>
      <c r="S162" s="174">
        <f>+'Sheet1 -c.lanh'!S162/1000000</f>
        <v>0</v>
      </c>
      <c r="T162" s="174">
        <f>+'Sheet1 -c.lanh'!T162/1000000</f>
        <v>0</v>
      </c>
      <c r="U162" s="174">
        <f>+'Sheet1 -c.lanh'!U162/1000000</f>
        <v>0</v>
      </c>
      <c r="V162" s="174">
        <f>+'Sheet1 -c.lanh'!V162/1000000</f>
        <v>0</v>
      </c>
      <c r="W162" s="177">
        <f t="shared" si="51"/>
        <v>0</v>
      </c>
      <c r="X162" s="174">
        <f>+'Sheet1 -c.lanh'!X162/1000000</f>
        <v>0</v>
      </c>
      <c r="Y162" s="174">
        <f>+'Sheet1 -c.lanh'!Y162/1000000</f>
        <v>0</v>
      </c>
      <c r="Z162" s="156"/>
      <c r="AA162" s="156"/>
      <c r="AB162" s="156"/>
      <c r="AC162" s="156"/>
      <c r="AD162" s="156"/>
      <c r="AE162" s="156"/>
      <c r="AF162" s="157"/>
      <c r="AG162" s="157"/>
      <c r="AH162" s="157"/>
      <c r="AI162" s="143">
        <f t="shared" si="35"/>
        <v>0</v>
      </c>
      <c r="AJ162" s="158"/>
      <c r="AN162" s="169"/>
      <c r="AO162" s="170"/>
    </row>
    <row r="163" spans="1:41" ht="20.95" customHeight="1" x14ac:dyDescent="0.25">
      <c r="A163" s="172" t="s">
        <v>273</v>
      </c>
      <c r="B163" s="173" t="s">
        <v>636</v>
      </c>
      <c r="C163" s="177">
        <f t="shared" si="48"/>
        <v>1409</v>
      </c>
      <c r="D163" s="174">
        <f>+'Sheet1 -c.lanh'!D163/1000000</f>
        <v>0</v>
      </c>
      <c r="E163" s="174">
        <f>+'Sheet1 -c.lanh'!E163/1000000</f>
        <v>0</v>
      </c>
      <c r="F163" s="174">
        <f>+'Sheet1 -c.lanh'!F163/1000000</f>
        <v>0</v>
      </c>
      <c r="G163" s="174">
        <f>+'Sheet1 -c.lanh'!G163/1000000</f>
        <v>0</v>
      </c>
      <c r="H163" s="174">
        <f>+'Sheet1 -c.lanh'!H163/1000000</f>
        <v>0</v>
      </c>
      <c r="I163" s="174">
        <f>+'Sheet1 -c.lanh'!I163/1000000</f>
        <v>1409</v>
      </c>
      <c r="J163" s="164"/>
      <c r="K163" s="164"/>
      <c r="L163" s="164"/>
      <c r="M163" s="177">
        <f t="shared" si="49"/>
        <v>0</v>
      </c>
      <c r="N163" s="174">
        <f>+'Sheet1 -c.lanh'!N163/1000000</f>
        <v>0</v>
      </c>
      <c r="O163" s="174">
        <f>+'Sheet1 -c.lanh'!O163/1000000</f>
        <v>0</v>
      </c>
      <c r="P163" s="174">
        <f>+'Sheet1 -c.lanh'!P163/1000000</f>
        <v>0</v>
      </c>
      <c r="Q163" s="174">
        <f>+'Sheet1 -c.lanh'!Q163/1000000</f>
        <v>0</v>
      </c>
      <c r="R163" s="177">
        <f t="shared" si="50"/>
        <v>0</v>
      </c>
      <c r="S163" s="174">
        <f>+'Sheet1 -c.lanh'!S163/1000000</f>
        <v>0</v>
      </c>
      <c r="T163" s="174">
        <f>+'Sheet1 -c.lanh'!T163/1000000</f>
        <v>0</v>
      </c>
      <c r="U163" s="174">
        <f>+'Sheet1 -c.lanh'!U163/1000000</f>
        <v>0</v>
      </c>
      <c r="V163" s="174">
        <f>+'Sheet1 -c.lanh'!V163/1000000</f>
        <v>0</v>
      </c>
      <c r="W163" s="177">
        <f t="shared" si="51"/>
        <v>0</v>
      </c>
      <c r="X163" s="174">
        <f>+'Sheet1 -c.lanh'!X163/1000000</f>
        <v>0</v>
      </c>
      <c r="Y163" s="174">
        <f>+'Sheet1 -c.lanh'!Y163/1000000</f>
        <v>0</v>
      </c>
      <c r="Z163" s="156"/>
      <c r="AA163" s="156"/>
      <c r="AB163" s="156"/>
      <c r="AC163" s="156"/>
      <c r="AD163" s="156"/>
      <c r="AE163" s="156"/>
      <c r="AF163" s="157"/>
      <c r="AG163" s="157"/>
      <c r="AH163" s="157"/>
      <c r="AI163" s="143">
        <f t="shared" si="35"/>
        <v>0</v>
      </c>
      <c r="AJ163" s="158"/>
      <c r="AN163" s="169"/>
      <c r="AO163" s="170"/>
    </row>
    <row r="164" spans="1:41" ht="33.75" customHeight="1" x14ac:dyDescent="0.25">
      <c r="A164" s="172" t="s">
        <v>494</v>
      </c>
      <c r="B164" s="109" t="s">
        <v>256</v>
      </c>
      <c r="C164" s="177">
        <f t="shared" ca="1" si="48"/>
        <v>27692</v>
      </c>
      <c r="D164" s="174">
        <f ca="1">+'Sheet1 -c.lanh'!D164/1000000</f>
        <v>0</v>
      </c>
      <c r="E164" s="174">
        <f>+'Sheet1 -c.lanh'!E164/1000000</f>
        <v>0</v>
      </c>
      <c r="F164" s="174">
        <f>+'Sheet1 -c.lanh'!F164/1000000</f>
        <v>0</v>
      </c>
      <c r="G164" s="174">
        <f>+'Sheet1 -c.lanh'!G164/1000000</f>
        <v>0</v>
      </c>
      <c r="H164" s="174">
        <f>+'Sheet1 -c.lanh'!H164/1000000</f>
        <v>0</v>
      </c>
      <c r="I164" s="174">
        <f>+'Sheet1 -c.lanh'!I164/1000000</f>
        <v>27692</v>
      </c>
      <c r="J164" s="164"/>
      <c r="K164" s="164"/>
      <c r="L164" s="164"/>
      <c r="M164" s="177">
        <f t="shared" si="49"/>
        <v>27691.391680000001</v>
      </c>
      <c r="N164" s="174">
        <f>+'Sheet1 -c.lanh'!N164/1000000</f>
        <v>0</v>
      </c>
      <c r="O164" s="174">
        <f>+'Sheet1 -c.lanh'!O164/1000000</f>
        <v>0</v>
      </c>
      <c r="P164" s="174">
        <f>+'Sheet1 -c.lanh'!P164/1000000</f>
        <v>0</v>
      </c>
      <c r="Q164" s="174">
        <f>+'Sheet1 -c.lanh'!Q164/1000000</f>
        <v>0</v>
      </c>
      <c r="R164" s="177">
        <f t="shared" si="50"/>
        <v>0</v>
      </c>
      <c r="S164" s="174">
        <f>+'Sheet1 -c.lanh'!S164/1000000</f>
        <v>0</v>
      </c>
      <c r="T164" s="174">
        <f>+'Sheet1 -c.lanh'!T164/1000000</f>
        <v>0</v>
      </c>
      <c r="U164" s="174">
        <f>+'Sheet1 -c.lanh'!U164/1000000</f>
        <v>0</v>
      </c>
      <c r="V164" s="174">
        <f>+'Sheet1 -c.lanh'!V164/1000000</f>
        <v>27691.391680000001</v>
      </c>
      <c r="W164" s="177">
        <f t="shared" si="51"/>
        <v>0</v>
      </c>
      <c r="X164" s="174">
        <f>+'Sheet1 -c.lanh'!X164/1000000</f>
        <v>0</v>
      </c>
      <c r="Y164" s="174">
        <f>+'Sheet1 -c.lanh'!Y164/1000000</f>
        <v>0</v>
      </c>
      <c r="Z164" s="156">
        <f t="shared" ca="1" si="33"/>
        <v>0.99997803264480722</v>
      </c>
      <c r="AA164" s="156"/>
      <c r="AB164" s="156"/>
      <c r="AC164" s="156"/>
      <c r="AD164" s="156"/>
      <c r="AE164" s="156"/>
      <c r="AF164" s="157"/>
      <c r="AG164" s="157"/>
      <c r="AH164" s="157"/>
      <c r="AI164" s="143">
        <f t="shared" si="35"/>
        <v>0</v>
      </c>
      <c r="AJ164" s="158"/>
      <c r="AN164" s="169"/>
      <c r="AO164" s="170"/>
    </row>
    <row r="165" spans="1:41" ht="33.75" customHeight="1" x14ac:dyDescent="0.25">
      <c r="A165" s="229" t="s">
        <v>495</v>
      </c>
      <c r="B165" s="211" t="s">
        <v>638</v>
      </c>
      <c r="C165" s="177">
        <f t="shared" si="48"/>
        <v>3335332.5035829996</v>
      </c>
      <c r="D165" s="174">
        <f>+'Sheet1 -c.lanh'!D165/1000000</f>
        <v>0</v>
      </c>
      <c r="E165" s="174">
        <f>+'Sheet1 -c.lanh'!E165/1000000</f>
        <v>0</v>
      </c>
      <c r="F165" s="174">
        <f>+'Sheet1 -c.lanh'!F165/1000000</f>
        <v>0</v>
      </c>
      <c r="G165" s="174">
        <f>+'Sheet1 -c.lanh'!G165/1000000</f>
        <v>0</v>
      </c>
      <c r="H165" s="174">
        <f>+'Sheet1 -c.lanh'!H165/1000000</f>
        <v>0</v>
      </c>
      <c r="I165" s="174">
        <f>+'Sheet1 -c.lanh'!I165/1000000</f>
        <v>3335332.5035829996</v>
      </c>
      <c r="J165" s="230"/>
      <c r="K165" s="230"/>
      <c r="L165" s="230"/>
      <c r="M165" s="177">
        <f t="shared" si="49"/>
        <v>0</v>
      </c>
      <c r="N165" s="174">
        <f>+'Sheet1 -c.lanh'!N165/1000000</f>
        <v>0</v>
      </c>
      <c r="O165" s="174">
        <f>+'Sheet1 -c.lanh'!O165/1000000</f>
        <v>0</v>
      </c>
      <c r="P165" s="174">
        <f>+'Sheet1 -c.lanh'!P165/1000000</f>
        <v>0</v>
      </c>
      <c r="Q165" s="174">
        <f>+'Sheet1 -c.lanh'!Q165/1000000</f>
        <v>0</v>
      </c>
      <c r="R165" s="177">
        <f t="shared" si="50"/>
        <v>0</v>
      </c>
      <c r="S165" s="174">
        <f>+'Sheet1 -c.lanh'!S165/1000000</f>
        <v>0</v>
      </c>
      <c r="T165" s="174">
        <f>+'Sheet1 -c.lanh'!T165/1000000</f>
        <v>0</v>
      </c>
      <c r="U165" s="174">
        <f>+'Sheet1 -c.lanh'!U165/1000000</f>
        <v>0</v>
      </c>
      <c r="V165" s="174">
        <f>+'Sheet1 -c.lanh'!V165/1000000</f>
        <v>0</v>
      </c>
      <c r="W165" s="177">
        <f t="shared" si="51"/>
        <v>0</v>
      </c>
      <c r="X165" s="174">
        <f>+'Sheet1 -c.lanh'!X165/1000000</f>
        <v>0</v>
      </c>
      <c r="Y165" s="174">
        <f>+'Sheet1 -c.lanh'!Y165/1000000</f>
        <v>0</v>
      </c>
      <c r="Z165" s="156"/>
      <c r="AA165" s="156"/>
      <c r="AB165" s="156"/>
      <c r="AC165" s="156"/>
      <c r="AD165" s="156"/>
      <c r="AE165" s="156"/>
      <c r="AF165" s="157"/>
      <c r="AG165" s="157"/>
      <c r="AH165" s="157"/>
      <c r="AI165" s="143"/>
      <c r="AJ165" s="158"/>
      <c r="AN165" s="178"/>
      <c r="AO165" s="170"/>
    </row>
    <row r="166" spans="1:41" ht="31.6" customHeight="1" x14ac:dyDescent="0.25">
      <c r="A166" s="185" t="s">
        <v>637</v>
      </c>
      <c r="B166" s="186" t="s">
        <v>29</v>
      </c>
      <c r="C166" s="187">
        <f>+SUM(D166:J166)</f>
        <v>0</v>
      </c>
      <c r="D166" s="231"/>
      <c r="E166" s="231"/>
      <c r="F166" s="232"/>
      <c r="G166" s="232"/>
      <c r="H166" s="232"/>
      <c r="I166" s="232"/>
      <c r="J166" s="232"/>
      <c r="K166" s="232"/>
      <c r="L166" s="232"/>
      <c r="M166" s="187">
        <f t="shared" si="49"/>
        <v>4714622.5341029996</v>
      </c>
      <c r="N166" s="188">
        <f>+'Sheet1 -c.lanh'!N166/1000000</f>
        <v>0</v>
      </c>
      <c r="O166" s="188">
        <f>+'Sheet1 -c.lanh'!O166/1000000</f>
        <v>0</v>
      </c>
      <c r="P166" s="188">
        <f>+'Sheet1 -c.lanh'!P166/1000000</f>
        <v>0</v>
      </c>
      <c r="Q166" s="188">
        <f>+'Sheet1 -c.lanh'!Q166/1000000</f>
        <v>0</v>
      </c>
      <c r="R166" s="187">
        <f t="shared" si="50"/>
        <v>0</v>
      </c>
      <c r="S166" s="188">
        <f>+'Sheet1 -c.lanh'!S166/1000000</f>
        <v>0</v>
      </c>
      <c r="T166" s="188">
        <f>+'Sheet1 -c.lanh'!T166/1000000</f>
        <v>0</v>
      </c>
      <c r="U166" s="188">
        <f>+'Sheet1 -c.lanh'!U166/1000000</f>
        <v>0</v>
      </c>
      <c r="V166" s="188">
        <f>+'Sheet1 -c.lanh'!V166/1000000</f>
        <v>0</v>
      </c>
      <c r="W166" s="187">
        <f t="shared" si="51"/>
        <v>4714622.5341029996</v>
      </c>
      <c r="X166" s="188">
        <f>+'Sheet1 -c.lanh'!X166/1000000</f>
        <v>3847787.2169809998</v>
      </c>
      <c r="Y166" s="188">
        <f>+'Sheet1 -c.lanh'!Y166/1000000</f>
        <v>866835.31712200004</v>
      </c>
      <c r="Z166" s="189"/>
      <c r="AA166" s="189"/>
      <c r="AB166" s="189"/>
      <c r="AC166" s="189"/>
      <c r="AD166" s="189"/>
      <c r="AE166" s="189"/>
      <c r="AF166" s="190"/>
      <c r="AG166" s="190"/>
      <c r="AH166" s="190"/>
      <c r="AI166" s="143">
        <f t="shared" si="35"/>
        <v>0</v>
      </c>
      <c r="AJ166" s="158"/>
    </row>
    <row r="167" spans="1:41" ht="15.05" x14ac:dyDescent="0.3">
      <c r="N167" s="143"/>
      <c r="W167" s="143"/>
      <c r="AJ167" s="197"/>
    </row>
    <row r="168" spans="1:41" ht="15.05" x14ac:dyDescent="0.3">
      <c r="AJ168" s="197"/>
    </row>
    <row r="169" spans="1:41" ht="15.05" hidden="1" x14ac:dyDescent="0.3">
      <c r="A169" s="198" t="s">
        <v>34</v>
      </c>
      <c r="AJ169" s="197"/>
    </row>
    <row r="170" spans="1:41" ht="15.05" hidden="1" x14ac:dyDescent="0.3">
      <c r="A170" s="199" t="s">
        <v>30</v>
      </c>
      <c r="AJ170" s="197"/>
    </row>
    <row r="171" spans="1:41" ht="15.05" hidden="1" x14ac:dyDescent="0.3">
      <c r="A171" s="199" t="s">
        <v>31</v>
      </c>
      <c r="AJ171" s="197"/>
    </row>
    <row r="172" spans="1:41" ht="15.05" x14ac:dyDescent="0.3">
      <c r="AJ172" s="197"/>
    </row>
    <row r="173" spans="1:41" ht="15.05" x14ac:dyDescent="0.3">
      <c r="AJ173" s="197"/>
    </row>
    <row r="174" spans="1:41" ht="15.05" x14ac:dyDescent="0.3">
      <c r="AJ174" s="197"/>
    </row>
    <row r="175" spans="1:41" ht="15.05" x14ac:dyDescent="0.3">
      <c r="AJ175" s="197"/>
    </row>
    <row r="176" spans="1:41" ht="15.05" x14ac:dyDescent="0.3">
      <c r="AJ176" s="197"/>
    </row>
    <row r="177" spans="36:36" ht="15.05" x14ac:dyDescent="0.3">
      <c r="AJ177" s="197"/>
    </row>
    <row r="178" spans="36:36" ht="15.05" x14ac:dyDescent="0.3">
      <c r="AJ178" s="197"/>
    </row>
    <row r="179" spans="36:36" ht="15.05" x14ac:dyDescent="0.3">
      <c r="AJ179" s="197"/>
    </row>
    <row r="180" spans="36:36" ht="15.05" x14ac:dyDescent="0.3">
      <c r="AJ180" s="197"/>
    </row>
    <row r="181" spans="36:36" ht="15.05" x14ac:dyDescent="0.3">
      <c r="AJ181" s="197"/>
    </row>
    <row r="182" spans="36:36" ht="15.05" x14ac:dyDescent="0.3">
      <c r="AJ182" s="197"/>
    </row>
    <row r="183" spans="36:36" ht="15.05" x14ac:dyDescent="0.3">
      <c r="AJ183" s="197"/>
    </row>
    <row r="184" spans="36:36" ht="15.05" x14ac:dyDescent="0.3">
      <c r="AJ184" s="197"/>
    </row>
    <row r="185" spans="36:36" ht="15.05" x14ac:dyDescent="0.3">
      <c r="AJ185" s="197"/>
    </row>
  </sheetData>
  <autoFilter ref="A9:AQ167"/>
  <mergeCells count="31">
    <mergeCell ref="R6:T6"/>
    <mergeCell ref="AD6:AD7"/>
    <mergeCell ref="AE6:AE7"/>
    <mergeCell ref="AF6:AH6"/>
    <mergeCell ref="V6:V7"/>
    <mergeCell ref="W6:Y6"/>
    <mergeCell ref="Z6:Z7"/>
    <mergeCell ref="AA6:AA7"/>
    <mergeCell ref="AB6:AB7"/>
    <mergeCell ref="AC6:AC7"/>
    <mergeCell ref="M6:M7"/>
    <mergeCell ref="N6:N7"/>
    <mergeCell ref="O6:O7"/>
    <mergeCell ref="P6:P7"/>
    <mergeCell ref="Q6:Q7"/>
    <mergeCell ref="A2:AH2"/>
    <mergeCell ref="A3:AH3"/>
    <mergeCell ref="A5:A7"/>
    <mergeCell ref="B5:B7"/>
    <mergeCell ref="C5:L5"/>
    <mergeCell ref="M5:Y5"/>
    <mergeCell ref="Z5:AH5"/>
    <mergeCell ref="C6:C7"/>
    <mergeCell ref="D6:D7"/>
    <mergeCell ref="E6:E7"/>
    <mergeCell ref="U6:U7"/>
    <mergeCell ref="F6:F7"/>
    <mergeCell ref="G6:G7"/>
    <mergeCell ref="H6:H7"/>
    <mergeCell ref="I6:I7"/>
    <mergeCell ref="J6:L6"/>
  </mergeCells>
  <printOptions horizontalCentered="1"/>
  <pageMargins left="0.2" right="0.2"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0"/>
  <sheetViews>
    <sheetView zoomScaleNormal="100" workbookViewId="0">
      <pane xSplit="2" ySplit="9" topLeftCell="C10" activePane="bottomRight" state="frozen"/>
      <selection pane="topRight" activeCell="C1" sqref="C1"/>
      <selection pane="bottomLeft" activeCell="A10" sqref="A10"/>
      <selection pane="bottomRight" activeCell="H148" sqref="H148"/>
    </sheetView>
  </sheetViews>
  <sheetFormatPr defaultColWidth="9.109375" defaultRowHeight="14.4" x14ac:dyDescent="0.25"/>
  <cols>
    <col min="1" max="1" width="3.88671875" style="142" customWidth="1"/>
    <col min="2" max="2" width="21.88671875" style="142" customWidth="1"/>
    <col min="3" max="3" width="9.5546875" style="142" customWidth="1"/>
    <col min="4" max="4" width="9.33203125" style="195" customWidth="1"/>
    <col min="5" max="5" width="8.6640625" style="195" customWidth="1"/>
    <col min="6" max="6" width="6.33203125" style="142" customWidth="1"/>
    <col min="7" max="7" width="6.44140625" style="142" customWidth="1"/>
    <col min="8" max="8" width="5.44140625" style="142" customWidth="1"/>
    <col min="9" max="9" width="7.44140625" style="142" customWidth="1"/>
    <col min="10" max="10" width="6.33203125" style="142" customWidth="1"/>
    <col min="11" max="11" width="7.109375" style="142" customWidth="1"/>
    <col min="12" max="12" width="9.33203125" style="142" customWidth="1"/>
    <col min="13" max="13" width="8.5546875" style="142" customWidth="1"/>
    <col min="14" max="14" width="8.88671875" style="196" customWidth="1"/>
    <col min="15" max="15" width="6.33203125" style="142" customWidth="1"/>
    <col min="16" max="16" width="6" style="142" customWidth="1"/>
    <col min="17" max="17" width="7.5546875" style="142" customWidth="1"/>
    <col min="18" max="18" width="6.33203125" style="142" customWidth="1"/>
    <col min="19" max="19" width="7.109375" style="142" customWidth="1"/>
    <col min="20" max="20" width="7.5546875" style="142" customWidth="1"/>
    <col min="21" max="21" width="9" style="142" customWidth="1"/>
    <col min="22" max="22" width="9.44140625" style="142" customWidth="1"/>
    <col min="23" max="23" width="9.33203125" style="142" customWidth="1"/>
    <col min="24" max="24" width="8.6640625" style="142" customWidth="1"/>
    <col min="25" max="26" width="6.6640625" style="142" customWidth="1"/>
    <col min="27" max="28" width="6.88671875" style="142" customWidth="1"/>
    <col min="29" max="29" width="7" style="142" customWidth="1"/>
    <col min="30" max="30" width="6.44140625" style="142" customWidth="1"/>
    <col min="31" max="31" width="6.5546875" style="142" customWidth="1"/>
    <col min="32" max="33" width="6.88671875" style="142" customWidth="1"/>
    <col min="34" max="34" width="19.5546875" style="142" bestFit="1" customWidth="1"/>
    <col min="35" max="36" width="18.109375" style="142" bestFit="1" customWidth="1"/>
    <col min="37" max="37" width="16" style="145" bestFit="1" customWidth="1"/>
    <col min="38" max="41" width="8" style="145" customWidth="1"/>
    <col min="42" max="42" width="9.88671875" style="145" bestFit="1" customWidth="1"/>
    <col min="43" max="64" width="9.109375" style="146"/>
    <col min="65" max="16384" width="9.109375" style="142"/>
  </cols>
  <sheetData>
    <row r="1" spans="1:47" s="146" customFormat="1" x14ac:dyDescent="0.25">
      <c r="A1" s="203"/>
      <c r="B1" s="203"/>
      <c r="C1" s="205" t="e">
        <f>+C4-C9</f>
        <v>#REF!</v>
      </c>
      <c r="D1" s="205" t="e">
        <f>+D4-D9</f>
        <v>#REF!</v>
      </c>
      <c r="E1" s="205" t="e">
        <f t="shared" ref="E1:W1" si="0">+E4-E9</f>
        <v>#REF!</v>
      </c>
      <c r="F1" s="205" t="e">
        <f t="shared" si="0"/>
        <v>#REF!</v>
      </c>
      <c r="G1" s="205" t="e">
        <f t="shared" si="0"/>
        <v>#REF!</v>
      </c>
      <c r="H1" s="205" t="e">
        <f t="shared" si="0"/>
        <v>#REF!</v>
      </c>
      <c r="I1" s="205" t="e">
        <f t="shared" si="0"/>
        <v>#REF!</v>
      </c>
      <c r="J1" s="205" t="e">
        <f t="shared" si="0"/>
        <v>#REF!</v>
      </c>
      <c r="K1" s="205" t="e">
        <f t="shared" si="0"/>
        <v>#REF!</v>
      </c>
      <c r="L1" s="205" t="e">
        <f t="shared" ca="1" si="0"/>
        <v>#REF!</v>
      </c>
      <c r="M1" s="205" t="e">
        <f t="shared" si="0"/>
        <v>#REF!</v>
      </c>
      <c r="N1" s="206" t="e">
        <f t="shared" si="0"/>
        <v>#REF!</v>
      </c>
      <c r="O1" s="206" t="e">
        <f t="shared" si="0"/>
        <v>#REF!</v>
      </c>
      <c r="P1" s="206" t="e">
        <f t="shared" si="0"/>
        <v>#REF!</v>
      </c>
      <c r="Q1" s="206" t="e">
        <f t="shared" si="0"/>
        <v>#REF!</v>
      </c>
      <c r="R1" s="206" t="e">
        <f t="shared" si="0"/>
        <v>#REF!</v>
      </c>
      <c r="S1" s="206" t="e">
        <f t="shared" si="0"/>
        <v>#REF!</v>
      </c>
      <c r="T1" s="206" t="e">
        <f t="shared" si="0"/>
        <v>#REF!</v>
      </c>
      <c r="U1" s="206" t="e">
        <f t="shared" si="0"/>
        <v>#REF!</v>
      </c>
      <c r="V1" s="207" t="e">
        <f t="shared" si="0"/>
        <v>#REF!</v>
      </c>
      <c r="W1" s="207" t="e">
        <f t="shared" si="0"/>
        <v>#REF!</v>
      </c>
      <c r="X1" s="206" t="e">
        <f>+X4-X9</f>
        <v>#REF!</v>
      </c>
      <c r="Y1" s="203"/>
      <c r="Z1" s="203"/>
      <c r="AA1" s="203"/>
      <c r="AB1" s="203"/>
      <c r="AC1" s="203"/>
      <c r="AD1" s="203"/>
      <c r="AE1" s="203"/>
      <c r="AF1" s="142"/>
      <c r="AG1" s="144" t="s">
        <v>0</v>
      </c>
      <c r="AH1" s="142"/>
      <c r="AI1" s="142"/>
      <c r="AJ1" s="142"/>
      <c r="AK1" s="145"/>
      <c r="AL1" s="145"/>
      <c r="AM1" s="145"/>
      <c r="AN1" s="145"/>
      <c r="AO1" s="145"/>
      <c r="AP1" s="145"/>
    </row>
    <row r="2" spans="1:47" s="146" customFormat="1" x14ac:dyDescent="0.25">
      <c r="A2" s="254" t="s">
        <v>596</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142"/>
      <c r="AI2" s="142"/>
      <c r="AJ2" s="142"/>
      <c r="AK2" s="145"/>
      <c r="AL2" s="145"/>
      <c r="AM2" s="145"/>
      <c r="AN2" s="145"/>
      <c r="AO2" s="145"/>
      <c r="AP2" s="145"/>
    </row>
    <row r="3" spans="1:47" s="146" customFormat="1" x14ac:dyDescent="0.25">
      <c r="A3" s="264" t="s">
        <v>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142"/>
      <c r="AI3" s="142"/>
      <c r="AJ3" s="142"/>
      <c r="AK3" s="145"/>
      <c r="AL3" s="145"/>
      <c r="AM3" s="145"/>
      <c r="AN3" s="145"/>
      <c r="AO3" s="145"/>
      <c r="AP3" s="145"/>
    </row>
    <row r="4" spans="1:47" s="200" customFormat="1" x14ac:dyDescent="0.25">
      <c r="C4" s="200">
        <f>+'[2]51-chi tiet'!$D$9/1000000</f>
        <v>21228416</v>
      </c>
      <c r="D4" s="201">
        <f>+'Sheet1 -c.lanh'!D4/1000000</f>
        <v>10868934</v>
      </c>
      <c r="E4" s="201">
        <f>+'Sheet1 -c.lanh'!E4/1000000</f>
        <v>6533309</v>
      </c>
      <c r="F4" s="201">
        <f>+'Sheet1 -c.lanh'!F4/1000000</f>
        <v>6200</v>
      </c>
      <c r="G4" s="201">
        <f>+'Sheet1 -c.lanh'!G4/1000000</f>
        <v>76137</v>
      </c>
      <c r="H4" s="201">
        <f>+'Sheet1 -c.lanh'!H4/1000000</f>
        <v>2910</v>
      </c>
      <c r="I4" s="201">
        <f>+'Sheet1 -c.lanh'!J4/1000000</f>
        <v>169695</v>
      </c>
      <c r="J4" s="201">
        <f>+'Sheet1 -c.lanh'!K4/1000000</f>
        <v>27800</v>
      </c>
      <c r="K4" s="201">
        <f>+'Sheet1 -c.lanh'!L4/1000000</f>
        <v>141895</v>
      </c>
      <c r="L4" s="201">
        <f ca="1">+'Sheet1 -c.lanh'!M4/1000000</f>
        <v>0</v>
      </c>
      <c r="M4" s="201">
        <f>+'Sheet1 -c.lanh'!N4/1000000</f>
        <v>13102741.026955999</v>
      </c>
      <c r="N4" s="201">
        <f>+'Sheet1 -c.lanh'!O4/1000000</f>
        <v>4745442.5585869998</v>
      </c>
      <c r="O4" s="201">
        <f>+'Sheet1 -c.lanh'!P4/1000000</f>
        <v>6088.007775</v>
      </c>
      <c r="P4" s="201">
        <f>+'Sheet1 -c.lanh'!Q4/1000000</f>
        <v>2910</v>
      </c>
      <c r="Q4" s="201">
        <f>+'Sheet1 -c.lanh'!R4/1000000</f>
        <v>0</v>
      </c>
      <c r="R4" s="201">
        <f>+'Sheet1 -c.lanh'!S4/1000000</f>
        <v>0</v>
      </c>
      <c r="S4" s="201">
        <f>+'Sheet1 -c.lanh'!T4/1000000</f>
        <v>0</v>
      </c>
      <c r="T4" s="201">
        <f>+'Sheet1 -c.lanh'!U4/1000000</f>
        <v>76136.339775999993</v>
      </c>
      <c r="U4" s="201">
        <f>+'Sheet1 -c.lanh'!V4/1000000</f>
        <v>9952407.5227489993</v>
      </c>
      <c r="V4" s="201">
        <f>+'Sheet1 -c.lanh'!W4/1000000</f>
        <v>13791252.51874</v>
      </c>
      <c r="W4" s="201">
        <f>+'Sheet1 -c.lanh'!X4/1000000</f>
        <v>11899494.724571001</v>
      </c>
      <c r="X4" s="201">
        <f>+'Sheet1 -c.lanh'!Y4/1000000</f>
        <v>1891757.7941689999</v>
      </c>
      <c r="AG4" s="202" t="s">
        <v>3</v>
      </c>
      <c r="AH4" s="203"/>
      <c r="AI4" s="203"/>
      <c r="AJ4" s="203"/>
      <c r="AK4" s="204"/>
      <c r="AL4" s="204"/>
      <c r="AM4" s="204"/>
      <c r="AN4" s="204"/>
      <c r="AO4" s="204"/>
      <c r="AP4" s="204"/>
    </row>
    <row r="5" spans="1:47" s="146" customFormat="1" ht="15.05" customHeight="1" x14ac:dyDescent="0.25">
      <c r="A5" s="256" t="s">
        <v>4</v>
      </c>
      <c r="B5" s="256" t="s">
        <v>5</v>
      </c>
      <c r="C5" s="257" t="s">
        <v>154</v>
      </c>
      <c r="D5" s="258"/>
      <c r="E5" s="258"/>
      <c r="F5" s="258"/>
      <c r="G5" s="258"/>
      <c r="H5" s="258"/>
      <c r="I5" s="258"/>
      <c r="J5" s="258"/>
      <c r="K5" s="259"/>
      <c r="L5" s="257" t="s">
        <v>6</v>
      </c>
      <c r="M5" s="258"/>
      <c r="N5" s="258"/>
      <c r="O5" s="258"/>
      <c r="P5" s="258"/>
      <c r="Q5" s="258"/>
      <c r="R5" s="258"/>
      <c r="S5" s="258"/>
      <c r="T5" s="258"/>
      <c r="U5" s="258"/>
      <c r="V5" s="258"/>
      <c r="W5" s="258"/>
      <c r="X5" s="258"/>
      <c r="Y5" s="256" t="s">
        <v>7</v>
      </c>
      <c r="Z5" s="256"/>
      <c r="AA5" s="256"/>
      <c r="AB5" s="256"/>
      <c r="AC5" s="256"/>
      <c r="AD5" s="256"/>
      <c r="AE5" s="256"/>
      <c r="AF5" s="256"/>
      <c r="AG5" s="256"/>
      <c r="AH5" s="142"/>
      <c r="AI5" s="142"/>
      <c r="AJ5" s="142"/>
      <c r="AK5" s="145"/>
      <c r="AL5" s="145"/>
      <c r="AM5" s="145"/>
      <c r="AN5" s="145"/>
      <c r="AO5" s="145"/>
      <c r="AP5" s="145"/>
    </row>
    <row r="6" spans="1:47" s="146" customFormat="1" ht="33.049999999999997" customHeight="1" x14ac:dyDescent="0.25">
      <c r="A6" s="256"/>
      <c r="B6" s="256"/>
      <c r="C6" s="256" t="s">
        <v>8</v>
      </c>
      <c r="D6" s="256" t="s">
        <v>32</v>
      </c>
      <c r="E6" s="256" t="s">
        <v>33</v>
      </c>
      <c r="F6" s="256" t="s">
        <v>9</v>
      </c>
      <c r="G6" s="256" t="s">
        <v>475</v>
      </c>
      <c r="H6" s="256" t="s">
        <v>10</v>
      </c>
      <c r="I6" s="256" t="s">
        <v>11</v>
      </c>
      <c r="J6" s="256"/>
      <c r="K6" s="256"/>
      <c r="L6" s="256" t="s">
        <v>8</v>
      </c>
      <c r="M6" s="256" t="s">
        <v>32</v>
      </c>
      <c r="N6" s="261" t="s">
        <v>33</v>
      </c>
      <c r="O6" s="256" t="s">
        <v>9</v>
      </c>
      <c r="P6" s="256" t="s">
        <v>10</v>
      </c>
      <c r="Q6" s="256" t="s">
        <v>11</v>
      </c>
      <c r="R6" s="256"/>
      <c r="S6" s="256"/>
      <c r="T6" s="245" t="s">
        <v>472</v>
      </c>
      <c r="U6" s="246" t="s">
        <v>473</v>
      </c>
      <c r="V6" s="256" t="s">
        <v>12</v>
      </c>
      <c r="W6" s="256"/>
      <c r="X6" s="256"/>
      <c r="Y6" s="256" t="s">
        <v>8</v>
      </c>
      <c r="Z6" s="256" t="s">
        <v>32</v>
      </c>
      <c r="AA6" s="256" t="s">
        <v>33</v>
      </c>
      <c r="AB6" s="256" t="s">
        <v>9</v>
      </c>
      <c r="AC6" s="245" t="s">
        <v>472</v>
      </c>
      <c r="AD6" s="256" t="s">
        <v>10</v>
      </c>
      <c r="AE6" s="256" t="s">
        <v>11</v>
      </c>
      <c r="AF6" s="256"/>
      <c r="AG6" s="256"/>
      <c r="AH6" s="142"/>
      <c r="AI6" s="142"/>
      <c r="AJ6" s="142"/>
      <c r="AK6" s="145"/>
      <c r="AL6" s="145"/>
      <c r="AM6" s="145"/>
      <c r="AN6" s="145"/>
      <c r="AO6" s="145"/>
      <c r="AP6" s="145"/>
    </row>
    <row r="7" spans="1:47" s="146" customFormat="1" ht="66.8" customHeight="1" x14ac:dyDescent="0.25">
      <c r="A7" s="256"/>
      <c r="B7" s="256"/>
      <c r="C7" s="256"/>
      <c r="D7" s="256"/>
      <c r="E7" s="256"/>
      <c r="F7" s="256"/>
      <c r="G7" s="256"/>
      <c r="H7" s="256"/>
      <c r="I7" s="147" t="s">
        <v>8</v>
      </c>
      <c r="J7" s="147" t="s">
        <v>13</v>
      </c>
      <c r="K7" s="147" t="s">
        <v>14</v>
      </c>
      <c r="L7" s="256"/>
      <c r="M7" s="256"/>
      <c r="N7" s="261"/>
      <c r="O7" s="256"/>
      <c r="P7" s="256"/>
      <c r="Q7" s="147" t="s">
        <v>8</v>
      </c>
      <c r="R7" s="147" t="s">
        <v>13</v>
      </c>
      <c r="S7" s="147" t="s">
        <v>14</v>
      </c>
      <c r="T7" s="245"/>
      <c r="U7" s="247"/>
      <c r="V7" s="148" t="s">
        <v>8</v>
      </c>
      <c r="W7" s="149" t="s">
        <v>13</v>
      </c>
      <c r="X7" s="149" t="s">
        <v>14</v>
      </c>
      <c r="Y7" s="256"/>
      <c r="Z7" s="256"/>
      <c r="AA7" s="256"/>
      <c r="AB7" s="256"/>
      <c r="AC7" s="245"/>
      <c r="AD7" s="256"/>
      <c r="AE7" s="147" t="s">
        <v>8</v>
      </c>
      <c r="AF7" s="147" t="s">
        <v>13</v>
      </c>
      <c r="AG7" s="147" t="s">
        <v>14</v>
      </c>
      <c r="AH7" s="146" t="e">
        <f>+D9-#REF!</f>
        <v>#REF!</v>
      </c>
      <c r="AI7" s="143"/>
      <c r="AJ7" s="142"/>
      <c r="AK7" s="145"/>
      <c r="AL7" s="145"/>
      <c r="AM7" s="145"/>
      <c r="AN7" s="145"/>
      <c r="AO7" s="145"/>
      <c r="AP7" s="145"/>
    </row>
    <row r="8" spans="1:47" s="153" customFormat="1" ht="15.05" customHeight="1" x14ac:dyDescent="0.15">
      <c r="A8" s="150" t="s">
        <v>15</v>
      </c>
      <c r="B8" s="150" t="s">
        <v>16</v>
      </c>
      <c r="C8" s="150" t="s">
        <v>580</v>
      </c>
      <c r="D8" s="150">
        <v>2</v>
      </c>
      <c r="E8" s="150">
        <v>3</v>
      </c>
      <c r="F8" s="150">
        <v>4</v>
      </c>
      <c r="G8" s="150">
        <v>5</v>
      </c>
      <c r="H8" s="150">
        <v>6</v>
      </c>
      <c r="I8" s="150" t="s">
        <v>259</v>
      </c>
      <c r="J8" s="150">
        <v>8</v>
      </c>
      <c r="K8" s="150">
        <v>9</v>
      </c>
      <c r="L8" s="150" t="s">
        <v>589</v>
      </c>
      <c r="M8" s="150">
        <v>11</v>
      </c>
      <c r="N8" s="150">
        <v>12</v>
      </c>
      <c r="O8" s="150">
        <v>13</v>
      </c>
      <c r="P8" s="150">
        <v>14</v>
      </c>
      <c r="Q8" s="150" t="s">
        <v>590</v>
      </c>
      <c r="R8" s="150">
        <v>16</v>
      </c>
      <c r="S8" s="150">
        <v>17</v>
      </c>
      <c r="T8" s="150">
        <v>18</v>
      </c>
      <c r="U8" s="150">
        <v>19</v>
      </c>
      <c r="V8" s="150" t="s">
        <v>583</v>
      </c>
      <c r="W8" s="150">
        <v>21</v>
      </c>
      <c r="X8" s="150">
        <v>22</v>
      </c>
      <c r="Y8" s="150" t="s">
        <v>527</v>
      </c>
      <c r="Z8" s="150" t="s">
        <v>591</v>
      </c>
      <c r="AA8" s="150" t="s">
        <v>528</v>
      </c>
      <c r="AB8" s="150" t="s">
        <v>529</v>
      </c>
      <c r="AC8" s="150" t="s">
        <v>530</v>
      </c>
      <c r="AD8" s="150" t="s">
        <v>592</v>
      </c>
      <c r="AE8" s="150" t="s">
        <v>593</v>
      </c>
      <c r="AF8" s="150" t="s">
        <v>594</v>
      </c>
      <c r="AG8" s="150" t="s">
        <v>595</v>
      </c>
      <c r="AH8" s="151"/>
      <c r="AI8" s="151"/>
      <c r="AJ8" s="152"/>
    </row>
    <row r="9" spans="1:47" s="146" customFormat="1" x14ac:dyDescent="0.25">
      <c r="A9" s="154"/>
      <c r="B9" s="154" t="s">
        <v>17</v>
      </c>
      <c r="C9" s="155" t="e">
        <f t="shared" ref="C9:X9" si="1">SUBTOTAL(9,C10:C161)</f>
        <v>#REF!</v>
      </c>
      <c r="D9" s="155" t="e">
        <f t="shared" si="1"/>
        <v>#REF!</v>
      </c>
      <c r="E9" s="155" t="e">
        <f t="shared" si="1"/>
        <v>#REF!</v>
      </c>
      <c r="F9" s="155" t="e">
        <f t="shared" si="1"/>
        <v>#REF!</v>
      </c>
      <c r="G9" s="155" t="e">
        <f t="shared" si="1"/>
        <v>#REF!</v>
      </c>
      <c r="H9" s="155" t="e">
        <f t="shared" si="1"/>
        <v>#REF!</v>
      </c>
      <c r="I9" s="155" t="e">
        <f t="shared" si="1"/>
        <v>#REF!</v>
      </c>
      <c r="J9" s="155" t="e">
        <f t="shared" si="1"/>
        <v>#REF!</v>
      </c>
      <c r="K9" s="155" t="e">
        <f t="shared" si="1"/>
        <v>#REF!</v>
      </c>
      <c r="L9" s="155" t="e">
        <f t="shared" si="1"/>
        <v>#REF!</v>
      </c>
      <c r="M9" s="155" t="e">
        <f t="shared" si="1"/>
        <v>#REF!</v>
      </c>
      <c r="N9" s="155" t="e">
        <f t="shared" si="1"/>
        <v>#REF!</v>
      </c>
      <c r="O9" s="155" t="e">
        <f t="shared" si="1"/>
        <v>#REF!</v>
      </c>
      <c r="P9" s="155" t="e">
        <f t="shared" si="1"/>
        <v>#REF!</v>
      </c>
      <c r="Q9" s="155" t="e">
        <f t="shared" si="1"/>
        <v>#REF!</v>
      </c>
      <c r="R9" s="155" t="e">
        <f t="shared" si="1"/>
        <v>#REF!</v>
      </c>
      <c r="S9" s="155" t="e">
        <f t="shared" si="1"/>
        <v>#REF!</v>
      </c>
      <c r="T9" s="155" t="e">
        <f t="shared" si="1"/>
        <v>#REF!</v>
      </c>
      <c r="U9" s="155" t="e">
        <f t="shared" si="1"/>
        <v>#REF!</v>
      </c>
      <c r="V9" s="155" t="e">
        <f t="shared" si="1"/>
        <v>#REF!</v>
      </c>
      <c r="W9" s="155" t="e">
        <f t="shared" si="1"/>
        <v>#REF!</v>
      </c>
      <c r="X9" s="155" t="e">
        <f t="shared" si="1"/>
        <v>#REF!</v>
      </c>
      <c r="Y9" s="156" t="e">
        <f>+L9/C9</f>
        <v>#REF!</v>
      </c>
      <c r="Z9" s="156" t="e">
        <f>+M9/D9</f>
        <v>#REF!</v>
      </c>
      <c r="AA9" s="156" t="e">
        <f>+N9/E9</f>
        <v>#REF!</v>
      </c>
      <c r="AB9" s="156" t="e">
        <f>+O9/F9</f>
        <v>#REF!</v>
      </c>
      <c r="AC9" s="156" t="e">
        <f>+T9/G9</f>
        <v>#REF!</v>
      </c>
      <c r="AD9" s="156" t="e">
        <f>+P9/H9</f>
        <v>#REF!</v>
      </c>
      <c r="AE9" s="157" t="e">
        <f>+Q9/I9</f>
        <v>#REF!</v>
      </c>
      <c r="AF9" s="157" t="e">
        <f>+R9/J9</f>
        <v>#REF!</v>
      </c>
      <c r="AG9" s="157" t="e">
        <f>+S9/K9</f>
        <v>#REF!</v>
      </c>
      <c r="AH9" s="143" t="e">
        <f>+V9-SUM(W9:X9)</f>
        <v>#REF!</v>
      </c>
      <c r="AI9" s="158"/>
      <c r="AJ9" s="159"/>
      <c r="AK9" s="160"/>
      <c r="AL9" s="160"/>
      <c r="AM9" s="160"/>
      <c r="AN9" s="160"/>
      <c r="AO9" s="145"/>
      <c r="AP9" s="145"/>
    </row>
    <row r="10" spans="1:47" s="146" customFormat="1" x14ac:dyDescent="0.25">
      <c r="A10" s="161" t="s">
        <v>18</v>
      </c>
      <c r="B10" s="154" t="s">
        <v>493</v>
      </c>
      <c r="C10" s="155" t="e">
        <f>+SUBTOTAL(9,C11:C129)</f>
        <v>#REF!</v>
      </c>
      <c r="D10" s="155" t="e">
        <f t="shared" ref="D10:X10" si="2">+SUBTOTAL(9,D11:D129)</f>
        <v>#REF!</v>
      </c>
      <c r="E10" s="155" t="e">
        <f t="shared" si="2"/>
        <v>#REF!</v>
      </c>
      <c r="F10" s="155" t="e">
        <f t="shared" si="2"/>
        <v>#REF!</v>
      </c>
      <c r="G10" s="155" t="e">
        <f t="shared" si="2"/>
        <v>#REF!</v>
      </c>
      <c r="H10" s="155" t="e">
        <f t="shared" si="2"/>
        <v>#REF!</v>
      </c>
      <c r="I10" s="155">
        <f t="shared" si="2"/>
        <v>0</v>
      </c>
      <c r="J10" s="155" t="e">
        <f t="shared" si="2"/>
        <v>#REF!</v>
      </c>
      <c r="K10" s="155" t="e">
        <f t="shared" si="2"/>
        <v>#REF!</v>
      </c>
      <c r="L10" s="155" t="e">
        <f t="shared" si="2"/>
        <v>#REF!</v>
      </c>
      <c r="M10" s="155" t="e">
        <f t="shared" si="2"/>
        <v>#REF!</v>
      </c>
      <c r="N10" s="155" t="e">
        <f t="shared" si="2"/>
        <v>#REF!</v>
      </c>
      <c r="O10" s="155" t="e">
        <f t="shared" si="2"/>
        <v>#REF!</v>
      </c>
      <c r="P10" s="155" t="e">
        <f t="shared" si="2"/>
        <v>#REF!</v>
      </c>
      <c r="Q10" s="155" t="e">
        <f t="shared" si="2"/>
        <v>#REF!</v>
      </c>
      <c r="R10" s="155" t="e">
        <f t="shared" si="2"/>
        <v>#REF!</v>
      </c>
      <c r="S10" s="155" t="e">
        <f t="shared" si="2"/>
        <v>#REF!</v>
      </c>
      <c r="T10" s="155" t="e">
        <f t="shared" si="2"/>
        <v>#REF!</v>
      </c>
      <c r="U10" s="155" t="e">
        <f t="shared" si="2"/>
        <v>#REF!</v>
      </c>
      <c r="V10" s="155" t="e">
        <f t="shared" si="2"/>
        <v>#REF!</v>
      </c>
      <c r="W10" s="155" t="e">
        <f t="shared" si="2"/>
        <v>#REF!</v>
      </c>
      <c r="X10" s="155" t="e">
        <f t="shared" si="2"/>
        <v>#REF!</v>
      </c>
      <c r="Y10" s="156" t="e">
        <f t="shared" ref="Y10:Y11" si="3">+L10/C10</f>
        <v>#REF!</v>
      </c>
      <c r="Z10" s="156" t="e">
        <f t="shared" ref="Z10" si="4">+M10/D10</f>
        <v>#REF!</v>
      </c>
      <c r="AA10" s="156" t="e">
        <f t="shared" ref="AA10:AA11" si="5">+N10/E10</f>
        <v>#REF!</v>
      </c>
      <c r="AB10" s="156"/>
      <c r="AC10" s="156"/>
      <c r="AD10" s="156"/>
      <c r="AE10" s="157" t="e">
        <f t="shared" ref="AE10" si="6">+Q10/I10</f>
        <v>#REF!</v>
      </c>
      <c r="AF10" s="157" t="e">
        <f t="shared" ref="AF10" si="7">+R10/J10</f>
        <v>#REF!</v>
      </c>
      <c r="AG10" s="157" t="e">
        <f t="shared" ref="AG10" si="8">+S10/K10</f>
        <v>#REF!</v>
      </c>
      <c r="AH10" s="143" t="e">
        <f t="shared" ref="AH10:AH73" si="9">+V10-SUM(W10:X10)</f>
        <v>#REF!</v>
      </c>
      <c r="AI10" s="158"/>
      <c r="AJ10" s="159"/>
      <c r="AK10" s="160"/>
      <c r="AL10" s="160"/>
      <c r="AM10" s="160"/>
      <c r="AN10" s="160"/>
      <c r="AO10" s="145"/>
      <c r="AP10" s="145"/>
    </row>
    <row r="11" spans="1:47" s="146" customFormat="1" ht="22.6" customHeight="1" x14ac:dyDescent="0.25">
      <c r="A11" s="162">
        <v>1</v>
      </c>
      <c r="B11" s="163" t="s">
        <v>575</v>
      </c>
      <c r="C11" s="164">
        <f t="shared" ref="C11:C73" si="10">+SUM(D11:I11)</f>
        <v>156161.51682200001</v>
      </c>
      <c r="D11" s="165">
        <f>+'Sheet1 -c.lanh'!D11/1000000</f>
        <v>15300</v>
      </c>
      <c r="E11" s="165">
        <f>+'Sheet1 -c.lanh'!E11/1000000</f>
        <v>140861.51682200001</v>
      </c>
      <c r="F11" s="165">
        <f>+'Sheet1 -c.lanh'!F11/1000000</f>
        <v>0</v>
      </c>
      <c r="G11" s="165">
        <f>+'Sheet1 -c.lanh'!G11/1000000</f>
        <v>0</v>
      </c>
      <c r="H11" s="165">
        <f>+'Sheet1 -c.lanh'!H11/1000000</f>
        <v>0</v>
      </c>
      <c r="I11" s="164">
        <f>+SUM(J11:K11)</f>
        <v>0</v>
      </c>
      <c r="J11" s="165">
        <f>+'Sheet1 -c.lanh'!K11/1000000</f>
        <v>0</v>
      </c>
      <c r="K11" s="165">
        <f>+'Sheet1 -c.lanh'!L11/1000000</f>
        <v>0</v>
      </c>
      <c r="L11" s="164">
        <f t="shared" ref="L11:L74" si="11">+SUM(M11:Q11,V11)</f>
        <v>192141.66337700002</v>
      </c>
      <c r="M11" s="165">
        <f>+'Sheet1 -c.lanh'!N11/1000000</f>
        <v>25159.061395000001</v>
      </c>
      <c r="N11" s="165">
        <f>+'Sheet1 -c.lanh'!O11/1000000</f>
        <v>110198.19538200001</v>
      </c>
      <c r="O11" s="165">
        <f>+'Sheet1 -c.lanh'!P11/1000000</f>
        <v>0</v>
      </c>
      <c r="P11" s="165">
        <f>+'Sheet1 -c.lanh'!Q11/1000000</f>
        <v>0</v>
      </c>
      <c r="Q11" s="164">
        <f t="shared" ref="Q11:Q41" si="12">+SUM(R11:S11)</f>
        <v>0</v>
      </c>
      <c r="R11" s="165">
        <f>+'Sheet1 -c.lanh'!S11/1000000</f>
        <v>0</v>
      </c>
      <c r="S11" s="165">
        <f>+'Sheet1 -c.lanh'!T11/1000000</f>
        <v>0</v>
      </c>
      <c r="T11" s="165">
        <f>+'Sheet1 -c.lanh'!U11/1000000</f>
        <v>0</v>
      </c>
      <c r="U11" s="165">
        <f>+'Sheet1 -c.lanh'!V11/1000000</f>
        <v>0</v>
      </c>
      <c r="V11" s="164">
        <f>+SUM(W11:X11)</f>
        <v>56784.406600000002</v>
      </c>
      <c r="W11" s="165">
        <f>+'Sheet1 -c.lanh'!X11/1000000</f>
        <v>26615.3446</v>
      </c>
      <c r="X11" s="165">
        <f>+'Sheet1 -c.lanh'!Y11/1000000</f>
        <v>30169.062000000002</v>
      </c>
      <c r="Y11" s="166">
        <f t="shared" si="3"/>
        <v>1.2304034136400699</v>
      </c>
      <c r="Z11" s="166"/>
      <c r="AA11" s="166">
        <f t="shared" si="5"/>
        <v>0.78231583663302606</v>
      </c>
      <c r="AB11" s="166"/>
      <c r="AC11" s="166"/>
      <c r="AD11" s="166"/>
      <c r="AE11" s="167"/>
      <c r="AF11" s="167"/>
      <c r="AG11" s="167"/>
      <c r="AH11" s="143">
        <f t="shared" si="9"/>
        <v>0</v>
      </c>
      <c r="AI11" s="158" t="s">
        <v>553</v>
      </c>
      <c r="AJ11" s="168"/>
      <c r="AK11" s="145"/>
      <c r="AL11" s="145"/>
      <c r="AM11" s="169"/>
      <c r="AN11" s="170"/>
      <c r="AO11" s="145"/>
      <c r="AP11" s="145"/>
      <c r="AT11" s="146">
        <v>63520800</v>
      </c>
      <c r="AU11" s="146">
        <v>390247164</v>
      </c>
    </row>
    <row r="12" spans="1:47" s="146" customFormat="1" ht="22.6" customHeight="1" x14ac:dyDescent="0.25">
      <c r="A12" s="162">
        <v>2</v>
      </c>
      <c r="B12" s="163" t="s">
        <v>525</v>
      </c>
      <c r="C12" s="164">
        <f t="shared" si="10"/>
        <v>0</v>
      </c>
      <c r="D12" s="165">
        <f>+'Sheet1 -c.lanh'!D12/1000000</f>
        <v>0</v>
      </c>
      <c r="E12" s="165">
        <f>+'Sheet1 -c.lanh'!E12/1000000</f>
        <v>0</v>
      </c>
      <c r="F12" s="165">
        <f>+'Sheet1 -c.lanh'!F12/1000000</f>
        <v>0</v>
      </c>
      <c r="G12" s="165">
        <f>+'Sheet1 -c.lanh'!G12/1000000</f>
        <v>0</v>
      </c>
      <c r="H12" s="165">
        <f>+'Sheet1 -c.lanh'!H12/1000000</f>
        <v>0</v>
      </c>
      <c r="I12" s="164">
        <f t="shared" ref="I12:I48" si="13">+SUM(J12:K12)</f>
        <v>0</v>
      </c>
      <c r="J12" s="165">
        <f>+'Sheet1 -c.lanh'!K12/1000000</f>
        <v>0</v>
      </c>
      <c r="K12" s="165">
        <f>+'Sheet1 -c.lanh'!L12/1000000</f>
        <v>0</v>
      </c>
      <c r="L12" s="164">
        <f t="shared" si="11"/>
        <v>8.4369999999999994</v>
      </c>
      <c r="M12" s="165">
        <f>+'Sheet1 -c.lanh'!N12/1000000</f>
        <v>8.4369999999999994</v>
      </c>
      <c r="N12" s="165">
        <f>+'Sheet1 -c.lanh'!O12/1000000</f>
        <v>0</v>
      </c>
      <c r="O12" s="165">
        <f>+'Sheet1 -c.lanh'!P12/1000000</f>
        <v>0</v>
      </c>
      <c r="P12" s="165">
        <f>+'Sheet1 -c.lanh'!Q12/1000000</f>
        <v>0</v>
      </c>
      <c r="Q12" s="164">
        <f t="shared" si="12"/>
        <v>0</v>
      </c>
      <c r="R12" s="165">
        <f>+'Sheet1 -c.lanh'!S12/1000000</f>
        <v>0</v>
      </c>
      <c r="S12" s="165">
        <f>+'Sheet1 -c.lanh'!T12/1000000</f>
        <v>0</v>
      </c>
      <c r="T12" s="165">
        <f>+'Sheet1 -c.lanh'!U12/1000000</f>
        <v>0</v>
      </c>
      <c r="U12" s="165">
        <f>+'Sheet1 -c.lanh'!V12/1000000</f>
        <v>0</v>
      </c>
      <c r="V12" s="164">
        <f t="shared" ref="V12:V74" si="14">+SUM(W12:X12)</f>
        <v>0</v>
      </c>
      <c r="W12" s="165">
        <f>+'Sheet1 -c.lanh'!X12/1000000</f>
        <v>0</v>
      </c>
      <c r="X12" s="165">
        <f>+'Sheet1 -c.lanh'!Y12/1000000</f>
        <v>0</v>
      </c>
      <c r="Y12" s="166" t="e">
        <f t="shared" ref="Y12:Y75" si="15">+L12/C12</f>
        <v>#DIV/0!</v>
      </c>
      <c r="Z12" s="166"/>
      <c r="AA12" s="166" t="e">
        <f t="shared" ref="AA12:AA75" si="16">+N12/E12</f>
        <v>#DIV/0!</v>
      </c>
      <c r="AB12" s="166"/>
      <c r="AC12" s="166"/>
      <c r="AD12" s="166"/>
      <c r="AE12" s="167"/>
      <c r="AF12" s="167"/>
      <c r="AG12" s="167"/>
      <c r="AH12" s="143">
        <f t="shared" si="9"/>
        <v>0</v>
      </c>
      <c r="AI12" s="158" t="s">
        <v>539</v>
      </c>
      <c r="AJ12" s="168">
        <v>1599580259115</v>
      </c>
      <c r="AK12" s="145"/>
      <c r="AL12" s="145"/>
      <c r="AM12" s="169"/>
      <c r="AN12" s="170"/>
      <c r="AO12" s="145"/>
      <c r="AP12" s="145"/>
    </row>
    <row r="13" spans="1:47" s="146" customFormat="1" ht="22.6" customHeight="1" x14ac:dyDescent="0.25">
      <c r="A13" s="162">
        <v>3</v>
      </c>
      <c r="B13" s="163" t="s">
        <v>516</v>
      </c>
      <c r="C13" s="164">
        <f t="shared" si="10"/>
        <v>10804.189996999999</v>
      </c>
      <c r="D13" s="165">
        <f>+'Sheet1 -c.lanh'!D13/1000000</f>
        <v>0</v>
      </c>
      <c r="E13" s="165">
        <f>+'Sheet1 -c.lanh'!E13/1000000</f>
        <v>10804.189996999999</v>
      </c>
      <c r="F13" s="165">
        <f>+'Sheet1 -c.lanh'!F13/1000000</f>
        <v>0</v>
      </c>
      <c r="G13" s="165">
        <f>+'Sheet1 -c.lanh'!G13/1000000</f>
        <v>0</v>
      </c>
      <c r="H13" s="165">
        <f>+'Sheet1 -c.lanh'!H13/1000000</f>
        <v>0</v>
      </c>
      <c r="I13" s="164">
        <f t="shared" si="13"/>
        <v>0</v>
      </c>
      <c r="J13" s="165">
        <f>+'Sheet1 -c.lanh'!K13/1000000</f>
        <v>0</v>
      </c>
      <c r="K13" s="165">
        <f>+'Sheet1 -c.lanh'!L13/1000000</f>
        <v>0</v>
      </c>
      <c r="L13" s="164">
        <f t="shared" si="11"/>
        <v>7423.2153470000003</v>
      </c>
      <c r="M13" s="165">
        <f>+'Sheet1 -c.lanh'!N13/1000000</f>
        <v>0</v>
      </c>
      <c r="N13" s="165">
        <f>+'Sheet1 -c.lanh'!O13/1000000</f>
        <v>7423.2153470000003</v>
      </c>
      <c r="O13" s="165">
        <f>+'Sheet1 -c.lanh'!P13/1000000</f>
        <v>0</v>
      </c>
      <c r="P13" s="165">
        <f>+'Sheet1 -c.lanh'!Q13/1000000</f>
        <v>0</v>
      </c>
      <c r="Q13" s="164">
        <f t="shared" si="12"/>
        <v>0</v>
      </c>
      <c r="R13" s="165">
        <f>+'Sheet1 -c.lanh'!S13/1000000</f>
        <v>0</v>
      </c>
      <c r="S13" s="165">
        <f>+'Sheet1 -c.lanh'!T13/1000000</f>
        <v>0</v>
      </c>
      <c r="T13" s="165">
        <f>+'Sheet1 -c.lanh'!U13/1000000</f>
        <v>0</v>
      </c>
      <c r="U13" s="165">
        <f>+'Sheet1 -c.lanh'!V13/1000000</f>
        <v>0</v>
      </c>
      <c r="V13" s="164">
        <f t="shared" si="14"/>
        <v>0</v>
      </c>
      <c r="W13" s="165">
        <f>+'Sheet1 -c.lanh'!X13/1000000</f>
        <v>0</v>
      </c>
      <c r="X13" s="165">
        <f>+'Sheet1 -c.lanh'!Y13/1000000</f>
        <v>0</v>
      </c>
      <c r="Y13" s="166">
        <f t="shared" si="15"/>
        <v>0.68706819752903325</v>
      </c>
      <c r="Z13" s="166"/>
      <c r="AA13" s="166">
        <f t="shared" si="16"/>
        <v>0.68706819752903325</v>
      </c>
      <c r="AB13" s="166"/>
      <c r="AC13" s="166"/>
      <c r="AD13" s="166"/>
      <c r="AE13" s="167"/>
      <c r="AF13" s="167"/>
      <c r="AG13" s="167"/>
      <c r="AH13" s="143">
        <f t="shared" si="9"/>
        <v>0</v>
      </c>
      <c r="AI13" s="158" t="s">
        <v>476</v>
      </c>
      <c r="AJ13" s="168">
        <v>3139297000</v>
      </c>
      <c r="AK13" s="145"/>
      <c r="AL13" s="145"/>
      <c r="AM13" s="169"/>
      <c r="AN13" s="170"/>
      <c r="AO13" s="145"/>
      <c r="AP13" s="145"/>
    </row>
    <row r="14" spans="1:47" s="146" customFormat="1" ht="33.75" customHeight="1" x14ac:dyDescent="0.25">
      <c r="A14" s="162">
        <v>4</v>
      </c>
      <c r="B14" s="163" t="s">
        <v>491</v>
      </c>
      <c r="C14" s="164">
        <f t="shared" si="10"/>
        <v>23561</v>
      </c>
      <c r="D14" s="165">
        <f>+'Sheet1 -c.lanh'!D14/1000000</f>
        <v>0</v>
      </c>
      <c r="E14" s="165">
        <f>+'Sheet1 -c.lanh'!E14/1000000</f>
        <v>23561</v>
      </c>
      <c r="F14" s="165">
        <f>+'Sheet1 -c.lanh'!F14/1000000</f>
        <v>0</v>
      </c>
      <c r="G14" s="165">
        <f>+'Sheet1 -c.lanh'!G14/1000000</f>
        <v>0</v>
      </c>
      <c r="H14" s="165">
        <f>+'Sheet1 -c.lanh'!H14/1000000</f>
        <v>0</v>
      </c>
      <c r="I14" s="164">
        <f t="shared" si="13"/>
        <v>0</v>
      </c>
      <c r="J14" s="165">
        <f>+'Sheet1 -c.lanh'!K14/1000000</f>
        <v>0</v>
      </c>
      <c r="K14" s="165">
        <f>+'Sheet1 -c.lanh'!L14/1000000</f>
        <v>0</v>
      </c>
      <c r="L14" s="164">
        <f t="shared" si="11"/>
        <v>19236.800825000002</v>
      </c>
      <c r="M14" s="165">
        <f>+'Sheet1 -c.lanh'!N14/1000000</f>
        <v>0</v>
      </c>
      <c r="N14" s="165">
        <f>+'Sheet1 -c.lanh'!O14/1000000</f>
        <v>18283.463680000001</v>
      </c>
      <c r="O14" s="165">
        <f>+'Sheet1 -c.lanh'!P14/1000000</f>
        <v>0</v>
      </c>
      <c r="P14" s="165">
        <f>+'Sheet1 -c.lanh'!Q14/1000000</f>
        <v>0</v>
      </c>
      <c r="Q14" s="164">
        <f t="shared" si="12"/>
        <v>0</v>
      </c>
      <c r="R14" s="165">
        <f>+'Sheet1 -c.lanh'!S14/1000000</f>
        <v>0</v>
      </c>
      <c r="S14" s="165">
        <f>+'Sheet1 -c.lanh'!T14/1000000</f>
        <v>0</v>
      </c>
      <c r="T14" s="165">
        <f>+'Sheet1 -c.lanh'!U14/1000000</f>
        <v>0</v>
      </c>
      <c r="U14" s="165">
        <f>+'Sheet1 -c.lanh'!V14/1000000</f>
        <v>0</v>
      </c>
      <c r="V14" s="164">
        <f t="shared" si="14"/>
        <v>953.33714499999996</v>
      </c>
      <c r="W14" s="165">
        <f>+'Sheet1 -c.lanh'!X14/1000000</f>
        <v>0</v>
      </c>
      <c r="X14" s="165">
        <f>+'Sheet1 -c.lanh'!Y14/1000000</f>
        <v>953.33714499999996</v>
      </c>
      <c r="Y14" s="166">
        <f t="shared" si="15"/>
        <v>0.81646792687067615</v>
      </c>
      <c r="Z14" s="166"/>
      <c r="AA14" s="166">
        <f t="shared" si="16"/>
        <v>0.7760054191248249</v>
      </c>
      <c r="AB14" s="166"/>
      <c r="AC14" s="166"/>
      <c r="AD14" s="166"/>
      <c r="AE14" s="167" t="e">
        <f t="shared" ref="AE14:AE60" si="17">+Q14/I14</f>
        <v>#DIV/0!</v>
      </c>
      <c r="AF14" s="167"/>
      <c r="AG14" s="167" t="e">
        <f t="shared" ref="AG14:AG56" si="18">+S14/K14</f>
        <v>#DIV/0!</v>
      </c>
      <c r="AH14" s="143">
        <f t="shared" si="9"/>
        <v>0</v>
      </c>
      <c r="AI14" s="158" t="s">
        <v>477</v>
      </c>
      <c r="AJ14" s="168">
        <v>7500000000</v>
      </c>
      <c r="AK14" s="145"/>
      <c r="AL14" s="145"/>
      <c r="AM14" s="169"/>
      <c r="AN14" s="170"/>
      <c r="AO14" s="145"/>
      <c r="AP14" s="145"/>
    </row>
    <row r="15" spans="1:47" s="146" customFormat="1" ht="22.6" customHeight="1" x14ac:dyDescent="0.25">
      <c r="A15" s="162">
        <v>5</v>
      </c>
      <c r="B15" s="163" t="s">
        <v>91</v>
      </c>
      <c r="C15" s="164">
        <f t="shared" si="10"/>
        <v>1189468.6366920001</v>
      </c>
      <c r="D15" s="165">
        <f>+'Sheet1 -c.lanh'!D15/1000000</f>
        <v>1167715.168692</v>
      </c>
      <c r="E15" s="165">
        <f>+'Sheet1 -c.lanh'!E15/1000000</f>
        <v>21753.468000000001</v>
      </c>
      <c r="F15" s="165">
        <f>+'Sheet1 -c.lanh'!F15/1000000</f>
        <v>0</v>
      </c>
      <c r="G15" s="165">
        <f>+'Sheet1 -c.lanh'!G15/1000000</f>
        <v>0</v>
      </c>
      <c r="H15" s="165">
        <f>+'Sheet1 -c.lanh'!H15/1000000</f>
        <v>0</v>
      </c>
      <c r="I15" s="164">
        <f t="shared" si="13"/>
        <v>0</v>
      </c>
      <c r="J15" s="165">
        <f>+'Sheet1 -c.lanh'!K15/1000000</f>
        <v>0</v>
      </c>
      <c r="K15" s="165">
        <f>+'Sheet1 -c.lanh'!L15/1000000</f>
        <v>0</v>
      </c>
      <c r="L15" s="164">
        <f t="shared" si="11"/>
        <v>2603329.587293</v>
      </c>
      <c r="M15" s="165">
        <f>+'Sheet1 -c.lanh'!N15/1000000</f>
        <v>1838320.1558350001</v>
      </c>
      <c r="N15" s="165">
        <f>+'Sheet1 -c.lanh'!O15/1000000</f>
        <v>14560.143</v>
      </c>
      <c r="O15" s="165">
        <f>+'Sheet1 -c.lanh'!P15/1000000</f>
        <v>0</v>
      </c>
      <c r="P15" s="165">
        <f>+'Sheet1 -c.lanh'!Q15/1000000</f>
        <v>0</v>
      </c>
      <c r="Q15" s="164"/>
      <c r="R15" s="165">
        <f>+'Sheet1 -c.lanh'!S15/1000000</f>
        <v>0</v>
      </c>
      <c r="S15" s="165">
        <f>+'Sheet1 -c.lanh'!T15/1000000</f>
        <v>0</v>
      </c>
      <c r="T15" s="165">
        <f>+'Sheet1 -c.lanh'!U15/1000000</f>
        <v>0</v>
      </c>
      <c r="U15" s="165">
        <f>+'Sheet1 -c.lanh'!V15/1000000</f>
        <v>0</v>
      </c>
      <c r="V15" s="164">
        <f t="shared" si="14"/>
        <v>750449.28845800005</v>
      </c>
      <c r="W15" s="165">
        <f>+'Sheet1 -c.lanh'!X15/1000000</f>
        <v>750449.28845800005</v>
      </c>
      <c r="X15" s="165">
        <f>+'Sheet1 -c.lanh'!Y15/1000000</f>
        <v>0</v>
      </c>
      <c r="Y15" s="166">
        <f t="shared" si="15"/>
        <v>2.1886492060295524</v>
      </c>
      <c r="Z15" s="166"/>
      <c r="AA15" s="166">
        <f t="shared" si="16"/>
        <v>0.66932513932950821</v>
      </c>
      <c r="AB15" s="166"/>
      <c r="AC15" s="166"/>
      <c r="AD15" s="166"/>
      <c r="AE15" s="167"/>
      <c r="AF15" s="167"/>
      <c r="AG15" s="167"/>
      <c r="AH15" s="143">
        <f t="shared" si="9"/>
        <v>0</v>
      </c>
      <c r="AI15" s="158" t="s">
        <v>478</v>
      </c>
      <c r="AJ15" s="168">
        <v>20123891800</v>
      </c>
      <c r="AK15" s="145"/>
      <c r="AL15" s="145"/>
      <c r="AM15" s="169"/>
      <c r="AN15" s="170"/>
      <c r="AO15" s="145"/>
      <c r="AP15" s="145"/>
    </row>
    <row r="16" spans="1:47" s="146" customFormat="1" ht="15.05" customHeight="1" x14ac:dyDescent="0.25">
      <c r="A16" s="162">
        <v>6</v>
      </c>
      <c r="B16" s="163" t="s">
        <v>518</v>
      </c>
      <c r="C16" s="164">
        <f t="shared" si="10"/>
        <v>342.101</v>
      </c>
      <c r="D16" s="165">
        <f>+'Sheet1 -c.lanh'!D16/1000000</f>
        <v>342.101</v>
      </c>
      <c r="E16" s="165">
        <f>+'Sheet1 -c.lanh'!E16/1000000</f>
        <v>0</v>
      </c>
      <c r="F16" s="165">
        <f>+'Sheet1 -c.lanh'!F16/1000000</f>
        <v>0</v>
      </c>
      <c r="G16" s="165">
        <f>+'Sheet1 -c.lanh'!G16/1000000</f>
        <v>0</v>
      </c>
      <c r="H16" s="165">
        <f>+'Sheet1 -c.lanh'!H16/1000000</f>
        <v>0</v>
      </c>
      <c r="I16" s="164">
        <f t="shared" si="13"/>
        <v>0</v>
      </c>
      <c r="J16" s="165">
        <f>+'Sheet1 -c.lanh'!K16/1000000</f>
        <v>0</v>
      </c>
      <c r="K16" s="165">
        <f>+'Sheet1 -c.lanh'!L16/1000000</f>
        <v>0</v>
      </c>
      <c r="L16" s="164">
        <f t="shared" si="11"/>
        <v>342.101</v>
      </c>
      <c r="M16" s="165">
        <f>+'Sheet1 -c.lanh'!N16/1000000</f>
        <v>342.101</v>
      </c>
      <c r="N16" s="165">
        <f>+'Sheet1 -c.lanh'!O16/1000000</f>
        <v>0</v>
      </c>
      <c r="O16" s="165">
        <f>+'Sheet1 -c.lanh'!P16/1000000</f>
        <v>0</v>
      </c>
      <c r="P16" s="165">
        <f>+'Sheet1 -c.lanh'!Q16/1000000</f>
        <v>0</v>
      </c>
      <c r="Q16" s="164">
        <f t="shared" si="12"/>
        <v>0</v>
      </c>
      <c r="R16" s="165">
        <f>+'Sheet1 -c.lanh'!S16/1000000</f>
        <v>0</v>
      </c>
      <c r="S16" s="165">
        <f>+'Sheet1 -c.lanh'!T16/1000000</f>
        <v>0</v>
      </c>
      <c r="T16" s="165">
        <f>+'Sheet1 -c.lanh'!U16/1000000</f>
        <v>0</v>
      </c>
      <c r="U16" s="165">
        <f>+'Sheet1 -c.lanh'!V16/1000000</f>
        <v>0</v>
      </c>
      <c r="V16" s="164">
        <f t="shared" si="14"/>
        <v>0</v>
      </c>
      <c r="W16" s="165">
        <f>+'Sheet1 -c.lanh'!X16/1000000</f>
        <v>0</v>
      </c>
      <c r="X16" s="165">
        <f>+'Sheet1 -c.lanh'!Y16/1000000</f>
        <v>0</v>
      </c>
      <c r="Y16" s="166">
        <f t="shared" si="15"/>
        <v>1</v>
      </c>
      <c r="Z16" s="166">
        <f t="shared" ref="Z16:Z75" si="19">+M16/D16</f>
        <v>1</v>
      </c>
      <c r="AA16" s="166" t="e">
        <f t="shared" si="16"/>
        <v>#DIV/0!</v>
      </c>
      <c r="AB16" s="166"/>
      <c r="AC16" s="166"/>
      <c r="AD16" s="166"/>
      <c r="AE16" s="167"/>
      <c r="AF16" s="167"/>
      <c r="AG16" s="167"/>
      <c r="AH16" s="143">
        <f t="shared" si="9"/>
        <v>0</v>
      </c>
      <c r="AI16" s="158" t="s">
        <v>479</v>
      </c>
      <c r="AJ16" s="168">
        <v>14126839397</v>
      </c>
      <c r="AK16" s="145"/>
      <c r="AL16" s="145"/>
      <c r="AM16" s="169"/>
      <c r="AN16" s="170"/>
      <c r="AO16" s="145"/>
      <c r="AP16" s="145"/>
    </row>
    <row r="17" spans="1:64" s="145" customFormat="1" ht="15.05" customHeight="1" x14ac:dyDescent="0.25">
      <c r="A17" s="162">
        <v>7</v>
      </c>
      <c r="B17" s="163" t="s">
        <v>514</v>
      </c>
      <c r="C17" s="164">
        <f t="shared" si="10"/>
        <v>16151.716</v>
      </c>
      <c r="D17" s="165">
        <f>+'Sheet1 -c.lanh'!D17/1000000</f>
        <v>0</v>
      </c>
      <c r="E17" s="165">
        <f>+'Sheet1 -c.lanh'!E17/1000000</f>
        <v>16151.716</v>
      </c>
      <c r="F17" s="165">
        <f>+'Sheet1 -c.lanh'!F17/1000000</f>
        <v>0</v>
      </c>
      <c r="G17" s="165">
        <f>+'Sheet1 -c.lanh'!G17/1000000</f>
        <v>0</v>
      </c>
      <c r="H17" s="165">
        <f>+'Sheet1 -c.lanh'!H17/1000000</f>
        <v>0</v>
      </c>
      <c r="I17" s="164">
        <f t="shared" si="13"/>
        <v>0</v>
      </c>
      <c r="J17" s="165">
        <f>+'Sheet1 -c.lanh'!K17/1000000</f>
        <v>0</v>
      </c>
      <c r="K17" s="165">
        <f>+'Sheet1 -c.lanh'!L17/1000000</f>
        <v>0</v>
      </c>
      <c r="L17" s="164">
        <f t="shared" si="11"/>
        <v>7435.9287969999996</v>
      </c>
      <c r="M17" s="165">
        <f>+'Sheet1 -c.lanh'!N17/1000000</f>
        <v>0</v>
      </c>
      <c r="N17" s="165">
        <f>+'Sheet1 -c.lanh'!O17/1000000</f>
        <v>7387.9955049999999</v>
      </c>
      <c r="O17" s="165">
        <f>+'Sheet1 -c.lanh'!P17/1000000</f>
        <v>0</v>
      </c>
      <c r="P17" s="165">
        <f>+'Sheet1 -c.lanh'!Q17/1000000</f>
        <v>0</v>
      </c>
      <c r="Q17" s="164">
        <f t="shared" si="12"/>
        <v>0</v>
      </c>
      <c r="R17" s="165">
        <f>+'Sheet1 -c.lanh'!S17/1000000</f>
        <v>0</v>
      </c>
      <c r="S17" s="165">
        <f>+'Sheet1 -c.lanh'!T17/1000000</f>
        <v>0</v>
      </c>
      <c r="T17" s="165">
        <f>+'Sheet1 -c.lanh'!U17/1000000</f>
        <v>0</v>
      </c>
      <c r="U17" s="165">
        <f>+'Sheet1 -c.lanh'!V17/1000000</f>
        <v>0</v>
      </c>
      <c r="V17" s="164">
        <f t="shared" si="14"/>
        <v>47.933292000000002</v>
      </c>
      <c r="W17" s="165">
        <f>+'Sheet1 -c.lanh'!X17/1000000</f>
        <v>0</v>
      </c>
      <c r="X17" s="165">
        <f>+'Sheet1 -c.lanh'!Y17/1000000</f>
        <v>47.933292000000002</v>
      </c>
      <c r="Y17" s="166">
        <f t="shared" si="15"/>
        <v>0.46038011050962013</v>
      </c>
      <c r="Z17" s="166"/>
      <c r="AA17" s="166">
        <f t="shared" si="16"/>
        <v>0.45741242014161215</v>
      </c>
      <c r="AB17" s="166"/>
      <c r="AC17" s="166"/>
      <c r="AD17" s="166"/>
      <c r="AE17" s="167"/>
      <c r="AF17" s="167"/>
      <c r="AG17" s="167"/>
      <c r="AH17" s="143">
        <f t="shared" si="9"/>
        <v>0</v>
      </c>
      <c r="AI17" s="158" t="s">
        <v>480</v>
      </c>
      <c r="AJ17" s="168">
        <v>10018422000</v>
      </c>
      <c r="AM17" s="169"/>
      <c r="AN17" s="170"/>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row>
    <row r="18" spans="1:64" s="145" customFormat="1" ht="22.6" customHeight="1" x14ac:dyDescent="0.25">
      <c r="A18" s="162">
        <v>8</v>
      </c>
      <c r="B18" s="163" t="s">
        <v>92</v>
      </c>
      <c r="C18" s="164">
        <f t="shared" si="10"/>
        <v>4727.3429999999998</v>
      </c>
      <c r="D18" s="165">
        <f>+'Sheet1 -c.lanh'!D18/1000000</f>
        <v>0</v>
      </c>
      <c r="E18" s="165">
        <f>+'Sheet1 -c.lanh'!E18/1000000</f>
        <v>4727.3429999999998</v>
      </c>
      <c r="F18" s="165">
        <f>+'Sheet1 -c.lanh'!F18/1000000</f>
        <v>0</v>
      </c>
      <c r="G18" s="165">
        <f>+'Sheet1 -c.lanh'!G18/1000000</f>
        <v>0</v>
      </c>
      <c r="H18" s="165">
        <f>+'Sheet1 -c.lanh'!H18/1000000</f>
        <v>0</v>
      </c>
      <c r="I18" s="164">
        <f t="shared" si="13"/>
        <v>0</v>
      </c>
      <c r="J18" s="165">
        <f>+'Sheet1 -c.lanh'!K18/1000000</f>
        <v>0</v>
      </c>
      <c r="K18" s="165">
        <f>+'Sheet1 -c.lanh'!L18/1000000</f>
        <v>0</v>
      </c>
      <c r="L18" s="164">
        <f t="shared" si="11"/>
        <v>3851.9587240000001</v>
      </c>
      <c r="M18" s="165">
        <f>+'Sheet1 -c.lanh'!N18/1000000</f>
        <v>0</v>
      </c>
      <c r="N18" s="165">
        <f>+'Sheet1 -c.lanh'!O18/1000000</f>
        <v>3250.4779239999998</v>
      </c>
      <c r="O18" s="165">
        <f>+'Sheet1 -c.lanh'!P18/1000000</f>
        <v>0</v>
      </c>
      <c r="P18" s="165">
        <f>+'Sheet1 -c.lanh'!Q18/1000000</f>
        <v>0</v>
      </c>
      <c r="Q18" s="164">
        <f t="shared" si="12"/>
        <v>0</v>
      </c>
      <c r="R18" s="165">
        <f>+'Sheet1 -c.lanh'!S18/1000000</f>
        <v>0</v>
      </c>
      <c r="S18" s="165">
        <f>+'Sheet1 -c.lanh'!T18/1000000</f>
        <v>0</v>
      </c>
      <c r="T18" s="165">
        <f>+'Sheet1 -c.lanh'!U18/1000000</f>
        <v>0</v>
      </c>
      <c r="U18" s="165">
        <f>+'Sheet1 -c.lanh'!V18/1000000</f>
        <v>0</v>
      </c>
      <c r="V18" s="164">
        <f t="shared" si="14"/>
        <v>601.48080000000004</v>
      </c>
      <c r="W18" s="165">
        <f>+'Sheet1 -c.lanh'!X18/1000000</f>
        <v>0</v>
      </c>
      <c r="X18" s="165">
        <f>+'Sheet1 -c.lanh'!Y18/1000000</f>
        <v>601.48080000000004</v>
      </c>
      <c r="Y18" s="166">
        <f t="shared" si="15"/>
        <v>0.81482530969299249</v>
      </c>
      <c r="Z18" s="166" t="e">
        <f t="shared" si="19"/>
        <v>#DIV/0!</v>
      </c>
      <c r="AA18" s="166">
        <f t="shared" si="16"/>
        <v>0.68759087800483276</v>
      </c>
      <c r="AB18" s="166"/>
      <c r="AC18" s="166"/>
      <c r="AD18" s="166"/>
      <c r="AE18" s="167"/>
      <c r="AF18" s="167"/>
      <c r="AG18" s="167"/>
      <c r="AH18" s="143">
        <f t="shared" si="9"/>
        <v>0</v>
      </c>
      <c r="AI18" s="158" t="s">
        <v>481</v>
      </c>
      <c r="AJ18" s="168"/>
      <c r="AM18" s="169"/>
      <c r="AN18" s="170"/>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row>
    <row r="19" spans="1:64" s="145" customFormat="1" ht="22.6" customHeight="1" x14ac:dyDescent="0.25">
      <c r="A19" s="162">
        <v>9</v>
      </c>
      <c r="B19" s="163" t="s">
        <v>517</v>
      </c>
      <c r="C19" s="164">
        <f t="shared" si="10"/>
        <v>70.528000000000006</v>
      </c>
      <c r="D19" s="165">
        <f>+'Sheet1 -c.lanh'!D19/1000000</f>
        <v>70.528000000000006</v>
      </c>
      <c r="E19" s="165">
        <f>+'Sheet1 -c.lanh'!E19/1000000</f>
        <v>0</v>
      </c>
      <c r="F19" s="165">
        <f>+'Sheet1 -c.lanh'!F19/1000000</f>
        <v>0</v>
      </c>
      <c r="G19" s="165">
        <f>+'Sheet1 -c.lanh'!G19/1000000</f>
        <v>0</v>
      </c>
      <c r="H19" s="165">
        <f>+'Sheet1 -c.lanh'!H19/1000000</f>
        <v>0</v>
      </c>
      <c r="I19" s="164">
        <f t="shared" ref="I19" si="20">+SUBTOTAL(9,I20:I21)</f>
        <v>0</v>
      </c>
      <c r="J19" s="165">
        <f>+'Sheet1 -c.lanh'!K19/1000000</f>
        <v>0</v>
      </c>
      <c r="K19" s="165">
        <f>+'Sheet1 -c.lanh'!L19/1000000</f>
        <v>0</v>
      </c>
      <c r="L19" s="164">
        <f t="shared" si="11"/>
        <v>0</v>
      </c>
      <c r="M19" s="165">
        <f>+'Sheet1 -c.lanh'!N19/1000000</f>
        <v>0</v>
      </c>
      <c r="N19" s="165">
        <f>+'Sheet1 -c.lanh'!O19/1000000</f>
        <v>0</v>
      </c>
      <c r="O19" s="165">
        <f>+'Sheet1 -c.lanh'!P19/1000000</f>
        <v>0</v>
      </c>
      <c r="P19" s="165">
        <f>+'Sheet1 -c.lanh'!Q19/1000000</f>
        <v>0</v>
      </c>
      <c r="Q19" s="164">
        <f t="shared" si="12"/>
        <v>0</v>
      </c>
      <c r="R19" s="165">
        <f>+'Sheet1 -c.lanh'!S19/1000000</f>
        <v>0</v>
      </c>
      <c r="S19" s="165">
        <f>+'Sheet1 -c.lanh'!T19/1000000</f>
        <v>0</v>
      </c>
      <c r="T19" s="165">
        <f>+'Sheet1 -c.lanh'!U19/1000000</f>
        <v>0</v>
      </c>
      <c r="U19" s="165">
        <f>+'Sheet1 -c.lanh'!V19/1000000</f>
        <v>0</v>
      </c>
      <c r="V19" s="164">
        <f t="shared" si="14"/>
        <v>0</v>
      </c>
      <c r="W19" s="165">
        <f>+'Sheet1 -c.lanh'!X19/1000000</f>
        <v>0</v>
      </c>
      <c r="X19" s="165">
        <f>+'Sheet1 -c.lanh'!Y19/1000000</f>
        <v>0</v>
      </c>
      <c r="Y19" s="166">
        <f t="shared" si="15"/>
        <v>0</v>
      </c>
      <c r="Z19" s="166"/>
      <c r="AA19" s="166" t="e">
        <f t="shared" si="16"/>
        <v>#DIV/0!</v>
      </c>
      <c r="AB19" s="166"/>
      <c r="AC19" s="166"/>
      <c r="AD19" s="166"/>
      <c r="AE19" s="167"/>
      <c r="AF19" s="167"/>
      <c r="AG19" s="167"/>
      <c r="AH19" s="143">
        <f t="shared" si="9"/>
        <v>0</v>
      </c>
      <c r="AI19" s="158" t="s">
        <v>554</v>
      </c>
      <c r="AJ19" s="168"/>
      <c r="AM19" s="169"/>
      <c r="AN19" s="170"/>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row>
    <row r="20" spans="1:64" s="145" customFormat="1" ht="22.6" customHeight="1" x14ac:dyDescent="0.25">
      <c r="A20" s="162">
        <v>10</v>
      </c>
      <c r="B20" s="163" t="s">
        <v>519</v>
      </c>
      <c r="C20" s="164">
        <f t="shared" si="10"/>
        <v>6400</v>
      </c>
      <c r="D20" s="165">
        <f>+'Sheet1 -c.lanh'!D20/1000000</f>
        <v>6400</v>
      </c>
      <c r="E20" s="165">
        <f>+'Sheet1 -c.lanh'!E20/1000000</f>
        <v>0</v>
      </c>
      <c r="F20" s="165">
        <f>+'Sheet1 -c.lanh'!F20/1000000</f>
        <v>0</v>
      </c>
      <c r="G20" s="165">
        <f>+'Sheet1 -c.lanh'!G20/1000000</f>
        <v>0</v>
      </c>
      <c r="H20" s="165">
        <f>+'Sheet1 -c.lanh'!H20/1000000</f>
        <v>0</v>
      </c>
      <c r="I20" s="164">
        <f t="shared" si="13"/>
        <v>0</v>
      </c>
      <c r="J20" s="165">
        <f>+'Sheet1 -c.lanh'!K20/1000000</f>
        <v>0</v>
      </c>
      <c r="K20" s="165">
        <f>+'Sheet1 -c.lanh'!L20/1000000</f>
        <v>0</v>
      </c>
      <c r="L20" s="164">
        <f t="shared" si="11"/>
        <v>9539.2969999999987</v>
      </c>
      <c r="M20" s="165">
        <f>+'Sheet1 -c.lanh'!N20/1000000</f>
        <v>8421.7549999999992</v>
      </c>
      <c r="N20" s="165">
        <f>+'Sheet1 -c.lanh'!O20/1000000</f>
        <v>0</v>
      </c>
      <c r="O20" s="165">
        <f>+'Sheet1 -c.lanh'!P20/1000000</f>
        <v>0</v>
      </c>
      <c r="P20" s="165">
        <f>+'Sheet1 -c.lanh'!Q20/1000000</f>
        <v>0</v>
      </c>
      <c r="Q20" s="164">
        <f t="shared" si="12"/>
        <v>0</v>
      </c>
      <c r="R20" s="165">
        <f>+'Sheet1 -c.lanh'!S20/1000000</f>
        <v>0</v>
      </c>
      <c r="S20" s="165">
        <f>+'Sheet1 -c.lanh'!T20/1000000</f>
        <v>0</v>
      </c>
      <c r="T20" s="165">
        <f>+'Sheet1 -c.lanh'!U20/1000000</f>
        <v>0</v>
      </c>
      <c r="U20" s="165">
        <f>+'Sheet1 -c.lanh'!V20/1000000</f>
        <v>0</v>
      </c>
      <c r="V20" s="164">
        <f t="shared" si="14"/>
        <v>1117.5419999999999</v>
      </c>
      <c r="W20" s="165">
        <f>+'Sheet1 -c.lanh'!X20/1000000</f>
        <v>1117.5419999999999</v>
      </c>
      <c r="X20" s="165">
        <f>+'Sheet1 -c.lanh'!Y20/1000000</f>
        <v>0</v>
      </c>
      <c r="Y20" s="166">
        <f t="shared" si="15"/>
        <v>1.4905151562499999</v>
      </c>
      <c r="Z20" s="166"/>
      <c r="AA20" s="166" t="e">
        <f t="shared" si="16"/>
        <v>#DIV/0!</v>
      </c>
      <c r="AB20" s="166"/>
      <c r="AC20" s="166"/>
      <c r="AD20" s="166"/>
      <c r="AE20" s="167"/>
      <c r="AF20" s="167"/>
      <c r="AG20" s="167"/>
      <c r="AH20" s="143">
        <f t="shared" si="9"/>
        <v>0</v>
      </c>
      <c r="AI20" s="158" t="s">
        <v>537</v>
      </c>
      <c r="AJ20" s="168">
        <v>38392778129</v>
      </c>
      <c r="AM20" s="169"/>
      <c r="AN20" s="170"/>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row>
    <row r="21" spans="1:64" s="145" customFormat="1" ht="22.6" customHeight="1" x14ac:dyDescent="0.25">
      <c r="A21" s="162">
        <v>11</v>
      </c>
      <c r="B21" s="163" t="s">
        <v>90</v>
      </c>
      <c r="C21" s="164">
        <f t="shared" si="10"/>
        <v>58.831000000000003</v>
      </c>
      <c r="D21" s="165">
        <f>+'Sheet1 -c.lanh'!D21/1000000</f>
        <v>58.831000000000003</v>
      </c>
      <c r="E21" s="165">
        <f>+'Sheet1 -c.lanh'!E21/1000000</f>
        <v>0</v>
      </c>
      <c r="F21" s="165">
        <f>+'Sheet1 -c.lanh'!F21/1000000</f>
        <v>0</v>
      </c>
      <c r="G21" s="165">
        <f>+'Sheet1 -c.lanh'!G21/1000000</f>
        <v>0</v>
      </c>
      <c r="H21" s="165">
        <f>+'Sheet1 -c.lanh'!H21/1000000</f>
        <v>0</v>
      </c>
      <c r="I21" s="164">
        <f t="shared" si="13"/>
        <v>0</v>
      </c>
      <c r="J21" s="165">
        <f>+'Sheet1 -c.lanh'!K21/1000000</f>
        <v>0</v>
      </c>
      <c r="K21" s="165">
        <f>+'Sheet1 -c.lanh'!L21/1000000</f>
        <v>0</v>
      </c>
      <c r="L21" s="164">
        <f t="shared" si="11"/>
        <v>58.831000000000003</v>
      </c>
      <c r="M21" s="165">
        <f>+'Sheet1 -c.lanh'!N21/1000000</f>
        <v>58.831000000000003</v>
      </c>
      <c r="N21" s="165">
        <f>+'Sheet1 -c.lanh'!O21/1000000</f>
        <v>0</v>
      </c>
      <c r="O21" s="165">
        <f>+'Sheet1 -c.lanh'!P21/1000000</f>
        <v>0</v>
      </c>
      <c r="P21" s="165">
        <f>+'Sheet1 -c.lanh'!Q21/1000000</f>
        <v>0</v>
      </c>
      <c r="Q21" s="164">
        <f t="shared" si="12"/>
        <v>0</v>
      </c>
      <c r="R21" s="165">
        <f>+'Sheet1 -c.lanh'!S21/1000000</f>
        <v>0</v>
      </c>
      <c r="S21" s="165">
        <f>+'Sheet1 -c.lanh'!T21/1000000</f>
        <v>0</v>
      </c>
      <c r="T21" s="165">
        <f>+'Sheet1 -c.lanh'!U21/1000000</f>
        <v>0</v>
      </c>
      <c r="U21" s="165">
        <f>+'Sheet1 -c.lanh'!V21/1000000</f>
        <v>0</v>
      </c>
      <c r="V21" s="164">
        <f t="shared" si="14"/>
        <v>0</v>
      </c>
      <c r="W21" s="165">
        <f>+'Sheet1 -c.lanh'!X21/1000000</f>
        <v>0</v>
      </c>
      <c r="X21" s="165">
        <f>+'Sheet1 -c.lanh'!Y21/1000000</f>
        <v>0</v>
      </c>
      <c r="Y21" s="166">
        <f t="shared" si="15"/>
        <v>1</v>
      </c>
      <c r="Z21" s="166">
        <f t="shared" si="19"/>
        <v>1</v>
      </c>
      <c r="AA21" s="166" t="e">
        <f t="shared" si="16"/>
        <v>#DIV/0!</v>
      </c>
      <c r="AB21" s="166"/>
      <c r="AC21" s="166"/>
      <c r="AD21" s="166"/>
      <c r="AE21" s="167"/>
      <c r="AF21" s="167"/>
      <c r="AG21" s="167"/>
      <c r="AH21" s="143">
        <f t="shared" si="9"/>
        <v>0</v>
      </c>
      <c r="AI21" s="158" t="s">
        <v>482</v>
      </c>
      <c r="AJ21" s="168">
        <v>8303853199</v>
      </c>
      <c r="AM21" s="169"/>
      <c r="AN21" s="170"/>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row>
    <row r="22" spans="1:64" s="145" customFormat="1" ht="22.6" customHeight="1" x14ac:dyDescent="0.25">
      <c r="A22" s="162">
        <v>12</v>
      </c>
      <c r="B22" s="163" t="s">
        <v>124</v>
      </c>
      <c r="C22" s="164">
        <f t="shared" si="10"/>
        <v>0</v>
      </c>
      <c r="D22" s="165">
        <f>+'Sheet1 -c.lanh'!D22/1000000</f>
        <v>0</v>
      </c>
      <c r="E22" s="165">
        <f>+'Sheet1 -c.lanh'!E22/1000000</f>
        <v>0</v>
      </c>
      <c r="F22" s="165">
        <f>+'Sheet1 -c.lanh'!F22/1000000</f>
        <v>0</v>
      </c>
      <c r="G22" s="165">
        <f>+'Sheet1 -c.lanh'!G22/1000000</f>
        <v>0</v>
      </c>
      <c r="H22" s="165">
        <f>+'Sheet1 -c.lanh'!H22/1000000</f>
        <v>0</v>
      </c>
      <c r="I22" s="164">
        <f t="shared" si="13"/>
        <v>0</v>
      </c>
      <c r="J22" s="165">
        <f>+'Sheet1 -c.lanh'!K22/1000000</f>
        <v>0</v>
      </c>
      <c r="K22" s="165">
        <f>+'Sheet1 -c.lanh'!L22/1000000</f>
        <v>0</v>
      </c>
      <c r="L22" s="164">
        <f t="shared" si="11"/>
        <v>9242.5308000000005</v>
      </c>
      <c r="M22" s="165">
        <f>+'Sheet1 -c.lanh'!N22/1000000</f>
        <v>6331.4120000000003</v>
      </c>
      <c r="N22" s="165">
        <f>+'Sheet1 -c.lanh'!O22/1000000</f>
        <v>0</v>
      </c>
      <c r="O22" s="165">
        <f>+'Sheet1 -c.lanh'!P22/1000000</f>
        <v>0</v>
      </c>
      <c r="P22" s="165">
        <f>+'Sheet1 -c.lanh'!Q22/1000000</f>
        <v>0</v>
      </c>
      <c r="Q22" s="164">
        <f t="shared" si="12"/>
        <v>0</v>
      </c>
      <c r="R22" s="165">
        <f>+'Sheet1 -c.lanh'!S22/1000000</f>
        <v>0</v>
      </c>
      <c r="S22" s="165">
        <f>+'Sheet1 -c.lanh'!T22/1000000</f>
        <v>0</v>
      </c>
      <c r="T22" s="165">
        <f>+'Sheet1 -c.lanh'!U22/1000000</f>
        <v>0</v>
      </c>
      <c r="U22" s="165">
        <f>+'Sheet1 -c.lanh'!V22/1000000</f>
        <v>0</v>
      </c>
      <c r="V22" s="164">
        <f t="shared" si="14"/>
        <v>2911.1188000000002</v>
      </c>
      <c r="W22" s="165">
        <f>+'Sheet1 -c.lanh'!X22/1000000</f>
        <v>2911.1188000000002</v>
      </c>
      <c r="X22" s="165">
        <f>+'Sheet1 -c.lanh'!Y22/1000000</f>
        <v>0</v>
      </c>
      <c r="Y22" s="166" t="e">
        <f t="shared" si="15"/>
        <v>#DIV/0!</v>
      </c>
      <c r="Z22" s="166" t="e">
        <f t="shared" si="19"/>
        <v>#DIV/0!</v>
      </c>
      <c r="AA22" s="166" t="e">
        <f t="shared" si="16"/>
        <v>#DIV/0!</v>
      </c>
      <c r="AB22" s="166"/>
      <c r="AC22" s="166"/>
      <c r="AD22" s="166"/>
      <c r="AE22" s="167"/>
      <c r="AF22" s="167"/>
      <c r="AG22" s="167"/>
      <c r="AH22" s="143">
        <f t="shared" si="9"/>
        <v>0</v>
      </c>
      <c r="AI22" s="158" t="s">
        <v>555</v>
      </c>
      <c r="AJ22" s="168">
        <v>529082000</v>
      </c>
      <c r="AM22" s="169"/>
      <c r="AN22" s="170"/>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row>
    <row r="23" spans="1:64" s="145" customFormat="1" ht="22.6" customHeight="1" x14ac:dyDescent="0.25">
      <c r="A23" s="162">
        <v>13</v>
      </c>
      <c r="B23" s="163" t="s">
        <v>515</v>
      </c>
      <c r="C23" s="164">
        <f t="shared" si="10"/>
        <v>290784.54804999998</v>
      </c>
      <c r="D23" s="165">
        <f>+'Sheet1 -c.lanh'!D23/1000000</f>
        <v>0</v>
      </c>
      <c r="E23" s="165">
        <f>+'Sheet1 -c.lanh'!E23/1000000</f>
        <v>290784.54804999998</v>
      </c>
      <c r="F23" s="165">
        <f>+'Sheet1 -c.lanh'!F23/1000000</f>
        <v>0</v>
      </c>
      <c r="G23" s="165">
        <f>+'Sheet1 -c.lanh'!G23/1000000</f>
        <v>0</v>
      </c>
      <c r="H23" s="165">
        <f>+'Sheet1 -c.lanh'!H23/1000000</f>
        <v>0</v>
      </c>
      <c r="I23" s="164">
        <f t="shared" si="13"/>
        <v>0</v>
      </c>
      <c r="J23" s="165">
        <f>+'Sheet1 -c.lanh'!K23/1000000</f>
        <v>0</v>
      </c>
      <c r="K23" s="165">
        <f>+'Sheet1 -c.lanh'!L23/1000000</f>
        <v>0</v>
      </c>
      <c r="L23" s="164">
        <f t="shared" si="11"/>
        <v>290784.54804999998</v>
      </c>
      <c r="M23" s="165">
        <f>+'Sheet1 -c.lanh'!N23/1000000</f>
        <v>0</v>
      </c>
      <c r="N23" s="165">
        <f>+'Sheet1 -c.lanh'!O23/1000000</f>
        <v>290784.54804999998</v>
      </c>
      <c r="O23" s="165">
        <f>+'Sheet1 -c.lanh'!P23/1000000</f>
        <v>0</v>
      </c>
      <c r="P23" s="165">
        <f>+'Sheet1 -c.lanh'!Q23/1000000</f>
        <v>0</v>
      </c>
      <c r="Q23" s="164">
        <f t="shared" si="12"/>
        <v>0</v>
      </c>
      <c r="R23" s="165">
        <f>+'Sheet1 -c.lanh'!S23/1000000</f>
        <v>0</v>
      </c>
      <c r="S23" s="165">
        <f>+'Sheet1 -c.lanh'!T23/1000000</f>
        <v>0</v>
      </c>
      <c r="T23" s="165">
        <f>+'Sheet1 -c.lanh'!U23/1000000</f>
        <v>0</v>
      </c>
      <c r="U23" s="165">
        <f>+'Sheet1 -c.lanh'!V23/1000000</f>
        <v>0</v>
      </c>
      <c r="V23" s="164">
        <f t="shared" si="14"/>
        <v>0</v>
      </c>
      <c r="W23" s="165">
        <f>+'Sheet1 -c.lanh'!X23/1000000</f>
        <v>0</v>
      </c>
      <c r="X23" s="165">
        <f>+'Sheet1 -c.lanh'!Y23/1000000</f>
        <v>0</v>
      </c>
      <c r="Y23" s="166">
        <f t="shared" si="15"/>
        <v>1</v>
      </c>
      <c r="Z23" s="166"/>
      <c r="AA23" s="166">
        <f t="shared" si="16"/>
        <v>1</v>
      </c>
      <c r="AB23" s="166"/>
      <c r="AC23" s="166"/>
      <c r="AD23" s="166"/>
      <c r="AE23" s="167" t="e">
        <f t="shared" si="17"/>
        <v>#DIV/0!</v>
      </c>
      <c r="AF23" s="167"/>
      <c r="AG23" s="167" t="e">
        <f t="shared" si="18"/>
        <v>#DIV/0!</v>
      </c>
      <c r="AH23" s="143">
        <f t="shared" si="9"/>
        <v>0</v>
      </c>
      <c r="AI23" s="158" t="s">
        <v>492</v>
      </c>
      <c r="AJ23" s="168">
        <v>342324000</v>
      </c>
      <c r="AM23" s="169"/>
      <c r="AN23" s="170"/>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row>
    <row r="24" spans="1:64" s="145" customFormat="1" x14ac:dyDescent="0.25">
      <c r="A24" s="162">
        <v>14</v>
      </c>
      <c r="B24" s="163" t="s">
        <v>121</v>
      </c>
      <c r="C24" s="164">
        <f t="shared" si="10"/>
        <v>0</v>
      </c>
      <c r="D24" s="165">
        <f>+'Sheet1 -c.lanh'!D24/1000000</f>
        <v>0</v>
      </c>
      <c r="E24" s="165">
        <f>+'Sheet1 -c.lanh'!E24/1000000</f>
        <v>0</v>
      </c>
      <c r="F24" s="165">
        <f>+'Sheet1 -c.lanh'!F24/1000000</f>
        <v>0</v>
      </c>
      <c r="G24" s="165">
        <f>+'Sheet1 -c.lanh'!G24/1000000</f>
        <v>0</v>
      </c>
      <c r="H24" s="165">
        <f>+'Sheet1 -c.lanh'!H24/1000000</f>
        <v>0</v>
      </c>
      <c r="I24" s="164">
        <f t="shared" si="13"/>
        <v>0</v>
      </c>
      <c r="J24" s="165">
        <f>+'Sheet1 -c.lanh'!K24/1000000</f>
        <v>0</v>
      </c>
      <c r="K24" s="165">
        <f>+'Sheet1 -c.lanh'!L24/1000000</f>
        <v>0</v>
      </c>
      <c r="L24" s="164">
        <f t="shared" si="11"/>
        <v>699.11450000000002</v>
      </c>
      <c r="M24" s="165">
        <f>+'Sheet1 -c.lanh'!N24/1000000</f>
        <v>699.11450000000002</v>
      </c>
      <c r="N24" s="165">
        <f>+'Sheet1 -c.lanh'!O24/1000000</f>
        <v>0</v>
      </c>
      <c r="O24" s="165">
        <f>+'Sheet1 -c.lanh'!P24/1000000</f>
        <v>0</v>
      </c>
      <c r="P24" s="165">
        <f>+'Sheet1 -c.lanh'!Q24/1000000</f>
        <v>0</v>
      </c>
      <c r="Q24" s="164">
        <f t="shared" si="12"/>
        <v>0</v>
      </c>
      <c r="R24" s="165">
        <f>+'Sheet1 -c.lanh'!S24/1000000</f>
        <v>0</v>
      </c>
      <c r="S24" s="165">
        <f>+'Sheet1 -c.lanh'!T24/1000000</f>
        <v>0</v>
      </c>
      <c r="T24" s="165">
        <f>+'Sheet1 -c.lanh'!U24/1000000</f>
        <v>0</v>
      </c>
      <c r="U24" s="165">
        <f>+'Sheet1 -c.lanh'!V24/1000000</f>
        <v>0</v>
      </c>
      <c r="V24" s="164">
        <f t="shared" si="14"/>
        <v>0</v>
      </c>
      <c r="W24" s="165">
        <f>+'Sheet1 -c.lanh'!X24/1000000</f>
        <v>0</v>
      </c>
      <c r="X24" s="165">
        <f>+'Sheet1 -c.lanh'!Y24/1000000</f>
        <v>0</v>
      </c>
      <c r="Y24" s="166" t="e">
        <f t="shared" si="15"/>
        <v>#DIV/0!</v>
      </c>
      <c r="Z24" s="166"/>
      <c r="AA24" s="166" t="e">
        <f t="shared" si="16"/>
        <v>#DIV/0!</v>
      </c>
      <c r="AB24" s="166"/>
      <c r="AC24" s="166"/>
      <c r="AD24" s="166"/>
      <c r="AE24" s="167"/>
      <c r="AF24" s="167"/>
      <c r="AG24" s="167"/>
      <c r="AH24" s="143">
        <f t="shared" si="9"/>
        <v>0</v>
      </c>
      <c r="AI24" s="158" t="s">
        <v>51</v>
      </c>
      <c r="AJ24" s="168">
        <v>129356384629</v>
      </c>
      <c r="AM24" s="169"/>
      <c r="AN24" s="170"/>
      <c r="AO24" s="169"/>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row>
    <row r="25" spans="1:64" s="145" customFormat="1" ht="26.2" customHeight="1" x14ac:dyDescent="0.25">
      <c r="A25" s="162">
        <v>15</v>
      </c>
      <c r="B25" s="163" t="s">
        <v>487</v>
      </c>
      <c r="C25" s="164">
        <f t="shared" si="10"/>
        <v>243689.66295900001</v>
      </c>
      <c r="D25" s="165">
        <f>+'Sheet1 -c.lanh'!D25/1000000</f>
        <v>243689.66295900001</v>
      </c>
      <c r="E25" s="165">
        <f>+'Sheet1 -c.lanh'!E25/1000000</f>
        <v>0</v>
      </c>
      <c r="F25" s="165">
        <f>+'Sheet1 -c.lanh'!F25/1000000</f>
        <v>0</v>
      </c>
      <c r="G25" s="165">
        <f>+'Sheet1 -c.lanh'!G25/1000000</f>
        <v>0</v>
      </c>
      <c r="H25" s="165">
        <f>+'Sheet1 -c.lanh'!H25/1000000</f>
        <v>0</v>
      </c>
      <c r="I25" s="164">
        <f t="shared" si="13"/>
        <v>0</v>
      </c>
      <c r="J25" s="165">
        <f>+'Sheet1 -c.lanh'!K25/1000000</f>
        <v>0</v>
      </c>
      <c r="K25" s="165">
        <f>+'Sheet1 -c.lanh'!L25/1000000</f>
        <v>0</v>
      </c>
      <c r="L25" s="164">
        <f t="shared" si="11"/>
        <v>257813.03599599999</v>
      </c>
      <c r="M25" s="165">
        <f>+'Sheet1 -c.lanh'!N25/1000000</f>
        <v>203764.653578</v>
      </c>
      <c r="N25" s="165">
        <f>+'Sheet1 -c.lanh'!O25/1000000</f>
        <v>0</v>
      </c>
      <c r="O25" s="165">
        <f>+'Sheet1 -c.lanh'!P25/1000000</f>
        <v>0</v>
      </c>
      <c r="P25" s="165">
        <f>+'Sheet1 -c.lanh'!Q25/1000000</f>
        <v>0</v>
      </c>
      <c r="Q25" s="164">
        <f t="shared" si="12"/>
        <v>0</v>
      </c>
      <c r="R25" s="165">
        <f>+'Sheet1 -c.lanh'!S25/1000000</f>
        <v>0</v>
      </c>
      <c r="S25" s="165">
        <f>+'Sheet1 -c.lanh'!T25/1000000</f>
        <v>0</v>
      </c>
      <c r="T25" s="165">
        <f>+'Sheet1 -c.lanh'!U25/1000000</f>
        <v>0</v>
      </c>
      <c r="U25" s="165">
        <f>+'Sheet1 -c.lanh'!V25/1000000</f>
        <v>0</v>
      </c>
      <c r="V25" s="164">
        <f t="shared" si="14"/>
        <v>54048.382418000001</v>
      </c>
      <c r="W25" s="165">
        <f>+'Sheet1 -c.lanh'!X25/1000000</f>
        <v>54048.382418000001</v>
      </c>
      <c r="X25" s="165">
        <f>+'Sheet1 -c.lanh'!Y25/1000000</f>
        <v>0</v>
      </c>
      <c r="Y25" s="166">
        <f t="shared" si="15"/>
        <v>1.0579563895550883</v>
      </c>
      <c r="Z25" s="166">
        <f t="shared" si="19"/>
        <v>0.836164534448401</v>
      </c>
      <c r="AA25" s="166" t="e">
        <f t="shared" si="16"/>
        <v>#DIV/0!</v>
      </c>
      <c r="AB25" s="166"/>
      <c r="AC25" s="166"/>
      <c r="AD25" s="166"/>
      <c r="AE25" s="167" t="e">
        <f t="shared" si="17"/>
        <v>#DIV/0!</v>
      </c>
      <c r="AF25" s="167"/>
      <c r="AG25" s="167" t="e">
        <f t="shared" si="18"/>
        <v>#DIV/0!</v>
      </c>
      <c r="AH25" s="143">
        <f t="shared" si="9"/>
        <v>0</v>
      </c>
      <c r="AI25" s="158" t="s">
        <v>483</v>
      </c>
      <c r="AJ25" s="168">
        <v>2492312119</v>
      </c>
      <c r="AM25" s="169"/>
      <c r="AN25" s="170"/>
      <c r="AO25" s="169"/>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row>
    <row r="26" spans="1:64" s="145" customFormat="1" ht="26.2" customHeight="1" x14ac:dyDescent="0.25">
      <c r="A26" s="162">
        <v>16</v>
      </c>
      <c r="B26" s="163" t="s">
        <v>523</v>
      </c>
      <c r="C26" s="164">
        <f t="shared" si="10"/>
        <v>10000</v>
      </c>
      <c r="D26" s="165">
        <f>+'Sheet1 -c.lanh'!D26/1000000</f>
        <v>10000</v>
      </c>
      <c r="E26" s="165">
        <f>+'Sheet1 -c.lanh'!E26/1000000</f>
        <v>0</v>
      </c>
      <c r="F26" s="165">
        <f>+'Sheet1 -c.lanh'!F26/1000000</f>
        <v>0</v>
      </c>
      <c r="G26" s="165">
        <f>+'Sheet1 -c.lanh'!G26/1000000</f>
        <v>0</v>
      </c>
      <c r="H26" s="165">
        <f>+'Sheet1 -c.lanh'!H26/1000000</f>
        <v>0</v>
      </c>
      <c r="I26" s="164">
        <f t="shared" si="13"/>
        <v>0</v>
      </c>
      <c r="J26" s="165">
        <f>+'Sheet1 -c.lanh'!K26/1000000</f>
        <v>0</v>
      </c>
      <c r="K26" s="165">
        <f>+'Sheet1 -c.lanh'!L26/1000000</f>
        <v>0</v>
      </c>
      <c r="L26" s="164">
        <f t="shared" si="11"/>
        <v>20018.421999999999</v>
      </c>
      <c r="M26" s="165">
        <f>+'Sheet1 -c.lanh'!N26/1000000</f>
        <v>11682.998</v>
      </c>
      <c r="N26" s="165">
        <f>+'Sheet1 -c.lanh'!O26/1000000</f>
        <v>0</v>
      </c>
      <c r="O26" s="165">
        <f>+'Sheet1 -c.lanh'!P26/1000000</f>
        <v>0</v>
      </c>
      <c r="P26" s="165">
        <f>+'Sheet1 -c.lanh'!Q26/1000000</f>
        <v>0</v>
      </c>
      <c r="Q26" s="164">
        <f t="shared" si="12"/>
        <v>0</v>
      </c>
      <c r="R26" s="165">
        <f>+'Sheet1 -c.lanh'!S26/1000000</f>
        <v>0</v>
      </c>
      <c r="S26" s="165">
        <f>+'Sheet1 -c.lanh'!T26/1000000</f>
        <v>0</v>
      </c>
      <c r="T26" s="165">
        <f>+'Sheet1 -c.lanh'!U26/1000000</f>
        <v>0</v>
      </c>
      <c r="U26" s="165">
        <f>+'Sheet1 -c.lanh'!V26/1000000</f>
        <v>0</v>
      </c>
      <c r="V26" s="164">
        <f t="shared" si="14"/>
        <v>8335.4240000000009</v>
      </c>
      <c r="W26" s="165">
        <f>+'Sheet1 -c.lanh'!X26/1000000</f>
        <v>8335.4240000000009</v>
      </c>
      <c r="X26" s="165">
        <f>+'Sheet1 -c.lanh'!Y26/1000000</f>
        <v>0</v>
      </c>
      <c r="Y26" s="166">
        <f t="shared" si="15"/>
        <v>2.0018422</v>
      </c>
      <c r="Z26" s="166"/>
      <c r="AA26" s="166" t="e">
        <f t="shared" si="16"/>
        <v>#DIV/0!</v>
      </c>
      <c r="AB26" s="166"/>
      <c r="AC26" s="166"/>
      <c r="AD26" s="166"/>
      <c r="AE26" s="167"/>
      <c r="AF26" s="167"/>
      <c r="AG26" s="167"/>
      <c r="AH26" s="143">
        <f t="shared" si="9"/>
        <v>0</v>
      </c>
      <c r="AI26" s="158" t="s">
        <v>532</v>
      </c>
      <c r="AJ26" s="168">
        <v>33000000</v>
      </c>
      <c r="AM26" s="169"/>
      <c r="AN26" s="170"/>
      <c r="AO26" s="169"/>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row>
    <row r="27" spans="1:64" s="145" customFormat="1" ht="26.2" customHeight="1" x14ac:dyDescent="0.25">
      <c r="A27" s="162">
        <v>17</v>
      </c>
      <c r="B27" s="163" t="s">
        <v>531</v>
      </c>
      <c r="C27" s="164">
        <f t="shared" si="10"/>
        <v>12000</v>
      </c>
      <c r="D27" s="165">
        <f>+'Sheet1 -c.lanh'!D27/1000000</f>
        <v>12000</v>
      </c>
      <c r="E27" s="165">
        <f>+'Sheet1 -c.lanh'!E27/1000000</f>
        <v>0</v>
      </c>
      <c r="F27" s="165">
        <f>+'Sheet1 -c.lanh'!F27/1000000</f>
        <v>0</v>
      </c>
      <c r="G27" s="165">
        <f>+'Sheet1 -c.lanh'!G27/1000000</f>
        <v>0</v>
      </c>
      <c r="H27" s="165">
        <f>+'Sheet1 -c.lanh'!H27/1000000</f>
        <v>0</v>
      </c>
      <c r="I27" s="164">
        <f t="shared" si="13"/>
        <v>0</v>
      </c>
      <c r="J27" s="165">
        <f>+'Sheet1 -c.lanh'!K27/1000000</f>
        <v>0</v>
      </c>
      <c r="K27" s="165">
        <f>+'Sheet1 -c.lanh'!L27/1000000</f>
        <v>0</v>
      </c>
      <c r="L27" s="164">
        <f t="shared" si="11"/>
        <v>12000</v>
      </c>
      <c r="M27" s="165">
        <f>+'Sheet1 -c.lanh'!N27/1000000</f>
        <v>11850.181500000001</v>
      </c>
      <c r="N27" s="165">
        <f>+'Sheet1 -c.lanh'!O27/1000000</f>
        <v>0</v>
      </c>
      <c r="O27" s="165">
        <f>+'Sheet1 -c.lanh'!P27/1000000</f>
        <v>0</v>
      </c>
      <c r="P27" s="165">
        <f>+'Sheet1 -c.lanh'!Q27/1000000</f>
        <v>0</v>
      </c>
      <c r="Q27" s="164">
        <f t="shared" si="12"/>
        <v>0</v>
      </c>
      <c r="R27" s="165">
        <f>+'Sheet1 -c.lanh'!S27/1000000</f>
        <v>0</v>
      </c>
      <c r="S27" s="165">
        <f>+'Sheet1 -c.lanh'!T27/1000000</f>
        <v>0</v>
      </c>
      <c r="T27" s="165">
        <f>+'Sheet1 -c.lanh'!U27/1000000</f>
        <v>0</v>
      </c>
      <c r="U27" s="165">
        <f>+'Sheet1 -c.lanh'!V27/1000000</f>
        <v>0</v>
      </c>
      <c r="V27" s="164">
        <f t="shared" si="14"/>
        <v>149.8185</v>
      </c>
      <c r="W27" s="165">
        <f>+'Sheet1 -c.lanh'!X27/1000000</f>
        <v>149.8185</v>
      </c>
      <c r="X27" s="165">
        <f>+'Sheet1 -c.lanh'!Y27/1000000</f>
        <v>0</v>
      </c>
      <c r="Y27" s="166">
        <f t="shared" si="15"/>
        <v>1</v>
      </c>
      <c r="Z27" s="166"/>
      <c r="AA27" s="166" t="e">
        <f t="shared" si="16"/>
        <v>#DIV/0!</v>
      </c>
      <c r="AB27" s="166"/>
      <c r="AC27" s="166"/>
      <c r="AD27" s="166"/>
      <c r="AE27" s="167"/>
      <c r="AF27" s="167"/>
      <c r="AG27" s="167"/>
      <c r="AH27" s="143">
        <f t="shared" si="9"/>
        <v>0</v>
      </c>
      <c r="AI27" s="158" t="s">
        <v>507</v>
      </c>
      <c r="AJ27" s="168"/>
      <c r="AM27" s="169"/>
      <c r="AN27" s="170"/>
      <c r="AO27" s="169"/>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row>
    <row r="28" spans="1:64" s="145" customFormat="1" ht="26.2" customHeight="1" x14ac:dyDescent="0.25">
      <c r="A28" s="162">
        <v>18</v>
      </c>
      <c r="B28" s="163" t="s">
        <v>470</v>
      </c>
      <c r="C28" s="164">
        <f t="shared" si="10"/>
        <v>243</v>
      </c>
      <c r="D28" s="165">
        <f>+'Sheet1 -c.lanh'!D28/1000000</f>
        <v>0</v>
      </c>
      <c r="E28" s="165">
        <f>+'Sheet1 -c.lanh'!E28/1000000</f>
        <v>243</v>
      </c>
      <c r="F28" s="165">
        <f>+'Sheet1 -c.lanh'!F28/1000000</f>
        <v>0</v>
      </c>
      <c r="G28" s="165">
        <f>+'Sheet1 -c.lanh'!G28/1000000</f>
        <v>0</v>
      </c>
      <c r="H28" s="165">
        <f>+'Sheet1 -c.lanh'!H28/1000000</f>
        <v>0</v>
      </c>
      <c r="I28" s="164">
        <f t="shared" si="13"/>
        <v>0</v>
      </c>
      <c r="J28" s="165">
        <f>+'Sheet1 -c.lanh'!K28/1000000</f>
        <v>0</v>
      </c>
      <c r="K28" s="165">
        <f>+'Sheet1 -c.lanh'!L28/1000000</f>
        <v>0</v>
      </c>
      <c r="L28" s="164">
        <f t="shared" si="11"/>
        <v>243</v>
      </c>
      <c r="M28" s="165">
        <f>+'Sheet1 -c.lanh'!N28/1000000</f>
        <v>0</v>
      </c>
      <c r="N28" s="165">
        <f>+'Sheet1 -c.lanh'!O28/1000000</f>
        <v>243</v>
      </c>
      <c r="O28" s="165">
        <f>+'Sheet1 -c.lanh'!P28/1000000</f>
        <v>0</v>
      </c>
      <c r="P28" s="165">
        <f>+'Sheet1 -c.lanh'!Q28/1000000</f>
        <v>0</v>
      </c>
      <c r="Q28" s="164">
        <f t="shared" si="12"/>
        <v>0</v>
      </c>
      <c r="R28" s="165">
        <f>+'Sheet1 -c.lanh'!S28/1000000</f>
        <v>0</v>
      </c>
      <c r="S28" s="165">
        <f>+'Sheet1 -c.lanh'!T28/1000000</f>
        <v>0</v>
      </c>
      <c r="T28" s="165">
        <f>+'Sheet1 -c.lanh'!U28/1000000</f>
        <v>0</v>
      </c>
      <c r="U28" s="165">
        <f>+'Sheet1 -c.lanh'!V28/1000000</f>
        <v>0</v>
      </c>
      <c r="V28" s="164">
        <f t="shared" si="14"/>
        <v>0</v>
      </c>
      <c r="W28" s="165">
        <f>+'Sheet1 -c.lanh'!X28/1000000</f>
        <v>0</v>
      </c>
      <c r="X28" s="165">
        <f>+'Sheet1 -c.lanh'!Y28/1000000</f>
        <v>0</v>
      </c>
      <c r="Y28" s="166">
        <f t="shared" si="15"/>
        <v>1</v>
      </c>
      <c r="Z28" s="166" t="e">
        <f t="shared" si="19"/>
        <v>#DIV/0!</v>
      </c>
      <c r="AA28" s="166">
        <f t="shared" si="16"/>
        <v>1</v>
      </c>
      <c r="AB28" s="166"/>
      <c r="AC28" s="166"/>
      <c r="AD28" s="166"/>
      <c r="AE28" s="167" t="e">
        <f t="shared" si="17"/>
        <v>#DIV/0!</v>
      </c>
      <c r="AF28" s="167"/>
      <c r="AG28" s="167" t="e">
        <f t="shared" si="18"/>
        <v>#DIV/0!</v>
      </c>
      <c r="AH28" s="143">
        <f t="shared" si="9"/>
        <v>0</v>
      </c>
      <c r="AI28" s="158" t="s">
        <v>534</v>
      </c>
      <c r="AJ28" s="168">
        <v>0</v>
      </c>
      <c r="AM28" s="169"/>
      <c r="AN28" s="170"/>
      <c r="AO28" s="169"/>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row>
    <row r="29" spans="1:64" s="145" customFormat="1" ht="26.2" customHeight="1" x14ac:dyDescent="0.25">
      <c r="A29" s="162">
        <v>19</v>
      </c>
      <c r="B29" s="163" t="s">
        <v>471</v>
      </c>
      <c r="C29" s="164">
        <f t="shared" si="10"/>
        <v>1019.2</v>
      </c>
      <c r="D29" s="165">
        <f>+'Sheet1 -c.lanh'!D29/1000000</f>
        <v>0</v>
      </c>
      <c r="E29" s="165">
        <f>+'Sheet1 -c.lanh'!E29/1000000</f>
        <v>1019.2</v>
      </c>
      <c r="F29" s="165">
        <f>+'Sheet1 -c.lanh'!F29/1000000</f>
        <v>0</v>
      </c>
      <c r="G29" s="165">
        <f>+'Sheet1 -c.lanh'!G29/1000000</f>
        <v>0</v>
      </c>
      <c r="H29" s="165">
        <f>+'Sheet1 -c.lanh'!H29/1000000</f>
        <v>0</v>
      </c>
      <c r="I29" s="164">
        <f t="shared" si="13"/>
        <v>0</v>
      </c>
      <c r="J29" s="165">
        <f>+'Sheet1 -c.lanh'!K29/1000000</f>
        <v>0</v>
      </c>
      <c r="K29" s="165">
        <f>+'Sheet1 -c.lanh'!L29/1000000</f>
        <v>0</v>
      </c>
      <c r="L29" s="164">
        <f t="shared" si="11"/>
        <v>1019.2</v>
      </c>
      <c r="M29" s="165">
        <f>+'Sheet1 -c.lanh'!N29/1000000</f>
        <v>0</v>
      </c>
      <c r="N29" s="165">
        <f>+'Sheet1 -c.lanh'!O29/1000000</f>
        <v>1019.2</v>
      </c>
      <c r="O29" s="165">
        <f>+'Sheet1 -c.lanh'!P29/1000000</f>
        <v>0</v>
      </c>
      <c r="P29" s="165">
        <f>+'Sheet1 -c.lanh'!Q29/1000000</f>
        <v>0</v>
      </c>
      <c r="Q29" s="164">
        <f t="shared" si="12"/>
        <v>0</v>
      </c>
      <c r="R29" s="165">
        <f>+'Sheet1 -c.lanh'!S29/1000000</f>
        <v>0</v>
      </c>
      <c r="S29" s="165">
        <f>+'Sheet1 -c.lanh'!T29/1000000</f>
        <v>0</v>
      </c>
      <c r="T29" s="165">
        <f>+'Sheet1 -c.lanh'!U29/1000000</f>
        <v>0</v>
      </c>
      <c r="U29" s="165">
        <f>+'Sheet1 -c.lanh'!V29/1000000</f>
        <v>0</v>
      </c>
      <c r="V29" s="164">
        <f t="shared" si="14"/>
        <v>0</v>
      </c>
      <c r="W29" s="165">
        <f>+'Sheet1 -c.lanh'!X29/1000000</f>
        <v>0</v>
      </c>
      <c r="X29" s="165">
        <f>+'Sheet1 -c.lanh'!Y29/1000000</f>
        <v>0</v>
      </c>
      <c r="Y29" s="166">
        <f t="shared" si="15"/>
        <v>1</v>
      </c>
      <c r="Z29" s="166"/>
      <c r="AA29" s="166">
        <f t="shared" si="16"/>
        <v>1</v>
      </c>
      <c r="AB29" s="166"/>
      <c r="AC29" s="166"/>
      <c r="AD29" s="166"/>
      <c r="AE29" s="167"/>
      <c r="AF29" s="167"/>
      <c r="AG29" s="167"/>
      <c r="AH29" s="143">
        <f t="shared" si="9"/>
        <v>0</v>
      </c>
      <c r="AI29" s="158" t="s">
        <v>484</v>
      </c>
      <c r="AJ29" s="168">
        <v>0</v>
      </c>
      <c r="AM29" s="169"/>
      <c r="AN29" s="170"/>
      <c r="AO29" s="169"/>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row>
    <row r="30" spans="1:64" s="145" customFormat="1" ht="26.2" customHeight="1" x14ac:dyDescent="0.25">
      <c r="A30" s="162">
        <v>20</v>
      </c>
      <c r="B30" s="163" t="s">
        <v>486</v>
      </c>
      <c r="C30" s="164">
        <f t="shared" si="10"/>
        <v>10000</v>
      </c>
      <c r="D30" s="165">
        <f>+'Sheet1 -c.lanh'!D30/1000000</f>
        <v>0</v>
      </c>
      <c r="E30" s="165">
        <f>+'Sheet1 -c.lanh'!E30/1000000</f>
        <v>10000</v>
      </c>
      <c r="F30" s="165">
        <f>+'Sheet1 -c.lanh'!F30/1000000</f>
        <v>0</v>
      </c>
      <c r="G30" s="165">
        <f>+'Sheet1 -c.lanh'!G30/1000000</f>
        <v>0</v>
      </c>
      <c r="H30" s="165">
        <f>+'Sheet1 -c.lanh'!H30/1000000</f>
        <v>0</v>
      </c>
      <c r="I30" s="164">
        <f t="shared" si="13"/>
        <v>0</v>
      </c>
      <c r="J30" s="165">
        <f>+'Sheet1 -c.lanh'!K30/1000000</f>
        <v>0</v>
      </c>
      <c r="K30" s="165">
        <f>+'Sheet1 -c.lanh'!L30/1000000</f>
        <v>0</v>
      </c>
      <c r="L30" s="164">
        <f t="shared" si="11"/>
        <v>10000</v>
      </c>
      <c r="M30" s="165">
        <f>+'Sheet1 -c.lanh'!N30/1000000</f>
        <v>0</v>
      </c>
      <c r="N30" s="165">
        <f>+'Sheet1 -c.lanh'!O30/1000000</f>
        <v>10000</v>
      </c>
      <c r="O30" s="165">
        <f>+'Sheet1 -c.lanh'!P30/1000000</f>
        <v>0</v>
      </c>
      <c r="P30" s="165">
        <f>+'Sheet1 -c.lanh'!Q30/1000000</f>
        <v>0</v>
      </c>
      <c r="Q30" s="164">
        <f t="shared" si="12"/>
        <v>0</v>
      </c>
      <c r="R30" s="165">
        <f>+'Sheet1 -c.lanh'!S30/1000000</f>
        <v>0</v>
      </c>
      <c r="S30" s="165">
        <f>+'Sheet1 -c.lanh'!T30/1000000</f>
        <v>0</v>
      </c>
      <c r="T30" s="165">
        <f>+'Sheet1 -c.lanh'!U30/1000000</f>
        <v>0</v>
      </c>
      <c r="U30" s="165">
        <f>+'Sheet1 -c.lanh'!V30/1000000</f>
        <v>0</v>
      </c>
      <c r="V30" s="164">
        <f t="shared" si="14"/>
        <v>0</v>
      </c>
      <c r="W30" s="165">
        <f>+'Sheet1 -c.lanh'!X30/1000000</f>
        <v>0</v>
      </c>
      <c r="X30" s="165">
        <f>+'Sheet1 -c.lanh'!Y30/1000000</f>
        <v>0</v>
      </c>
      <c r="Y30" s="166">
        <f t="shared" si="15"/>
        <v>1</v>
      </c>
      <c r="Z30" s="166"/>
      <c r="AA30" s="166">
        <f t="shared" si="16"/>
        <v>1</v>
      </c>
      <c r="AB30" s="166"/>
      <c r="AC30" s="166"/>
      <c r="AD30" s="166"/>
      <c r="AE30" s="167" t="e">
        <f t="shared" si="17"/>
        <v>#DIV/0!</v>
      </c>
      <c r="AF30" s="167"/>
      <c r="AG30" s="167"/>
      <c r="AH30" s="143">
        <f t="shared" si="9"/>
        <v>0</v>
      </c>
      <c r="AI30" s="158" t="s">
        <v>92</v>
      </c>
      <c r="AJ30" s="168">
        <v>50986589600</v>
      </c>
      <c r="AM30" s="169"/>
      <c r="AN30" s="170"/>
      <c r="AO30" s="169"/>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row>
    <row r="31" spans="1:64" s="145" customFormat="1" ht="26.2" customHeight="1" x14ac:dyDescent="0.25">
      <c r="A31" s="162">
        <v>21</v>
      </c>
      <c r="B31" s="163" t="s">
        <v>99</v>
      </c>
      <c r="C31" s="164">
        <f t="shared" si="10"/>
        <v>5400</v>
      </c>
      <c r="D31" s="165">
        <f>+'Sheet1 -c.lanh'!D31/1000000</f>
        <v>5400</v>
      </c>
      <c r="E31" s="165">
        <f>+'Sheet1 -c.lanh'!E31/1000000</f>
        <v>0</v>
      </c>
      <c r="F31" s="165">
        <f>+'Sheet1 -c.lanh'!F31/1000000</f>
        <v>0</v>
      </c>
      <c r="G31" s="165">
        <f>+'Sheet1 -c.lanh'!G31/1000000</f>
        <v>0</v>
      </c>
      <c r="H31" s="165">
        <f>+'Sheet1 -c.lanh'!H31/1000000</f>
        <v>0</v>
      </c>
      <c r="I31" s="164">
        <f t="shared" si="13"/>
        <v>0</v>
      </c>
      <c r="J31" s="165">
        <f>+'Sheet1 -c.lanh'!K31/1000000</f>
        <v>0</v>
      </c>
      <c r="K31" s="165">
        <f>+'Sheet1 -c.lanh'!L31/1000000</f>
        <v>0</v>
      </c>
      <c r="L31" s="164">
        <f t="shared" si="11"/>
        <v>0</v>
      </c>
      <c r="M31" s="165">
        <f>+'Sheet1 -c.lanh'!N31/1000000</f>
        <v>0</v>
      </c>
      <c r="N31" s="165">
        <f>+'Sheet1 -c.lanh'!O31/1000000</f>
        <v>0</v>
      </c>
      <c r="O31" s="165">
        <f>+'Sheet1 -c.lanh'!P31/1000000</f>
        <v>0</v>
      </c>
      <c r="P31" s="165">
        <f>+'Sheet1 -c.lanh'!Q31/1000000</f>
        <v>0</v>
      </c>
      <c r="Q31" s="164">
        <f t="shared" si="12"/>
        <v>0</v>
      </c>
      <c r="R31" s="165">
        <f>+'Sheet1 -c.lanh'!S31/1000000</f>
        <v>0</v>
      </c>
      <c r="S31" s="165">
        <f>+'Sheet1 -c.lanh'!T31/1000000</f>
        <v>0</v>
      </c>
      <c r="T31" s="165">
        <f>+'Sheet1 -c.lanh'!U31/1000000</f>
        <v>0</v>
      </c>
      <c r="U31" s="165">
        <f>+'Sheet1 -c.lanh'!V31/1000000</f>
        <v>0</v>
      </c>
      <c r="V31" s="164">
        <f t="shared" si="14"/>
        <v>0</v>
      </c>
      <c r="W31" s="165">
        <f>+'Sheet1 -c.lanh'!X31/1000000</f>
        <v>0</v>
      </c>
      <c r="X31" s="165">
        <f>+'Sheet1 -c.lanh'!Y31/1000000</f>
        <v>0</v>
      </c>
      <c r="Y31" s="166">
        <f t="shared" si="15"/>
        <v>0</v>
      </c>
      <c r="Z31" s="166">
        <f t="shared" si="19"/>
        <v>0</v>
      </c>
      <c r="AA31" s="166" t="e">
        <f t="shared" si="16"/>
        <v>#DIV/0!</v>
      </c>
      <c r="AB31" s="166"/>
      <c r="AC31" s="166"/>
      <c r="AD31" s="166"/>
      <c r="AE31" s="167"/>
      <c r="AF31" s="167"/>
      <c r="AG31" s="167"/>
      <c r="AH31" s="143">
        <f t="shared" si="9"/>
        <v>0</v>
      </c>
      <c r="AI31" s="158" t="s">
        <v>470</v>
      </c>
      <c r="AJ31" s="168">
        <v>3249939000</v>
      </c>
      <c r="AM31" s="169"/>
      <c r="AN31" s="170"/>
      <c r="AO31" s="169"/>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row>
    <row r="32" spans="1:64" s="145" customFormat="1" ht="26.2" customHeight="1" x14ac:dyDescent="0.25">
      <c r="A32" s="162">
        <v>22</v>
      </c>
      <c r="B32" s="163" t="s">
        <v>485</v>
      </c>
      <c r="C32" s="164">
        <f t="shared" si="10"/>
        <v>20555</v>
      </c>
      <c r="D32" s="165">
        <f>+'Sheet1 -c.lanh'!D32/1000000</f>
        <v>20555</v>
      </c>
      <c r="E32" s="165">
        <f>+'Sheet1 -c.lanh'!E32/1000000</f>
        <v>0</v>
      </c>
      <c r="F32" s="165">
        <f>+'Sheet1 -c.lanh'!F32/1000000</f>
        <v>0</v>
      </c>
      <c r="G32" s="165">
        <f>+'Sheet1 -c.lanh'!G32/1000000</f>
        <v>0</v>
      </c>
      <c r="H32" s="165">
        <f>+'Sheet1 -c.lanh'!H32/1000000</f>
        <v>0</v>
      </c>
      <c r="I32" s="164">
        <f t="shared" si="13"/>
        <v>0</v>
      </c>
      <c r="J32" s="165">
        <f>+'Sheet1 -c.lanh'!K32/1000000</f>
        <v>0</v>
      </c>
      <c r="K32" s="165">
        <f>+'Sheet1 -c.lanh'!L32/1000000</f>
        <v>0</v>
      </c>
      <c r="L32" s="164">
        <f t="shared" si="11"/>
        <v>28858.853199000001</v>
      </c>
      <c r="M32" s="165">
        <f>+'Sheet1 -c.lanh'!N32/1000000</f>
        <v>3638.1959999999999</v>
      </c>
      <c r="N32" s="165">
        <f>+'Sheet1 -c.lanh'!O32/1000000</f>
        <v>0</v>
      </c>
      <c r="O32" s="165">
        <f>+'Sheet1 -c.lanh'!P32/1000000</f>
        <v>0</v>
      </c>
      <c r="P32" s="165">
        <f>+'Sheet1 -c.lanh'!Q32/1000000</f>
        <v>0</v>
      </c>
      <c r="Q32" s="164">
        <f t="shared" si="12"/>
        <v>0</v>
      </c>
      <c r="R32" s="165">
        <f>+'Sheet1 -c.lanh'!S32/1000000</f>
        <v>0</v>
      </c>
      <c r="S32" s="165">
        <f>+'Sheet1 -c.lanh'!T32/1000000</f>
        <v>0</v>
      </c>
      <c r="T32" s="165">
        <f>+'Sheet1 -c.lanh'!U32/1000000</f>
        <v>0</v>
      </c>
      <c r="U32" s="165">
        <f>+'Sheet1 -c.lanh'!V32/1000000</f>
        <v>0</v>
      </c>
      <c r="V32" s="164">
        <f t="shared" si="14"/>
        <v>25220.657199000001</v>
      </c>
      <c r="W32" s="165">
        <f>+'Sheet1 -c.lanh'!X32/1000000</f>
        <v>25220.657199000001</v>
      </c>
      <c r="X32" s="165">
        <f>+'Sheet1 -c.lanh'!Y32/1000000</f>
        <v>0</v>
      </c>
      <c r="Y32" s="166">
        <f t="shared" si="15"/>
        <v>1.4039821551447338</v>
      </c>
      <c r="Z32" s="166"/>
      <c r="AA32" s="166" t="e">
        <f t="shared" si="16"/>
        <v>#DIV/0!</v>
      </c>
      <c r="AB32" s="166"/>
      <c r="AC32" s="166"/>
      <c r="AD32" s="166"/>
      <c r="AE32" s="167"/>
      <c r="AF32" s="167"/>
      <c r="AG32" s="167"/>
      <c r="AH32" s="143">
        <f t="shared" si="9"/>
        <v>0</v>
      </c>
      <c r="AI32" s="158" t="s">
        <v>485</v>
      </c>
      <c r="AJ32" s="168">
        <v>0</v>
      </c>
      <c r="AM32" s="169"/>
      <c r="AN32" s="170"/>
      <c r="AO32" s="169"/>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row>
    <row r="33" spans="1:64" s="145" customFormat="1" ht="26.2" customHeight="1" x14ac:dyDescent="0.25">
      <c r="A33" s="162">
        <v>23</v>
      </c>
      <c r="B33" s="163" t="s">
        <v>520</v>
      </c>
      <c r="C33" s="164">
        <f t="shared" si="10"/>
        <v>10662</v>
      </c>
      <c r="D33" s="165">
        <f>+'Sheet1 -c.lanh'!D33/1000000</f>
        <v>10662</v>
      </c>
      <c r="E33" s="165">
        <f>+'Sheet1 -c.lanh'!E33/1000000</f>
        <v>0</v>
      </c>
      <c r="F33" s="165">
        <f>+'Sheet1 -c.lanh'!F33/1000000</f>
        <v>0</v>
      </c>
      <c r="G33" s="165">
        <f>+'Sheet1 -c.lanh'!G33/1000000</f>
        <v>0</v>
      </c>
      <c r="H33" s="165">
        <f>+'Sheet1 -c.lanh'!H33/1000000</f>
        <v>0</v>
      </c>
      <c r="I33" s="164">
        <f t="shared" si="13"/>
        <v>0</v>
      </c>
      <c r="J33" s="165">
        <f>+'Sheet1 -c.lanh'!K33/1000000</f>
        <v>0</v>
      </c>
      <c r="K33" s="165">
        <f>+'Sheet1 -c.lanh'!L33/1000000</f>
        <v>0</v>
      </c>
      <c r="L33" s="164">
        <f t="shared" si="11"/>
        <v>10442.045733999999</v>
      </c>
      <c r="M33" s="165">
        <f>+'Sheet1 -c.lanh'!N33/1000000</f>
        <v>9954.2457340000001</v>
      </c>
      <c r="N33" s="165">
        <f>+'Sheet1 -c.lanh'!O33/1000000</f>
        <v>0</v>
      </c>
      <c r="O33" s="165">
        <f>+'Sheet1 -c.lanh'!P33/1000000</f>
        <v>0</v>
      </c>
      <c r="P33" s="165">
        <f>+'Sheet1 -c.lanh'!Q33/1000000</f>
        <v>0</v>
      </c>
      <c r="Q33" s="164">
        <f t="shared" si="12"/>
        <v>0</v>
      </c>
      <c r="R33" s="165">
        <f>+'Sheet1 -c.lanh'!S33/1000000</f>
        <v>0</v>
      </c>
      <c r="S33" s="165">
        <f>+'Sheet1 -c.lanh'!T33/1000000</f>
        <v>0</v>
      </c>
      <c r="T33" s="165">
        <f>+'Sheet1 -c.lanh'!U33/1000000</f>
        <v>0</v>
      </c>
      <c r="U33" s="165">
        <f>+'Sheet1 -c.lanh'!V33/1000000</f>
        <v>0</v>
      </c>
      <c r="V33" s="164">
        <f t="shared" si="14"/>
        <v>487.8</v>
      </c>
      <c r="W33" s="165">
        <f>+'Sheet1 -c.lanh'!X33/1000000</f>
        <v>487.8</v>
      </c>
      <c r="X33" s="165">
        <f>+'Sheet1 -c.lanh'!Y33/1000000</f>
        <v>0</v>
      </c>
      <c r="Y33" s="166">
        <f t="shared" si="15"/>
        <v>0.97937026205214772</v>
      </c>
      <c r="Z33" s="166"/>
      <c r="AA33" s="166" t="e">
        <f t="shared" si="16"/>
        <v>#DIV/0!</v>
      </c>
      <c r="AB33" s="166"/>
      <c r="AC33" s="166"/>
      <c r="AD33" s="166"/>
      <c r="AE33" s="167"/>
      <c r="AF33" s="167"/>
      <c r="AG33" s="167"/>
      <c r="AH33" s="143">
        <f t="shared" si="9"/>
        <v>0</v>
      </c>
      <c r="AI33" s="158" t="s">
        <v>556</v>
      </c>
      <c r="AJ33" s="168">
        <v>12569373700</v>
      </c>
      <c r="AM33" s="169"/>
      <c r="AN33" s="170"/>
      <c r="AO33" s="169"/>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row>
    <row r="34" spans="1:64" s="145" customFormat="1" ht="26.2" customHeight="1" x14ac:dyDescent="0.25">
      <c r="A34" s="162">
        <v>24</v>
      </c>
      <c r="B34" s="163" t="s">
        <v>532</v>
      </c>
      <c r="C34" s="164">
        <f t="shared" si="10"/>
        <v>489814.451099</v>
      </c>
      <c r="D34" s="165">
        <f>+'Sheet1 -c.lanh'!D35/1000000</f>
        <v>158715.25040000002</v>
      </c>
      <c r="E34" s="165">
        <f>+'Sheet1 -c.lanh'!E35/1000000</f>
        <v>331099.20069899998</v>
      </c>
      <c r="F34" s="165">
        <f>+'Sheet1 -c.lanh'!F35/1000000</f>
        <v>0</v>
      </c>
      <c r="G34" s="165">
        <f>+'Sheet1 -c.lanh'!G35/1000000</f>
        <v>0</v>
      </c>
      <c r="H34" s="165">
        <f>+'Sheet1 -c.lanh'!H35/1000000</f>
        <v>0</v>
      </c>
      <c r="I34" s="164">
        <f t="shared" si="13"/>
        <v>0</v>
      </c>
      <c r="J34" s="165">
        <f>+'Sheet1 -c.lanh'!K35/1000000</f>
        <v>0</v>
      </c>
      <c r="K34" s="165">
        <f>+'Sheet1 -c.lanh'!L35/1000000</f>
        <v>0</v>
      </c>
      <c r="L34" s="164">
        <f t="shared" si="11"/>
        <v>620243.17512699997</v>
      </c>
      <c r="M34" s="165">
        <f>+'Sheet1 -c.lanh'!N35/1000000</f>
        <v>18798.694232999998</v>
      </c>
      <c r="N34" s="165">
        <f>+'Sheet1 -c.lanh'!O35/1000000</f>
        <v>208012.38356700001</v>
      </c>
      <c r="O34" s="165">
        <f>+'Sheet1 -c.lanh'!P35/1000000</f>
        <v>0</v>
      </c>
      <c r="P34" s="165">
        <f>+'Sheet1 -c.lanh'!Q35/1000000</f>
        <v>0</v>
      </c>
      <c r="Q34" s="164">
        <f t="shared" si="12"/>
        <v>0</v>
      </c>
      <c r="R34" s="165">
        <f>+'Sheet1 -c.lanh'!S35/1000000</f>
        <v>0</v>
      </c>
      <c r="S34" s="165">
        <f>+'Sheet1 -c.lanh'!T35/1000000</f>
        <v>0</v>
      </c>
      <c r="T34" s="165">
        <f>+'Sheet1 -c.lanh'!U35/1000000</f>
        <v>0</v>
      </c>
      <c r="U34" s="165">
        <f>+'Sheet1 -c.lanh'!V35/1000000</f>
        <v>0</v>
      </c>
      <c r="V34" s="164">
        <f t="shared" si="14"/>
        <v>393432.097327</v>
      </c>
      <c r="W34" s="165">
        <f>+'Sheet1 -c.lanh'!X35/1000000</f>
        <v>268550.325167</v>
      </c>
      <c r="X34" s="165">
        <f>+'Sheet1 -c.lanh'!Y35/1000000</f>
        <v>124881.77215999999</v>
      </c>
      <c r="Y34" s="166">
        <f t="shared" si="15"/>
        <v>1.2662819027396113</v>
      </c>
      <c r="Z34" s="166">
        <f t="shared" si="19"/>
        <v>0.11844289811862967</v>
      </c>
      <c r="AA34" s="166"/>
      <c r="AB34" s="166"/>
      <c r="AC34" s="166"/>
      <c r="AD34" s="166"/>
      <c r="AE34" s="167"/>
      <c r="AF34" s="167"/>
      <c r="AG34" s="167"/>
      <c r="AH34" s="143">
        <f t="shared" si="9"/>
        <v>0</v>
      </c>
      <c r="AI34" s="158" t="s">
        <v>486</v>
      </c>
      <c r="AJ34" s="168">
        <v>0</v>
      </c>
      <c r="AM34" s="169"/>
      <c r="AN34" s="170"/>
      <c r="AO34" s="169"/>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row>
    <row r="35" spans="1:64" s="145" customFormat="1" ht="26.2" customHeight="1" x14ac:dyDescent="0.25">
      <c r="A35" s="162">
        <v>25</v>
      </c>
      <c r="B35" s="163" t="s">
        <v>469</v>
      </c>
      <c r="C35" s="164">
        <f t="shared" si="10"/>
        <v>982.8</v>
      </c>
      <c r="D35" s="165">
        <f>+'Sheet1 -c.lanh'!D36/1000000</f>
        <v>0</v>
      </c>
      <c r="E35" s="165">
        <f>+'Sheet1 -c.lanh'!E36/1000000</f>
        <v>982.8</v>
      </c>
      <c r="F35" s="165">
        <f>+'Sheet1 -c.lanh'!F36/1000000</f>
        <v>0</v>
      </c>
      <c r="G35" s="165">
        <f>+'Sheet1 -c.lanh'!G36/1000000</f>
        <v>0</v>
      </c>
      <c r="H35" s="165">
        <f>+'Sheet1 -c.lanh'!H36/1000000</f>
        <v>0</v>
      </c>
      <c r="I35" s="164">
        <f t="shared" si="13"/>
        <v>0</v>
      </c>
      <c r="J35" s="165">
        <f>+'Sheet1 -c.lanh'!K36/1000000</f>
        <v>0</v>
      </c>
      <c r="K35" s="165">
        <f>+'Sheet1 -c.lanh'!L36/1000000</f>
        <v>0</v>
      </c>
      <c r="L35" s="164">
        <f t="shared" si="11"/>
        <v>982.8</v>
      </c>
      <c r="M35" s="165">
        <f>+'Sheet1 -c.lanh'!N36/1000000</f>
        <v>0</v>
      </c>
      <c r="N35" s="165">
        <f>+'Sheet1 -c.lanh'!O36/1000000</f>
        <v>982.8</v>
      </c>
      <c r="O35" s="165">
        <f>+'Sheet1 -c.lanh'!P36/1000000</f>
        <v>0</v>
      </c>
      <c r="P35" s="165">
        <f>+'Sheet1 -c.lanh'!Q36/1000000</f>
        <v>0</v>
      </c>
      <c r="Q35" s="164">
        <f t="shared" si="12"/>
        <v>0</v>
      </c>
      <c r="R35" s="165">
        <f>+'Sheet1 -c.lanh'!S36/1000000</f>
        <v>0</v>
      </c>
      <c r="S35" s="165">
        <f>+'Sheet1 -c.lanh'!T36/1000000</f>
        <v>0</v>
      </c>
      <c r="T35" s="165">
        <f>+'Sheet1 -c.lanh'!U36/1000000</f>
        <v>0</v>
      </c>
      <c r="U35" s="165">
        <f>+'Sheet1 -c.lanh'!V36/1000000</f>
        <v>0</v>
      </c>
      <c r="V35" s="164">
        <f t="shared" si="14"/>
        <v>0</v>
      </c>
      <c r="W35" s="165">
        <f>+'Sheet1 -c.lanh'!X36/1000000</f>
        <v>0</v>
      </c>
      <c r="X35" s="165">
        <f>+'Sheet1 -c.lanh'!Y36/1000000</f>
        <v>0</v>
      </c>
      <c r="Y35" s="166">
        <f t="shared" si="15"/>
        <v>1</v>
      </c>
      <c r="Z35" s="166"/>
      <c r="AA35" s="166">
        <f t="shared" si="16"/>
        <v>1</v>
      </c>
      <c r="AB35" s="166"/>
      <c r="AC35" s="166"/>
      <c r="AD35" s="166"/>
      <c r="AE35" s="167"/>
      <c r="AF35" s="167"/>
      <c r="AG35" s="167"/>
      <c r="AH35" s="143">
        <f t="shared" si="9"/>
        <v>0</v>
      </c>
      <c r="AI35" s="158" t="s">
        <v>99</v>
      </c>
      <c r="AJ35" s="168">
        <v>316739101</v>
      </c>
      <c r="AM35" s="171"/>
      <c r="AN35" s="170"/>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row>
    <row r="36" spans="1:64" s="145" customFormat="1" ht="26.2" customHeight="1" x14ac:dyDescent="0.25">
      <c r="A36" s="162">
        <v>26</v>
      </c>
      <c r="B36" s="163" t="s">
        <v>501</v>
      </c>
      <c r="C36" s="164">
        <f t="shared" si="10"/>
        <v>7758.4330259999997</v>
      </c>
      <c r="D36" s="165">
        <f>+'Sheet1 -c.lanh'!D37/1000000</f>
        <v>0</v>
      </c>
      <c r="E36" s="165">
        <f>+'Sheet1 -c.lanh'!E37/1000000</f>
        <v>7758.4330259999997</v>
      </c>
      <c r="F36" s="165">
        <f>+'Sheet1 -c.lanh'!F37/1000000</f>
        <v>0</v>
      </c>
      <c r="G36" s="165">
        <f>+'Sheet1 -c.lanh'!G37/1000000</f>
        <v>0</v>
      </c>
      <c r="H36" s="165">
        <f>+'Sheet1 -c.lanh'!H37/1000000</f>
        <v>0</v>
      </c>
      <c r="I36" s="164">
        <f t="shared" si="13"/>
        <v>0</v>
      </c>
      <c r="J36" s="165">
        <f>+'Sheet1 -c.lanh'!K37/1000000</f>
        <v>0</v>
      </c>
      <c r="K36" s="165">
        <f>+'Sheet1 -c.lanh'!L37/1000000</f>
        <v>0</v>
      </c>
      <c r="L36" s="164">
        <f t="shared" si="11"/>
        <v>7758.4330259999997</v>
      </c>
      <c r="M36" s="165">
        <f>+'Sheet1 -c.lanh'!N37/1000000</f>
        <v>0</v>
      </c>
      <c r="N36" s="165">
        <f>+'Sheet1 -c.lanh'!O37/1000000</f>
        <v>7758.4330259999997</v>
      </c>
      <c r="O36" s="165">
        <f>+'Sheet1 -c.lanh'!P37/1000000</f>
        <v>0</v>
      </c>
      <c r="P36" s="165">
        <f>+'Sheet1 -c.lanh'!Q37/1000000</f>
        <v>0</v>
      </c>
      <c r="Q36" s="164">
        <f t="shared" si="12"/>
        <v>0</v>
      </c>
      <c r="R36" s="165">
        <f>+'Sheet1 -c.lanh'!S37/1000000</f>
        <v>0</v>
      </c>
      <c r="S36" s="165">
        <f>+'Sheet1 -c.lanh'!T37/1000000</f>
        <v>0</v>
      </c>
      <c r="T36" s="165">
        <f>+'Sheet1 -c.lanh'!U37/1000000</f>
        <v>0</v>
      </c>
      <c r="U36" s="165">
        <f>+'Sheet1 -c.lanh'!V37/1000000</f>
        <v>0</v>
      </c>
      <c r="V36" s="164">
        <f t="shared" si="14"/>
        <v>0</v>
      </c>
      <c r="W36" s="165">
        <f>+'Sheet1 -c.lanh'!X37/1000000</f>
        <v>0</v>
      </c>
      <c r="X36" s="165">
        <f>+'Sheet1 -c.lanh'!Y37/1000000</f>
        <v>0</v>
      </c>
      <c r="Y36" s="166">
        <f t="shared" si="15"/>
        <v>1</v>
      </c>
      <c r="Z36" s="166"/>
      <c r="AA36" s="166">
        <f t="shared" si="16"/>
        <v>1</v>
      </c>
      <c r="AB36" s="166"/>
      <c r="AC36" s="166"/>
      <c r="AD36" s="166"/>
      <c r="AE36" s="167"/>
      <c r="AF36" s="167"/>
      <c r="AG36" s="167"/>
      <c r="AH36" s="143">
        <f t="shared" si="9"/>
        <v>0</v>
      </c>
      <c r="AI36" s="158" t="s">
        <v>518</v>
      </c>
      <c r="AJ36" s="168"/>
      <c r="AM36" s="169"/>
      <c r="AN36" s="170"/>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row>
    <row r="37" spans="1:64" s="145" customFormat="1" ht="25.55" customHeight="1" x14ac:dyDescent="0.25">
      <c r="A37" s="162">
        <v>27</v>
      </c>
      <c r="B37" s="163" t="s">
        <v>497</v>
      </c>
      <c r="C37" s="164">
        <f t="shared" si="10"/>
        <v>47.7714</v>
      </c>
      <c r="D37" s="165">
        <f>+'Sheet1 -c.lanh'!D38/1000000</f>
        <v>0</v>
      </c>
      <c r="E37" s="165">
        <f>+'Sheet1 -c.lanh'!E38/1000000</f>
        <v>47.7714</v>
      </c>
      <c r="F37" s="165">
        <f>+'Sheet1 -c.lanh'!F38/1000000</f>
        <v>0</v>
      </c>
      <c r="G37" s="165">
        <f>+'Sheet1 -c.lanh'!G38/1000000</f>
        <v>0</v>
      </c>
      <c r="H37" s="165">
        <f>+'Sheet1 -c.lanh'!H38/1000000</f>
        <v>0</v>
      </c>
      <c r="I37" s="164">
        <f t="shared" si="13"/>
        <v>0</v>
      </c>
      <c r="J37" s="165">
        <f>+'Sheet1 -c.lanh'!K38/1000000</f>
        <v>0</v>
      </c>
      <c r="K37" s="165">
        <f>+'Sheet1 -c.lanh'!L38/1000000</f>
        <v>0</v>
      </c>
      <c r="L37" s="164">
        <f t="shared" si="11"/>
        <v>47.7714</v>
      </c>
      <c r="M37" s="165">
        <f>+'Sheet1 -c.lanh'!N38/1000000</f>
        <v>0</v>
      </c>
      <c r="N37" s="165">
        <f>+'Sheet1 -c.lanh'!O38/1000000</f>
        <v>47.7714</v>
      </c>
      <c r="O37" s="165">
        <f>+'Sheet1 -c.lanh'!P38/1000000</f>
        <v>0</v>
      </c>
      <c r="P37" s="165">
        <f>+'Sheet1 -c.lanh'!Q38/1000000</f>
        <v>0</v>
      </c>
      <c r="Q37" s="164">
        <f t="shared" si="12"/>
        <v>0</v>
      </c>
      <c r="R37" s="165">
        <f>+'Sheet1 -c.lanh'!S38/1000000</f>
        <v>0</v>
      </c>
      <c r="S37" s="165">
        <f>+'Sheet1 -c.lanh'!T38/1000000</f>
        <v>0</v>
      </c>
      <c r="T37" s="165">
        <f>+'Sheet1 -c.lanh'!U38/1000000</f>
        <v>0</v>
      </c>
      <c r="U37" s="165">
        <f>+'Sheet1 -c.lanh'!V38/1000000</f>
        <v>0</v>
      </c>
      <c r="V37" s="164">
        <f t="shared" si="14"/>
        <v>0</v>
      </c>
      <c r="W37" s="165">
        <f>+'Sheet1 -c.lanh'!X38/1000000</f>
        <v>0</v>
      </c>
      <c r="X37" s="165">
        <f>+'Sheet1 -c.lanh'!Y38/1000000</f>
        <v>0</v>
      </c>
      <c r="Y37" s="166">
        <f t="shared" si="15"/>
        <v>1</v>
      </c>
      <c r="Z37" s="166"/>
      <c r="AA37" s="166">
        <f t="shared" si="16"/>
        <v>1</v>
      </c>
      <c r="AB37" s="166"/>
      <c r="AC37" s="166"/>
      <c r="AD37" s="166"/>
      <c r="AE37" s="167"/>
      <c r="AF37" s="167"/>
      <c r="AG37" s="167"/>
      <c r="AH37" s="143">
        <f t="shared" si="9"/>
        <v>0</v>
      </c>
      <c r="AI37" s="158" t="s">
        <v>487</v>
      </c>
      <c r="AJ37" s="168"/>
      <c r="AM37" s="169"/>
      <c r="AN37" s="170"/>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row>
    <row r="38" spans="1:64" s="145" customFormat="1" x14ac:dyDescent="0.25">
      <c r="A38" s="162">
        <v>28</v>
      </c>
      <c r="B38" s="163" t="s">
        <v>533</v>
      </c>
      <c r="C38" s="164">
        <f t="shared" si="10"/>
        <v>8142.7908900000002</v>
      </c>
      <c r="D38" s="165">
        <f>+'Sheet1 -c.lanh'!D39/1000000</f>
        <v>0</v>
      </c>
      <c r="E38" s="165">
        <f>+'Sheet1 -c.lanh'!E39/1000000</f>
        <v>8142.7908900000002</v>
      </c>
      <c r="F38" s="165">
        <f>+'Sheet1 -c.lanh'!F39/1000000</f>
        <v>0</v>
      </c>
      <c r="G38" s="165">
        <f>+'Sheet1 -c.lanh'!G39/1000000</f>
        <v>0</v>
      </c>
      <c r="H38" s="165">
        <f>+'Sheet1 -c.lanh'!H39/1000000</f>
        <v>0</v>
      </c>
      <c r="I38" s="164">
        <f t="shared" si="13"/>
        <v>0</v>
      </c>
      <c r="J38" s="165">
        <f>+'Sheet1 -c.lanh'!K39/1000000</f>
        <v>0</v>
      </c>
      <c r="K38" s="165">
        <f>+'Sheet1 -c.lanh'!L39/1000000</f>
        <v>0</v>
      </c>
      <c r="L38" s="164">
        <f t="shared" si="11"/>
        <v>8142.7908900000002</v>
      </c>
      <c r="M38" s="165">
        <f>+'Sheet1 -c.lanh'!N39/1000000</f>
        <v>0</v>
      </c>
      <c r="N38" s="165">
        <f>+'Sheet1 -c.lanh'!O39/1000000</f>
        <v>8142.7908900000002</v>
      </c>
      <c r="O38" s="165">
        <f>+'Sheet1 -c.lanh'!P39/1000000</f>
        <v>0</v>
      </c>
      <c r="P38" s="165">
        <f>+'Sheet1 -c.lanh'!Q39/1000000</f>
        <v>0</v>
      </c>
      <c r="Q38" s="164"/>
      <c r="R38" s="165">
        <f>+'Sheet1 -c.lanh'!S39/1000000</f>
        <v>0</v>
      </c>
      <c r="S38" s="165">
        <f>+'Sheet1 -c.lanh'!T39/1000000</f>
        <v>0</v>
      </c>
      <c r="T38" s="165">
        <f>+'Sheet1 -c.lanh'!U39/1000000</f>
        <v>0</v>
      </c>
      <c r="U38" s="165">
        <f>+'Sheet1 -c.lanh'!V39/1000000</f>
        <v>0</v>
      </c>
      <c r="V38" s="164">
        <f t="shared" si="14"/>
        <v>0</v>
      </c>
      <c r="W38" s="165">
        <f>+'Sheet1 -c.lanh'!X39/1000000</f>
        <v>0</v>
      </c>
      <c r="X38" s="165">
        <f>+'Sheet1 -c.lanh'!Y39/1000000</f>
        <v>0</v>
      </c>
      <c r="Y38" s="166">
        <f t="shared" si="15"/>
        <v>1</v>
      </c>
      <c r="Z38" s="166"/>
      <c r="AA38" s="166">
        <f t="shared" si="16"/>
        <v>1</v>
      </c>
      <c r="AB38" s="166"/>
      <c r="AC38" s="166"/>
      <c r="AD38" s="166"/>
      <c r="AE38" s="167"/>
      <c r="AF38" s="167"/>
      <c r="AG38" s="167"/>
      <c r="AH38" s="143">
        <f t="shared" si="9"/>
        <v>0</v>
      </c>
      <c r="AI38" s="158" t="s">
        <v>521</v>
      </c>
      <c r="AJ38" s="168">
        <v>0</v>
      </c>
      <c r="AM38" s="169"/>
      <c r="AN38" s="170"/>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row>
    <row r="39" spans="1:64" s="145" customFormat="1" ht="26.2" customHeight="1" x14ac:dyDescent="0.25">
      <c r="A39" s="162">
        <v>29</v>
      </c>
      <c r="B39" s="163" t="s">
        <v>521</v>
      </c>
      <c r="C39" s="164">
        <f t="shared" si="10"/>
        <v>72652.828867000004</v>
      </c>
      <c r="D39" s="165">
        <f>+'Sheet1 -c.lanh'!D40/1000000</f>
        <v>65652.828867000004</v>
      </c>
      <c r="E39" s="165">
        <f>+'Sheet1 -c.lanh'!E40/1000000</f>
        <v>7000</v>
      </c>
      <c r="F39" s="165">
        <f>+'Sheet1 -c.lanh'!F40/1000000</f>
        <v>0</v>
      </c>
      <c r="G39" s="165">
        <f>+'Sheet1 -c.lanh'!G40/1000000</f>
        <v>0</v>
      </c>
      <c r="H39" s="165">
        <f>+'Sheet1 -c.lanh'!H40/1000000</f>
        <v>0</v>
      </c>
      <c r="I39" s="164">
        <f t="shared" si="13"/>
        <v>0</v>
      </c>
      <c r="J39" s="165">
        <f>+'Sheet1 -c.lanh'!K40/1000000</f>
        <v>0</v>
      </c>
      <c r="K39" s="165">
        <f>+'Sheet1 -c.lanh'!L40/1000000</f>
        <v>0</v>
      </c>
      <c r="L39" s="164">
        <f t="shared" si="11"/>
        <v>74602.880867</v>
      </c>
      <c r="M39" s="165">
        <f>+'Sheet1 -c.lanh'!N40/1000000</f>
        <v>14412.430866999999</v>
      </c>
      <c r="N39" s="165">
        <f>+'Sheet1 -c.lanh'!O40/1000000</f>
        <v>7108</v>
      </c>
      <c r="O39" s="165">
        <f>+'Sheet1 -c.lanh'!P40/1000000</f>
        <v>0</v>
      </c>
      <c r="P39" s="165">
        <f>+'Sheet1 -c.lanh'!Q40/1000000</f>
        <v>0</v>
      </c>
      <c r="Q39" s="164">
        <f t="shared" si="12"/>
        <v>0</v>
      </c>
      <c r="R39" s="165">
        <f>+'Sheet1 -c.lanh'!S40/1000000</f>
        <v>0</v>
      </c>
      <c r="S39" s="165">
        <f>+'Sheet1 -c.lanh'!T40/1000000</f>
        <v>0</v>
      </c>
      <c r="T39" s="165">
        <f>+'Sheet1 -c.lanh'!U40/1000000</f>
        <v>0</v>
      </c>
      <c r="U39" s="165">
        <f>+'Sheet1 -c.lanh'!V40/1000000</f>
        <v>0</v>
      </c>
      <c r="V39" s="164">
        <f t="shared" si="14"/>
        <v>53082.45</v>
      </c>
      <c r="W39" s="165">
        <f>+'Sheet1 -c.lanh'!X40/1000000</f>
        <v>53082.45</v>
      </c>
      <c r="X39" s="165">
        <f>+'Sheet1 -c.lanh'!Y40/1000000</f>
        <v>0</v>
      </c>
      <c r="Y39" s="166">
        <f t="shared" si="15"/>
        <v>1.0268406892121131</v>
      </c>
      <c r="Z39" s="166"/>
      <c r="AA39" s="166">
        <f t="shared" si="16"/>
        <v>1.0154285714285713</v>
      </c>
      <c r="AB39" s="166"/>
      <c r="AC39" s="166"/>
      <c r="AD39" s="166"/>
      <c r="AE39" s="167"/>
      <c r="AF39" s="167"/>
      <c r="AG39" s="167"/>
      <c r="AH39" s="143">
        <f t="shared" si="9"/>
        <v>0</v>
      </c>
      <c r="AI39" s="158" t="s">
        <v>565</v>
      </c>
      <c r="AJ39" s="168"/>
      <c r="AM39" s="169"/>
      <c r="AN39" s="170"/>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row>
    <row r="40" spans="1:64" s="145" customFormat="1" ht="26.2" customHeight="1" x14ac:dyDescent="0.25">
      <c r="A40" s="162">
        <v>30</v>
      </c>
      <c r="B40" s="163" t="s">
        <v>506</v>
      </c>
      <c r="C40" s="164">
        <f t="shared" si="10"/>
        <v>2841.6854680000001</v>
      </c>
      <c r="D40" s="165">
        <f>+'Sheet1 -c.lanh'!D41/1000000</f>
        <v>0</v>
      </c>
      <c r="E40" s="165">
        <f>+'Sheet1 -c.lanh'!E41/1000000</f>
        <v>2841.6854680000001</v>
      </c>
      <c r="F40" s="165">
        <f>+'Sheet1 -c.lanh'!F41/1000000</f>
        <v>0</v>
      </c>
      <c r="G40" s="165">
        <f>+'Sheet1 -c.lanh'!G41/1000000</f>
        <v>0</v>
      </c>
      <c r="H40" s="165">
        <f>+'Sheet1 -c.lanh'!H41/1000000</f>
        <v>0</v>
      </c>
      <c r="I40" s="164">
        <f t="shared" si="13"/>
        <v>0</v>
      </c>
      <c r="J40" s="165">
        <f>+'Sheet1 -c.lanh'!K41/1000000</f>
        <v>0</v>
      </c>
      <c r="K40" s="165">
        <f>+'Sheet1 -c.lanh'!L41/1000000</f>
        <v>0</v>
      </c>
      <c r="L40" s="164">
        <f t="shared" si="11"/>
        <v>2841.6854680000001</v>
      </c>
      <c r="M40" s="165">
        <f>+'Sheet1 -c.lanh'!N41/1000000</f>
        <v>0</v>
      </c>
      <c r="N40" s="165">
        <f>+'Sheet1 -c.lanh'!O41/1000000</f>
        <v>2841.6854680000001</v>
      </c>
      <c r="O40" s="165">
        <f>+'Sheet1 -c.lanh'!P41/1000000</f>
        <v>0</v>
      </c>
      <c r="P40" s="165">
        <f>+'Sheet1 -c.lanh'!Q41/1000000</f>
        <v>0</v>
      </c>
      <c r="Q40" s="164">
        <f t="shared" si="12"/>
        <v>0</v>
      </c>
      <c r="R40" s="165">
        <f>+'Sheet1 -c.lanh'!S41/1000000</f>
        <v>0</v>
      </c>
      <c r="S40" s="165">
        <f>+'Sheet1 -c.lanh'!T41/1000000</f>
        <v>0</v>
      </c>
      <c r="T40" s="165">
        <f>+'Sheet1 -c.lanh'!U41/1000000</f>
        <v>0</v>
      </c>
      <c r="U40" s="165">
        <f>+'Sheet1 -c.lanh'!V41/1000000</f>
        <v>0</v>
      </c>
      <c r="V40" s="164">
        <f t="shared" si="14"/>
        <v>0</v>
      </c>
      <c r="W40" s="165">
        <f>+'Sheet1 -c.lanh'!X41/1000000</f>
        <v>0</v>
      </c>
      <c r="X40" s="165">
        <f>+'Sheet1 -c.lanh'!Y41/1000000</f>
        <v>0</v>
      </c>
      <c r="Y40" s="166">
        <f t="shared" si="15"/>
        <v>1</v>
      </c>
      <c r="Z40" s="166"/>
      <c r="AA40" s="166">
        <f t="shared" si="16"/>
        <v>1</v>
      </c>
      <c r="AB40" s="166"/>
      <c r="AC40" s="166"/>
      <c r="AD40" s="166"/>
      <c r="AE40" s="167"/>
      <c r="AF40" s="167"/>
      <c r="AG40" s="167"/>
      <c r="AH40" s="143">
        <f t="shared" si="9"/>
        <v>0</v>
      </c>
      <c r="AI40" s="158" t="s">
        <v>557</v>
      </c>
      <c r="AJ40" s="168">
        <v>1900541449</v>
      </c>
      <c r="AM40" s="169"/>
      <c r="AN40" s="170"/>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row>
    <row r="41" spans="1:64" s="145" customFormat="1" ht="26.2" customHeight="1" x14ac:dyDescent="0.25">
      <c r="A41" s="162">
        <v>31</v>
      </c>
      <c r="B41" s="163" t="s">
        <v>534</v>
      </c>
      <c r="C41" s="164">
        <f t="shared" si="10"/>
        <v>2553.3181979999999</v>
      </c>
      <c r="D41" s="165">
        <f>+'Sheet1 -c.lanh'!D42/1000000</f>
        <v>0</v>
      </c>
      <c r="E41" s="165">
        <f>+'Sheet1 -c.lanh'!E42/1000000</f>
        <v>2553.3181979999999</v>
      </c>
      <c r="F41" s="165">
        <f>+'Sheet1 -c.lanh'!F42/1000000</f>
        <v>0</v>
      </c>
      <c r="G41" s="165">
        <f>+'Sheet1 -c.lanh'!G42/1000000</f>
        <v>0</v>
      </c>
      <c r="H41" s="165">
        <f>+'Sheet1 -c.lanh'!H42/1000000</f>
        <v>0</v>
      </c>
      <c r="I41" s="164">
        <f t="shared" si="13"/>
        <v>0</v>
      </c>
      <c r="J41" s="165">
        <f>+'Sheet1 -c.lanh'!K42/1000000</f>
        <v>0</v>
      </c>
      <c r="K41" s="165">
        <f>+'Sheet1 -c.lanh'!L42/1000000</f>
        <v>0</v>
      </c>
      <c r="L41" s="164">
        <f t="shared" si="11"/>
        <v>2553.3181979999999</v>
      </c>
      <c r="M41" s="165">
        <f>+'Sheet1 -c.lanh'!N42/1000000</f>
        <v>0</v>
      </c>
      <c r="N41" s="165">
        <f>+'Sheet1 -c.lanh'!O42/1000000</f>
        <v>2553.3181979999999</v>
      </c>
      <c r="O41" s="165">
        <f>+'Sheet1 -c.lanh'!P42/1000000</f>
        <v>0</v>
      </c>
      <c r="P41" s="165">
        <f>+'Sheet1 -c.lanh'!Q42/1000000</f>
        <v>0</v>
      </c>
      <c r="Q41" s="164">
        <f t="shared" si="12"/>
        <v>0</v>
      </c>
      <c r="R41" s="165">
        <f>+'Sheet1 -c.lanh'!S42/1000000</f>
        <v>0</v>
      </c>
      <c r="S41" s="165">
        <f>+'Sheet1 -c.lanh'!T42/1000000</f>
        <v>0</v>
      </c>
      <c r="T41" s="165">
        <f>+'Sheet1 -c.lanh'!U42/1000000</f>
        <v>0</v>
      </c>
      <c r="U41" s="165">
        <f>+'Sheet1 -c.lanh'!V42/1000000</f>
        <v>0</v>
      </c>
      <c r="V41" s="164">
        <f t="shared" si="14"/>
        <v>0</v>
      </c>
      <c r="W41" s="165">
        <f>+'Sheet1 -c.lanh'!X42/1000000</f>
        <v>0</v>
      </c>
      <c r="X41" s="165">
        <f>+'Sheet1 -c.lanh'!Y42/1000000</f>
        <v>0</v>
      </c>
      <c r="Y41" s="166">
        <f t="shared" si="15"/>
        <v>1</v>
      </c>
      <c r="Z41" s="166" t="e">
        <f t="shared" si="19"/>
        <v>#DIV/0!</v>
      </c>
      <c r="AA41" s="166">
        <f t="shared" si="16"/>
        <v>1</v>
      </c>
      <c r="AB41" s="166"/>
      <c r="AC41" s="166"/>
      <c r="AD41" s="166"/>
      <c r="AE41" s="167"/>
      <c r="AF41" s="167"/>
      <c r="AG41" s="167"/>
      <c r="AH41" s="143">
        <f t="shared" si="9"/>
        <v>0</v>
      </c>
      <c r="AI41" s="158" t="s">
        <v>579</v>
      </c>
      <c r="AJ41" s="168">
        <v>9983764000</v>
      </c>
      <c r="AM41" s="169"/>
      <c r="AN41" s="170"/>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row>
    <row r="42" spans="1:64" s="145" customFormat="1" ht="15.05" customHeight="1" x14ac:dyDescent="0.25">
      <c r="A42" s="162">
        <v>32</v>
      </c>
      <c r="B42" s="163" t="s">
        <v>503</v>
      </c>
      <c r="C42" s="164">
        <f t="shared" si="10"/>
        <v>117</v>
      </c>
      <c r="D42" s="165">
        <f>+'Sheet1 -c.lanh'!D43/1000000</f>
        <v>0</v>
      </c>
      <c r="E42" s="165">
        <f>+'Sheet1 -c.lanh'!E43/1000000</f>
        <v>117</v>
      </c>
      <c r="F42" s="165">
        <f>+'Sheet1 -c.lanh'!F43/1000000</f>
        <v>0</v>
      </c>
      <c r="G42" s="165">
        <f>+'Sheet1 -c.lanh'!G43/1000000</f>
        <v>0</v>
      </c>
      <c r="H42" s="165">
        <f>+'Sheet1 -c.lanh'!H43/1000000</f>
        <v>0</v>
      </c>
      <c r="I42" s="164">
        <f t="shared" si="13"/>
        <v>0</v>
      </c>
      <c r="J42" s="165">
        <f>+'Sheet1 -c.lanh'!K43/1000000</f>
        <v>0</v>
      </c>
      <c r="K42" s="165">
        <f>+'Sheet1 -c.lanh'!L43/1000000</f>
        <v>0</v>
      </c>
      <c r="L42" s="164">
        <f t="shared" si="11"/>
        <v>806.40403300000003</v>
      </c>
      <c r="M42" s="165">
        <f>+'Sheet1 -c.lanh'!N43/1000000</f>
        <v>0</v>
      </c>
      <c r="N42" s="165">
        <f>+'Sheet1 -c.lanh'!O43/1000000</f>
        <v>117</v>
      </c>
      <c r="O42" s="165">
        <f>+'Sheet1 -c.lanh'!P43/1000000</f>
        <v>0</v>
      </c>
      <c r="P42" s="165">
        <f>+'Sheet1 -c.lanh'!Q43/1000000</f>
        <v>0</v>
      </c>
      <c r="Q42" s="164">
        <f t="shared" ref="Q42:Q71" si="21">+SUM(R42:S42)</f>
        <v>0</v>
      </c>
      <c r="R42" s="165">
        <f>+'Sheet1 -c.lanh'!S43/1000000</f>
        <v>0</v>
      </c>
      <c r="S42" s="165">
        <f>+'Sheet1 -c.lanh'!T43/1000000</f>
        <v>0</v>
      </c>
      <c r="T42" s="165">
        <f>+'Sheet1 -c.lanh'!U43/1000000</f>
        <v>0</v>
      </c>
      <c r="U42" s="165">
        <f>+'Sheet1 -c.lanh'!V43/1000000</f>
        <v>0</v>
      </c>
      <c r="V42" s="164">
        <f t="shared" si="14"/>
        <v>689.40403300000003</v>
      </c>
      <c r="W42" s="165">
        <f>+'Sheet1 -c.lanh'!X43/1000000</f>
        <v>0</v>
      </c>
      <c r="X42" s="165">
        <f>+'Sheet1 -c.lanh'!Y43/1000000</f>
        <v>689.40403300000003</v>
      </c>
      <c r="Y42" s="166">
        <f t="shared" si="15"/>
        <v>6.8923421623931622</v>
      </c>
      <c r="Z42" s="166"/>
      <c r="AA42" s="166">
        <f t="shared" si="16"/>
        <v>1</v>
      </c>
      <c r="AB42" s="166"/>
      <c r="AC42" s="166"/>
      <c r="AD42" s="166"/>
      <c r="AE42" s="167"/>
      <c r="AF42" s="167"/>
      <c r="AG42" s="167"/>
      <c r="AH42" s="143">
        <f t="shared" si="9"/>
        <v>0</v>
      </c>
      <c r="AI42" s="158" t="s">
        <v>488</v>
      </c>
      <c r="AJ42" s="168">
        <v>8670275000</v>
      </c>
      <c r="AM42" s="169"/>
      <c r="AN42" s="170"/>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row>
    <row r="43" spans="1:64" s="145" customFormat="1" ht="15.05" customHeight="1" x14ac:dyDescent="0.25">
      <c r="A43" s="162">
        <v>33</v>
      </c>
      <c r="B43" s="163" t="s">
        <v>535</v>
      </c>
      <c r="C43" s="164">
        <f t="shared" si="10"/>
        <v>821</v>
      </c>
      <c r="D43" s="165">
        <f>+'Sheet1 -c.lanh'!D44/1000000</f>
        <v>0</v>
      </c>
      <c r="E43" s="165">
        <f>+'Sheet1 -c.lanh'!E44/1000000</f>
        <v>821</v>
      </c>
      <c r="F43" s="165">
        <f>+'Sheet1 -c.lanh'!F44/1000000</f>
        <v>0</v>
      </c>
      <c r="G43" s="165">
        <f>+'Sheet1 -c.lanh'!G44/1000000</f>
        <v>0</v>
      </c>
      <c r="H43" s="165">
        <f>+'Sheet1 -c.lanh'!H44/1000000</f>
        <v>0</v>
      </c>
      <c r="I43" s="164">
        <f t="shared" si="13"/>
        <v>0</v>
      </c>
      <c r="J43" s="165">
        <f>+'Sheet1 -c.lanh'!K44/1000000</f>
        <v>0</v>
      </c>
      <c r="K43" s="165">
        <f>+'Sheet1 -c.lanh'!L44/1000000</f>
        <v>0</v>
      </c>
      <c r="L43" s="164">
        <f t="shared" si="11"/>
        <v>821</v>
      </c>
      <c r="M43" s="165">
        <f>+'Sheet1 -c.lanh'!N44/1000000</f>
        <v>0</v>
      </c>
      <c r="N43" s="165">
        <f>+'Sheet1 -c.lanh'!O44/1000000</f>
        <v>821</v>
      </c>
      <c r="O43" s="165">
        <f>+'Sheet1 -c.lanh'!P44/1000000</f>
        <v>0</v>
      </c>
      <c r="P43" s="165">
        <f>+'Sheet1 -c.lanh'!Q44/1000000</f>
        <v>0</v>
      </c>
      <c r="Q43" s="164">
        <f t="shared" si="21"/>
        <v>0</v>
      </c>
      <c r="R43" s="165">
        <f>+'Sheet1 -c.lanh'!S44/1000000</f>
        <v>0</v>
      </c>
      <c r="S43" s="165">
        <f>+'Sheet1 -c.lanh'!T44/1000000</f>
        <v>0</v>
      </c>
      <c r="T43" s="165">
        <f>+'Sheet1 -c.lanh'!U44/1000000</f>
        <v>0</v>
      </c>
      <c r="U43" s="165">
        <f>+'Sheet1 -c.lanh'!V44/1000000</f>
        <v>0</v>
      </c>
      <c r="V43" s="164">
        <f t="shared" si="14"/>
        <v>0</v>
      </c>
      <c r="W43" s="165">
        <f>+'Sheet1 -c.lanh'!X44/1000000</f>
        <v>0</v>
      </c>
      <c r="X43" s="165">
        <f>+'Sheet1 -c.lanh'!Y44/1000000</f>
        <v>0</v>
      </c>
      <c r="Y43" s="166">
        <f t="shared" si="15"/>
        <v>1</v>
      </c>
      <c r="Z43" s="166"/>
      <c r="AA43" s="166">
        <f t="shared" si="16"/>
        <v>1</v>
      </c>
      <c r="AB43" s="166"/>
      <c r="AC43" s="166"/>
      <c r="AD43" s="166"/>
      <c r="AE43" s="167"/>
      <c r="AF43" s="167"/>
      <c r="AG43" s="167"/>
      <c r="AH43" s="143">
        <f t="shared" si="9"/>
        <v>0</v>
      </c>
      <c r="AI43" s="158" t="s">
        <v>490</v>
      </c>
      <c r="AJ43" s="168">
        <v>3523666602</v>
      </c>
      <c r="AM43" s="169"/>
      <c r="AN43" s="170"/>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row>
    <row r="44" spans="1:64" s="145" customFormat="1" ht="22.6" customHeight="1" x14ac:dyDescent="0.25">
      <c r="A44" s="162">
        <v>34</v>
      </c>
      <c r="B44" s="163" t="s">
        <v>512</v>
      </c>
      <c r="C44" s="164">
        <f t="shared" si="10"/>
        <v>1084.063856</v>
      </c>
      <c r="D44" s="165">
        <f>+'Sheet1 -c.lanh'!D45/1000000</f>
        <v>0</v>
      </c>
      <c r="E44" s="165">
        <f>+'Sheet1 -c.lanh'!E45/1000000</f>
        <v>1084.063856</v>
      </c>
      <c r="F44" s="165">
        <f>+'Sheet1 -c.lanh'!F45/1000000</f>
        <v>0</v>
      </c>
      <c r="G44" s="165">
        <f>+'Sheet1 -c.lanh'!G45/1000000</f>
        <v>0</v>
      </c>
      <c r="H44" s="165">
        <f>+'Sheet1 -c.lanh'!H45/1000000</f>
        <v>0</v>
      </c>
      <c r="I44" s="164">
        <f t="shared" si="13"/>
        <v>0</v>
      </c>
      <c r="J44" s="165">
        <f>+'Sheet1 -c.lanh'!K45/1000000</f>
        <v>0</v>
      </c>
      <c r="K44" s="165">
        <f>+'Sheet1 -c.lanh'!L45/1000000</f>
        <v>0</v>
      </c>
      <c r="L44" s="164">
        <f t="shared" si="11"/>
        <v>1084.063856</v>
      </c>
      <c r="M44" s="165">
        <f>+'Sheet1 -c.lanh'!N45/1000000</f>
        <v>0</v>
      </c>
      <c r="N44" s="165">
        <f>+'Sheet1 -c.lanh'!O45/1000000</f>
        <v>1084.063856</v>
      </c>
      <c r="O44" s="165">
        <f>+'Sheet1 -c.lanh'!P45/1000000</f>
        <v>0</v>
      </c>
      <c r="P44" s="165">
        <f>+'Sheet1 -c.lanh'!Q45/1000000</f>
        <v>0</v>
      </c>
      <c r="Q44" s="164">
        <f t="shared" si="21"/>
        <v>0</v>
      </c>
      <c r="R44" s="165">
        <f>+'Sheet1 -c.lanh'!S45/1000000</f>
        <v>0</v>
      </c>
      <c r="S44" s="165">
        <f>+'Sheet1 -c.lanh'!T45/1000000</f>
        <v>0</v>
      </c>
      <c r="T44" s="165">
        <f>+'Sheet1 -c.lanh'!U45/1000000</f>
        <v>0</v>
      </c>
      <c r="U44" s="165">
        <f>+'Sheet1 -c.lanh'!V45/1000000</f>
        <v>0</v>
      </c>
      <c r="V44" s="164">
        <f t="shared" si="14"/>
        <v>0</v>
      </c>
      <c r="W44" s="165">
        <f>+'Sheet1 -c.lanh'!X45/1000000</f>
        <v>0</v>
      </c>
      <c r="X44" s="165">
        <f>+'Sheet1 -c.lanh'!Y45/1000000</f>
        <v>0</v>
      </c>
      <c r="Y44" s="166">
        <f t="shared" si="15"/>
        <v>1</v>
      </c>
      <c r="Z44" s="166"/>
      <c r="AA44" s="166">
        <f t="shared" si="16"/>
        <v>1</v>
      </c>
      <c r="AB44" s="166"/>
      <c r="AC44" s="166"/>
      <c r="AD44" s="166"/>
      <c r="AE44" s="167"/>
      <c r="AF44" s="167"/>
      <c r="AG44" s="167"/>
      <c r="AH44" s="143">
        <f t="shared" si="9"/>
        <v>0</v>
      </c>
      <c r="AI44" s="158" t="s">
        <v>461</v>
      </c>
      <c r="AJ44" s="168">
        <v>31161123844</v>
      </c>
      <c r="AM44" s="169"/>
      <c r="AN44" s="170"/>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row>
    <row r="45" spans="1:64" s="145" customFormat="1" ht="22.6" customHeight="1" x14ac:dyDescent="0.25">
      <c r="A45" s="162">
        <v>35</v>
      </c>
      <c r="B45" s="163" t="s">
        <v>511</v>
      </c>
      <c r="C45" s="164">
        <f t="shared" si="10"/>
        <v>5994.794723</v>
      </c>
      <c r="D45" s="165">
        <f>+'Sheet1 -c.lanh'!D46/1000000</f>
        <v>0</v>
      </c>
      <c r="E45" s="165">
        <f>+'Sheet1 -c.lanh'!E46/1000000</f>
        <v>5994.794723</v>
      </c>
      <c r="F45" s="165">
        <f>+'Sheet1 -c.lanh'!F46/1000000</f>
        <v>0</v>
      </c>
      <c r="G45" s="165">
        <f>+'Sheet1 -c.lanh'!G46/1000000</f>
        <v>0</v>
      </c>
      <c r="H45" s="165">
        <f>+'Sheet1 -c.lanh'!H46/1000000</f>
        <v>0</v>
      </c>
      <c r="I45" s="164">
        <f t="shared" si="13"/>
        <v>0</v>
      </c>
      <c r="J45" s="165">
        <f>+'Sheet1 -c.lanh'!K46/1000000</f>
        <v>0</v>
      </c>
      <c r="K45" s="165">
        <f>+'Sheet1 -c.lanh'!L46/1000000</f>
        <v>0</v>
      </c>
      <c r="L45" s="164">
        <f t="shared" si="11"/>
        <v>5994.794723</v>
      </c>
      <c r="M45" s="165">
        <f>+'Sheet1 -c.lanh'!N46/1000000</f>
        <v>0</v>
      </c>
      <c r="N45" s="165">
        <f>+'Sheet1 -c.lanh'!O46/1000000</f>
        <v>5994.794723</v>
      </c>
      <c r="O45" s="165">
        <f>+'Sheet1 -c.lanh'!P46/1000000</f>
        <v>0</v>
      </c>
      <c r="P45" s="165">
        <f>+'Sheet1 -c.lanh'!Q46/1000000</f>
        <v>0</v>
      </c>
      <c r="Q45" s="164">
        <f t="shared" si="21"/>
        <v>0</v>
      </c>
      <c r="R45" s="165">
        <f>+'Sheet1 -c.lanh'!S46/1000000</f>
        <v>0</v>
      </c>
      <c r="S45" s="165">
        <f>+'Sheet1 -c.lanh'!T46/1000000</f>
        <v>0</v>
      </c>
      <c r="T45" s="165">
        <f>+'Sheet1 -c.lanh'!U46/1000000</f>
        <v>0</v>
      </c>
      <c r="U45" s="165">
        <f>+'Sheet1 -c.lanh'!V46/1000000</f>
        <v>0</v>
      </c>
      <c r="V45" s="164">
        <f t="shared" si="14"/>
        <v>0</v>
      </c>
      <c r="W45" s="165">
        <f>+'Sheet1 -c.lanh'!X46/1000000</f>
        <v>0</v>
      </c>
      <c r="X45" s="165">
        <f>+'Sheet1 -c.lanh'!Y46/1000000</f>
        <v>0</v>
      </c>
      <c r="Y45" s="166">
        <f t="shared" si="15"/>
        <v>1</v>
      </c>
      <c r="Z45" s="166"/>
      <c r="AA45" s="166">
        <f t="shared" si="16"/>
        <v>1</v>
      </c>
      <c r="AB45" s="166"/>
      <c r="AC45" s="166"/>
      <c r="AD45" s="166"/>
      <c r="AE45" s="167" t="e">
        <f t="shared" si="17"/>
        <v>#DIV/0!</v>
      </c>
      <c r="AF45" s="167"/>
      <c r="AG45" s="167" t="e">
        <f t="shared" si="18"/>
        <v>#DIV/0!</v>
      </c>
      <c r="AH45" s="143">
        <f t="shared" si="9"/>
        <v>0</v>
      </c>
      <c r="AI45" s="158" t="s">
        <v>558</v>
      </c>
      <c r="AJ45" s="168">
        <v>162088502000</v>
      </c>
      <c r="AM45" s="169"/>
      <c r="AN45" s="170"/>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row>
    <row r="46" spans="1:64" s="145" customFormat="1" ht="22.6" customHeight="1" x14ac:dyDescent="0.25">
      <c r="A46" s="162">
        <v>36</v>
      </c>
      <c r="B46" s="163" t="s">
        <v>509</v>
      </c>
      <c r="C46" s="164">
        <f t="shared" si="10"/>
        <v>37</v>
      </c>
      <c r="D46" s="165">
        <f>+'Sheet1 -c.lanh'!D47/1000000</f>
        <v>0</v>
      </c>
      <c r="E46" s="165">
        <f>+'Sheet1 -c.lanh'!E47/1000000</f>
        <v>37</v>
      </c>
      <c r="F46" s="165">
        <f>+'Sheet1 -c.lanh'!F47/1000000</f>
        <v>0</v>
      </c>
      <c r="G46" s="165">
        <f>+'Sheet1 -c.lanh'!G47/1000000</f>
        <v>0</v>
      </c>
      <c r="H46" s="165">
        <f>+'Sheet1 -c.lanh'!H47/1000000</f>
        <v>0</v>
      </c>
      <c r="I46" s="164">
        <f t="shared" si="13"/>
        <v>0</v>
      </c>
      <c r="J46" s="165">
        <f>+'Sheet1 -c.lanh'!K47/1000000</f>
        <v>0</v>
      </c>
      <c r="K46" s="165">
        <f>+'Sheet1 -c.lanh'!L47/1000000</f>
        <v>0</v>
      </c>
      <c r="L46" s="164">
        <f t="shared" si="11"/>
        <v>37</v>
      </c>
      <c r="M46" s="165">
        <f>+'Sheet1 -c.lanh'!N47/1000000</f>
        <v>0</v>
      </c>
      <c r="N46" s="165">
        <f>+'Sheet1 -c.lanh'!O47/1000000</f>
        <v>37</v>
      </c>
      <c r="O46" s="165">
        <f>+'Sheet1 -c.lanh'!P47/1000000</f>
        <v>0</v>
      </c>
      <c r="P46" s="165">
        <f>+'Sheet1 -c.lanh'!Q47/1000000</f>
        <v>0</v>
      </c>
      <c r="Q46" s="164">
        <f t="shared" si="21"/>
        <v>0</v>
      </c>
      <c r="R46" s="165">
        <f>+'Sheet1 -c.lanh'!S47/1000000</f>
        <v>0</v>
      </c>
      <c r="S46" s="165">
        <f>+'Sheet1 -c.lanh'!T47/1000000</f>
        <v>0</v>
      </c>
      <c r="T46" s="165">
        <f>+'Sheet1 -c.lanh'!U47/1000000</f>
        <v>0</v>
      </c>
      <c r="U46" s="165">
        <f>+'Sheet1 -c.lanh'!V47/1000000</f>
        <v>0</v>
      </c>
      <c r="V46" s="164">
        <f t="shared" si="14"/>
        <v>0</v>
      </c>
      <c r="W46" s="165">
        <f>+'Sheet1 -c.lanh'!X47/1000000</f>
        <v>0</v>
      </c>
      <c r="X46" s="165">
        <f>+'Sheet1 -c.lanh'!Y47/1000000</f>
        <v>0</v>
      </c>
      <c r="Y46" s="166">
        <f t="shared" si="15"/>
        <v>1</v>
      </c>
      <c r="Z46" s="166"/>
      <c r="AA46" s="166">
        <f t="shared" si="16"/>
        <v>1</v>
      </c>
      <c r="AB46" s="166"/>
      <c r="AC46" s="166"/>
      <c r="AD46" s="166"/>
      <c r="AE46" s="167" t="e">
        <f t="shared" si="17"/>
        <v>#DIV/0!</v>
      </c>
      <c r="AF46" s="167"/>
      <c r="AG46" s="167" t="e">
        <f t="shared" si="18"/>
        <v>#DIV/0!</v>
      </c>
      <c r="AH46" s="143">
        <f t="shared" si="9"/>
        <v>0</v>
      </c>
      <c r="AI46" s="158" t="s">
        <v>559</v>
      </c>
      <c r="AJ46" s="168">
        <v>6297839557782</v>
      </c>
      <c r="AM46" s="169"/>
      <c r="AN46" s="170"/>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row>
    <row r="47" spans="1:64" s="145" customFormat="1" ht="22.6" customHeight="1" x14ac:dyDescent="0.25">
      <c r="A47" s="162">
        <v>37</v>
      </c>
      <c r="B47" s="163" t="s">
        <v>507</v>
      </c>
      <c r="C47" s="164">
        <f t="shared" si="10"/>
        <v>30083.112800000003</v>
      </c>
      <c r="D47" s="165">
        <f>+'Sheet1 -c.lanh'!D48/1000000</f>
        <v>20000</v>
      </c>
      <c r="E47" s="165">
        <f>+'Sheet1 -c.lanh'!E48/1000000</f>
        <v>10083.112800000001</v>
      </c>
      <c r="F47" s="165">
        <f>+'Sheet1 -c.lanh'!F48/1000000</f>
        <v>0</v>
      </c>
      <c r="G47" s="165">
        <f>+'Sheet1 -c.lanh'!G48/1000000</f>
        <v>0</v>
      </c>
      <c r="H47" s="165">
        <f>+'Sheet1 -c.lanh'!H48/1000000</f>
        <v>0</v>
      </c>
      <c r="I47" s="164">
        <f t="shared" si="13"/>
        <v>0</v>
      </c>
      <c r="J47" s="165">
        <f>+'Sheet1 -c.lanh'!K48/1000000</f>
        <v>0</v>
      </c>
      <c r="K47" s="165">
        <f>+'Sheet1 -c.lanh'!L48/1000000</f>
        <v>0</v>
      </c>
      <c r="L47" s="164">
        <f t="shared" si="11"/>
        <v>29811.702133999999</v>
      </c>
      <c r="M47" s="165">
        <f>+'Sheet1 -c.lanh'!N48/1000000</f>
        <v>33</v>
      </c>
      <c r="N47" s="165">
        <f>+'Sheet1 -c.lanh'!O48/1000000</f>
        <v>9778.7021339999992</v>
      </c>
      <c r="O47" s="165">
        <f>+'Sheet1 -c.lanh'!P48/1000000</f>
        <v>0</v>
      </c>
      <c r="P47" s="165">
        <f>+'Sheet1 -c.lanh'!Q48/1000000</f>
        <v>0</v>
      </c>
      <c r="Q47" s="164">
        <f t="shared" si="21"/>
        <v>0</v>
      </c>
      <c r="R47" s="165">
        <f>+'Sheet1 -c.lanh'!S48/1000000</f>
        <v>0</v>
      </c>
      <c r="S47" s="165">
        <f>+'Sheet1 -c.lanh'!T48/1000000</f>
        <v>0</v>
      </c>
      <c r="T47" s="165">
        <f>+'Sheet1 -c.lanh'!U48/1000000</f>
        <v>0</v>
      </c>
      <c r="U47" s="165">
        <f>+'Sheet1 -c.lanh'!V48/1000000</f>
        <v>0</v>
      </c>
      <c r="V47" s="164">
        <f t="shared" si="14"/>
        <v>20000</v>
      </c>
      <c r="W47" s="165">
        <f>+'Sheet1 -c.lanh'!X48/1000000</f>
        <v>20000</v>
      </c>
      <c r="X47" s="165">
        <f>+'Sheet1 -c.lanh'!Y48/1000000</f>
        <v>0</v>
      </c>
      <c r="Y47" s="166">
        <f t="shared" si="15"/>
        <v>0.99097797266511589</v>
      </c>
      <c r="Z47" s="166">
        <f t="shared" si="19"/>
        <v>1.65E-3</v>
      </c>
      <c r="AA47" s="166">
        <f t="shared" si="16"/>
        <v>0.96980985217184101</v>
      </c>
      <c r="AB47" s="166"/>
      <c r="AC47" s="166"/>
      <c r="AD47" s="166"/>
      <c r="AE47" s="167"/>
      <c r="AF47" s="167"/>
      <c r="AG47" s="167"/>
      <c r="AH47" s="143">
        <f t="shared" si="9"/>
        <v>0</v>
      </c>
      <c r="AI47" s="158" t="s">
        <v>560</v>
      </c>
      <c r="AJ47" s="168">
        <v>6100648000</v>
      </c>
      <c r="AM47" s="170"/>
      <c r="AN47" s="170"/>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row>
    <row r="48" spans="1:64" s="145" customFormat="1" x14ac:dyDescent="0.25">
      <c r="A48" s="162">
        <v>38</v>
      </c>
      <c r="B48" s="163" t="s">
        <v>502</v>
      </c>
      <c r="C48" s="164">
        <f t="shared" si="10"/>
        <v>295895.15418200003</v>
      </c>
      <c r="D48" s="165">
        <f>+'Sheet1 -c.lanh'!D49/1000000</f>
        <v>0</v>
      </c>
      <c r="E48" s="165">
        <f>+'Sheet1 -c.lanh'!E49/1000000</f>
        <v>295895.15418200003</v>
      </c>
      <c r="F48" s="165">
        <f>+'Sheet1 -c.lanh'!F49/1000000</f>
        <v>0</v>
      </c>
      <c r="G48" s="165">
        <f>+'Sheet1 -c.lanh'!G49/1000000</f>
        <v>0</v>
      </c>
      <c r="H48" s="165">
        <f>+'Sheet1 -c.lanh'!H49/1000000</f>
        <v>0</v>
      </c>
      <c r="I48" s="164">
        <f t="shared" si="13"/>
        <v>0</v>
      </c>
      <c r="J48" s="165">
        <f>+'Sheet1 -c.lanh'!K49/1000000</f>
        <v>0</v>
      </c>
      <c r="K48" s="165">
        <f>+'Sheet1 -c.lanh'!L49/1000000</f>
        <v>0</v>
      </c>
      <c r="L48" s="164">
        <f t="shared" si="11"/>
        <v>0</v>
      </c>
      <c r="M48" s="165">
        <f>+'Sheet1 -c.lanh'!N49/1000000</f>
        <v>0</v>
      </c>
      <c r="N48" s="165">
        <f>+'Sheet1 -c.lanh'!O49/1000000</f>
        <v>0</v>
      </c>
      <c r="O48" s="165">
        <f>+'Sheet1 -c.lanh'!P49/1000000</f>
        <v>0</v>
      </c>
      <c r="P48" s="165">
        <f>+'Sheet1 -c.lanh'!Q49/1000000</f>
        <v>0</v>
      </c>
      <c r="Q48" s="164">
        <f t="shared" si="21"/>
        <v>0</v>
      </c>
      <c r="R48" s="165">
        <f>+'Sheet1 -c.lanh'!S49/1000000</f>
        <v>0</v>
      </c>
      <c r="S48" s="165">
        <f>+'Sheet1 -c.lanh'!T49/1000000</f>
        <v>0</v>
      </c>
      <c r="T48" s="165">
        <f>+'Sheet1 -c.lanh'!U49/1000000</f>
        <v>0</v>
      </c>
      <c r="U48" s="165">
        <f>+'Sheet1 -c.lanh'!V49/1000000</f>
        <v>0</v>
      </c>
      <c r="V48" s="164">
        <f t="shared" si="14"/>
        <v>0</v>
      </c>
      <c r="W48" s="165">
        <f>+'Sheet1 -c.lanh'!X49/1000000</f>
        <v>0</v>
      </c>
      <c r="X48" s="165">
        <f>+'Sheet1 -c.lanh'!Y49/1000000</f>
        <v>0</v>
      </c>
      <c r="Y48" s="166">
        <f t="shared" si="15"/>
        <v>0</v>
      </c>
      <c r="Z48" s="166"/>
      <c r="AA48" s="166">
        <f t="shared" si="16"/>
        <v>0</v>
      </c>
      <c r="AB48" s="166"/>
      <c r="AC48" s="166"/>
      <c r="AD48" s="166"/>
      <c r="AE48" s="167"/>
      <c r="AF48" s="167"/>
      <c r="AG48" s="167"/>
      <c r="AH48" s="143">
        <f t="shared" si="9"/>
        <v>0</v>
      </c>
      <c r="AI48" s="158" t="s">
        <v>462</v>
      </c>
      <c r="AJ48" s="168">
        <v>86752411471</v>
      </c>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row>
    <row r="49" spans="1:64" s="145" customFormat="1" ht="22.6" customHeight="1" x14ac:dyDescent="0.25">
      <c r="A49" s="162">
        <v>39</v>
      </c>
      <c r="B49" s="163" t="s">
        <v>510</v>
      </c>
      <c r="C49" s="164">
        <f t="shared" si="10"/>
        <v>118091.174107</v>
      </c>
      <c r="D49" s="165">
        <f>+'Sheet1 -c.lanh'!D50/1000000</f>
        <v>118091.174107</v>
      </c>
      <c r="E49" s="165">
        <f>+'Sheet1 -c.lanh'!E50/1000000</f>
        <v>0</v>
      </c>
      <c r="F49" s="165">
        <f>+'Sheet1 -c.lanh'!F50/1000000</f>
        <v>0</v>
      </c>
      <c r="G49" s="165">
        <f>+'Sheet1 -c.lanh'!G50/1000000</f>
        <v>0</v>
      </c>
      <c r="H49" s="165">
        <f>+'Sheet1 -c.lanh'!H50/1000000</f>
        <v>0</v>
      </c>
      <c r="I49" s="164"/>
      <c r="J49" s="165">
        <f>+'Sheet1 -c.lanh'!K50/1000000</f>
        <v>0</v>
      </c>
      <c r="K49" s="165">
        <f>+'Sheet1 -c.lanh'!L50/1000000</f>
        <v>0</v>
      </c>
      <c r="L49" s="164">
        <f t="shared" si="11"/>
        <v>0</v>
      </c>
      <c r="M49" s="165">
        <f>+'Sheet1 -c.lanh'!N50/1000000</f>
        <v>0</v>
      </c>
      <c r="N49" s="165">
        <f>+'Sheet1 -c.lanh'!O50/1000000</f>
        <v>0</v>
      </c>
      <c r="O49" s="165">
        <f>+'Sheet1 -c.lanh'!P50/1000000</f>
        <v>0</v>
      </c>
      <c r="P49" s="165">
        <f>+'Sheet1 -c.lanh'!Q50/1000000</f>
        <v>0</v>
      </c>
      <c r="Q49" s="164">
        <f t="shared" si="21"/>
        <v>0</v>
      </c>
      <c r="R49" s="165">
        <f>+'Sheet1 -c.lanh'!S50/1000000</f>
        <v>0</v>
      </c>
      <c r="S49" s="165">
        <f>+'Sheet1 -c.lanh'!T50/1000000</f>
        <v>0</v>
      </c>
      <c r="T49" s="165">
        <f>+'Sheet1 -c.lanh'!U50/1000000</f>
        <v>0</v>
      </c>
      <c r="U49" s="165">
        <f>+'Sheet1 -c.lanh'!V50/1000000</f>
        <v>0</v>
      </c>
      <c r="V49" s="164">
        <f t="shared" si="14"/>
        <v>0</v>
      </c>
      <c r="W49" s="165">
        <f>+'Sheet1 -c.lanh'!X50/1000000</f>
        <v>0</v>
      </c>
      <c r="X49" s="165">
        <f>+'Sheet1 -c.lanh'!Y50/1000000</f>
        <v>0</v>
      </c>
      <c r="Y49" s="166">
        <f t="shared" si="15"/>
        <v>0</v>
      </c>
      <c r="Z49" s="166"/>
      <c r="AA49" s="166" t="e">
        <f t="shared" si="16"/>
        <v>#DIV/0!</v>
      </c>
      <c r="AB49" s="166"/>
      <c r="AC49" s="166"/>
      <c r="AD49" s="166"/>
      <c r="AE49" s="167"/>
      <c r="AF49" s="167"/>
      <c r="AG49" s="167"/>
      <c r="AH49" s="143">
        <f t="shared" si="9"/>
        <v>0</v>
      </c>
      <c r="AI49" s="158" t="s">
        <v>463</v>
      </c>
      <c r="AJ49" s="168">
        <v>37785135978</v>
      </c>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row>
    <row r="50" spans="1:64" s="145" customFormat="1" ht="15.05" customHeight="1" x14ac:dyDescent="0.25">
      <c r="A50" s="162">
        <v>40</v>
      </c>
      <c r="B50" s="163" t="s">
        <v>496</v>
      </c>
      <c r="C50" s="164">
        <f t="shared" si="10"/>
        <v>959.60350000000005</v>
      </c>
      <c r="D50" s="165">
        <f>+'Sheet1 -c.lanh'!D51/1000000</f>
        <v>0</v>
      </c>
      <c r="E50" s="165">
        <f>+'Sheet1 -c.lanh'!E51/1000000</f>
        <v>959.60350000000005</v>
      </c>
      <c r="F50" s="165">
        <f>+'Sheet1 -c.lanh'!F51/1000000</f>
        <v>0</v>
      </c>
      <c r="G50" s="165">
        <f>+'Sheet1 -c.lanh'!G51/1000000</f>
        <v>0</v>
      </c>
      <c r="H50" s="165">
        <f>+'Sheet1 -c.lanh'!H51/1000000</f>
        <v>0</v>
      </c>
      <c r="I50" s="164"/>
      <c r="J50" s="165">
        <f>+'Sheet1 -c.lanh'!K51/1000000</f>
        <v>0</v>
      </c>
      <c r="K50" s="165">
        <f>+'Sheet1 -c.lanh'!L51/1000000</f>
        <v>0</v>
      </c>
      <c r="L50" s="164">
        <f t="shared" si="11"/>
        <v>863.08578499999999</v>
      </c>
      <c r="M50" s="165">
        <f>+'Sheet1 -c.lanh'!N51/1000000</f>
        <v>0</v>
      </c>
      <c r="N50" s="165">
        <f>+'Sheet1 -c.lanh'!O51/1000000</f>
        <v>861.04598499999997</v>
      </c>
      <c r="O50" s="165">
        <f>+'Sheet1 -c.lanh'!P51/1000000</f>
        <v>0</v>
      </c>
      <c r="P50" s="165">
        <f>+'Sheet1 -c.lanh'!Q51/1000000</f>
        <v>0</v>
      </c>
      <c r="Q50" s="164">
        <f t="shared" si="21"/>
        <v>0</v>
      </c>
      <c r="R50" s="165">
        <f>+'Sheet1 -c.lanh'!S51/1000000</f>
        <v>0</v>
      </c>
      <c r="S50" s="165">
        <f>+'Sheet1 -c.lanh'!T51/1000000</f>
        <v>0</v>
      </c>
      <c r="T50" s="165">
        <f>+'Sheet1 -c.lanh'!U51/1000000</f>
        <v>0</v>
      </c>
      <c r="U50" s="165">
        <f>+'Sheet1 -c.lanh'!V51/1000000</f>
        <v>0</v>
      </c>
      <c r="V50" s="164">
        <f t="shared" si="14"/>
        <v>2.0398000000000001</v>
      </c>
      <c r="W50" s="165">
        <f>+'Sheet1 -c.lanh'!X51/1000000</f>
        <v>0</v>
      </c>
      <c r="X50" s="165">
        <f>+'Sheet1 -c.lanh'!Y51/1000000</f>
        <v>2.0398000000000001</v>
      </c>
      <c r="Y50" s="166">
        <f t="shared" si="15"/>
        <v>0.89941917156408868</v>
      </c>
      <c r="Z50" s="166"/>
      <c r="AA50" s="166">
        <f t="shared" si="16"/>
        <v>0.89729350195158719</v>
      </c>
      <c r="AB50" s="166"/>
      <c r="AC50" s="166"/>
      <c r="AD50" s="166"/>
      <c r="AE50" s="167"/>
      <c r="AF50" s="167"/>
      <c r="AG50" s="167"/>
      <c r="AH50" s="143">
        <f t="shared" si="9"/>
        <v>0</v>
      </c>
      <c r="AI50" s="158" t="s">
        <v>464</v>
      </c>
      <c r="AJ50" s="168">
        <v>46383640303</v>
      </c>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row>
    <row r="51" spans="1:64" s="145" customFormat="1" ht="15.05" customHeight="1" x14ac:dyDescent="0.25">
      <c r="A51" s="162">
        <v>41</v>
      </c>
      <c r="B51" s="163" t="s">
        <v>508</v>
      </c>
      <c r="C51" s="164">
        <f t="shared" si="10"/>
        <v>1189.7</v>
      </c>
      <c r="D51" s="165">
        <f>+'Sheet1 -c.lanh'!D52/1000000</f>
        <v>0</v>
      </c>
      <c r="E51" s="165">
        <f>+'Sheet1 -c.lanh'!E52/1000000</f>
        <v>1189.7</v>
      </c>
      <c r="F51" s="165">
        <f>+'Sheet1 -c.lanh'!F52/1000000</f>
        <v>0</v>
      </c>
      <c r="G51" s="165">
        <f>+'Sheet1 -c.lanh'!G52/1000000</f>
        <v>0</v>
      </c>
      <c r="H51" s="165">
        <f>+'Sheet1 -c.lanh'!H52/1000000</f>
        <v>0</v>
      </c>
      <c r="I51" s="164"/>
      <c r="J51" s="165">
        <f>+'Sheet1 -c.lanh'!K52/1000000</f>
        <v>0</v>
      </c>
      <c r="K51" s="165">
        <f>+'Sheet1 -c.lanh'!L52/1000000</f>
        <v>0</v>
      </c>
      <c r="L51" s="164">
        <f t="shared" si="11"/>
        <v>891.93200000000002</v>
      </c>
      <c r="M51" s="165">
        <f>+'Sheet1 -c.lanh'!N52/1000000</f>
        <v>0</v>
      </c>
      <c r="N51" s="165">
        <f>+'Sheet1 -c.lanh'!O52/1000000</f>
        <v>891.93200000000002</v>
      </c>
      <c r="O51" s="165">
        <f>+'Sheet1 -c.lanh'!P52/1000000</f>
        <v>0</v>
      </c>
      <c r="P51" s="165">
        <f>+'Sheet1 -c.lanh'!Q52/1000000</f>
        <v>0</v>
      </c>
      <c r="Q51" s="164">
        <f t="shared" si="21"/>
        <v>0</v>
      </c>
      <c r="R51" s="165">
        <f>+'Sheet1 -c.lanh'!S52/1000000</f>
        <v>0</v>
      </c>
      <c r="S51" s="165">
        <f>+'Sheet1 -c.lanh'!T52/1000000</f>
        <v>0</v>
      </c>
      <c r="T51" s="165">
        <f>+'Sheet1 -c.lanh'!U52/1000000</f>
        <v>0</v>
      </c>
      <c r="U51" s="165">
        <f>+'Sheet1 -c.lanh'!V52/1000000</f>
        <v>0</v>
      </c>
      <c r="V51" s="164">
        <f t="shared" si="14"/>
        <v>0</v>
      </c>
      <c r="W51" s="165">
        <f>+'Sheet1 -c.lanh'!X52/1000000</f>
        <v>0</v>
      </c>
      <c r="X51" s="165">
        <f>+'Sheet1 -c.lanh'!Y52/1000000</f>
        <v>0</v>
      </c>
      <c r="Y51" s="166">
        <f t="shared" si="15"/>
        <v>0.74971169202319909</v>
      </c>
      <c r="Z51" s="166"/>
      <c r="AA51" s="166">
        <f t="shared" si="16"/>
        <v>0.74971169202319909</v>
      </c>
      <c r="AB51" s="166"/>
      <c r="AC51" s="166"/>
      <c r="AD51" s="166"/>
      <c r="AE51" s="167"/>
      <c r="AF51" s="167"/>
      <c r="AG51" s="167"/>
      <c r="AH51" s="143">
        <f t="shared" si="9"/>
        <v>0</v>
      </c>
      <c r="AI51" s="158" t="s">
        <v>465</v>
      </c>
      <c r="AJ51" s="168">
        <v>335064597339</v>
      </c>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row>
    <row r="52" spans="1:64" s="145" customFormat="1" ht="15.05" customHeight="1" x14ac:dyDescent="0.25">
      <c r="A52" s="162">
        <v>42</v>
      </c>
      <c r="B52" s="163" t="s">
        <v>536</v>
      </c>
      <c r="C52" s="164">
        <f t="shared" si="10"/>
        <v>2582.38</v>
      </c>
      <c r="D52" s="165">
        <f>+'Sheet1 -c.lanh'!D53/1000000</f>
        <v>0</v>
      </c>
      <c r="E52" s="165">
        <f>+'Sheet1 -c.lanh'!E53/1000000</f>
        <v>2582.38</v>
      </c>
      <c r="F52" s="165">
        <f>+'Sheet1 -c.lanh'!F53/1000000</f>
        <v>0</v>
      </c>
      <c r="G52" s="165">
        <f>+'Sheet1 -c.lanh'!G53/1000000</f>
        <v>0</v>
      </c>
      <c r="H52" s="165">
        <f>+'Sheet1 -c.lanh'!H53/1000000</f>
        <v>0</v>
      </c>
      <c r="I52" s="164"/>
      <c r="J52" s="165">
        <f>+'Sheet1 -c.lanh'!K53/1000000</f>
        <v>0</v>
      </c>
      <c r="K52" s="165">
        <f>+'Sheet1 -c.lanh'!L53/1000000</f>
        <v>0</v>
      </c>
      <c r="L52" s="164">
        <f t="shared" si="11"/>
        <v>2126.021698</v>
      </c>
      <c r="M52" s="165">
        <f>+'Sheet1 -c.lanh'!N53/1000000</f>
        <v>0</v>
      </c>
      <c r="N52" s="165">
        <f>+'Sheet1 -c.lanh'!O53/1000000</f>
        <v>2066.021698</v>
      </c>
      <c r="O52" s="165">
        <f>+'Sheet1 -c.lanh'!P53/1000000</f>
        <v>0</v>
      </c>
      <c r="P52" s="165">
        <f>+'Sheet1 -c.lanh'!Q53/1000000</f>
        <v>0</v>
      </c>
      <c r="Q52" s="164">
        <f t="shared" si="21"/>
        <v>0</v>
      </c>
      <c r="R52" s="165">
        <f>+'Sheet1 -c.lanh'!S53/1000000</f>
        <v>0</v>
      </c>
      <c r="S52" s="165">
        <f>+'Sheet1 -c.lanh'!T53/1000000</f>
        <v>0</v>
      </c>
      <c r="T52" s="165">
        <f>+'Sheet1 -c.lanh'!U53/1000000</f>
        <v>0</v>
      </c>
      <c r="U52" s="165">
        <f>+'Sheet1 -c.lanh'!V53/1000000</f>
        <v>0</v>
      </c>
      <c r="V52" s="164">
        <f t="shared" si="14"/>
        <v>60</v>
      </c>
      <c r="W52" s="165">
        <f>+'Sheet1 -c.lanh'!X53/1000000</f>
        <v>0</v>
      </c>
      <c r="X52" s="165">
        <f>+'Sheet1 -c.lanh'!Y53/1000000</f>
        <v>60</v>
      </c>
      <c r="Y52" s="166">
        <f t="shared" si="15"/>
        <v>0.82327995802321885</v>
      </c>
      <c r="Z52" s="166"/>
      <c r="AA52" s="166">
        <f t="shared" si="16"/>
        <v>0.80004557733563608</v>
      </c>
      <c r="AB52" s="166"/>
      <c r="AC52" s="166"/>
      <c r="AD52" s="166"/>
      <c r="AE52" s="167"/>
      <c r="AF52" s="167"/>
      <c r="AG52" s="167"/>
      <c r="AH52" s="143">
        <f t="shared" si="9"/>
        <v>0</v>
      </c>
      <c r="AI52" s="158" t="s">
        <v>561</v>
      </c>
      <c r="AJ52" s="168">
        <v>1456396000</v>
      </c>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row>
    <row r="53" spans="1:64" s="145" customFormat="1" ht="15.05" customHeight="1" x14ac:dyDescent="0.25">
      <c r="A53" s="162">
        <v>43</v>
      </c>
      <c r="B53" s="163" t="s">
        <v>504</v>
      </c>
      <c r="C53" s="164">
        <f t="shared" si="10"/>
        <v>1845.224921</v>
      </c>
      <c r="D53" s="165">
        <f>+'Sheet1 -c.lanh'!D54/1000000</f>
        <v>0</v>
      </c>
      <c r="E53" s="165">
        <f>+'Sheet1 -c.lanh'!E54/1000000</f>
        <v>1845.224921</v>
      </c>
      <c r="F53" s="165">
        <f>+'Sheet1 -c.lanh'!F54/1000000</f>
        <v>0</v>
      </c>
      <c r="G53" s="165">
        <f>+'Sheet1 -c.lanh'!G54/1000000</f>
        <v>0</v>
      </c>
      <c r="H53" s="165">
        <f>+'Sheet1 -c.lanh'!H54/1000000</f>
        <v>0</v>
      </c>
      <c r="I53" s="164"/>
      <c r="J53" s="165">
        <f>+'Sheet1 -c.lanh'!K54/1000000</f>
        <v>0</v>
      </c>
      <c r="K53" s="165">
        <f>+'Sheet1 -c.lanh'!L54/1000000</f>
        <v>0</v>
      </c>
      <c r="L53" s="164">
        <f t="shared" si="11"/>
        <v>2400.5953360000003</v>
      </c>
      <c r="M53" s="165">
        <f>+'Sheet1 -c.lanh'!N54/1000000</f>
        <v>0</v>
      </c>
      <c r="N53" s="165">
        <f>+'Sheet1 -c.lanh'!O54/1000000</f>
        <v>2397.0147120000001</v>
      </c>
      <c r="O53" s="165">
        <f>+'Sheet1 -c.lanh'!P54/1000000</f>
        <v>0</v>
      </c>
      <c r="P53" s="165">
        <f>+'Sheet1 -c.lanh'!Q54/1000000</f>
        <v>0</v>
      </c>
      <c r="Q53" s="164">
        <f t="shared" si="21"/>
        <v>0</v>
      </c>
      <c r="R53" s="165">
        <f>+'Sheet1 -c.lanh'!S54/1000000</f>
        <v>0</v>
      </c>
      <c r="S53" s="165">
        <f>+'Sheet1 -c.lanh'!T54/1000000</f>
        <v>0</v>
      </c>
      <c r="T53" s="165">
        <f>+'Sheet1 -c.lanh'!U54/1000000</f>
        <v>0</v>
      </c>
      <c r="U53" s="165">
        <f>+'Sheet1 -c.lanh'!V54/1000000</f>
        <v>0</v>
      </c>
      <c r="V53" s="164">
        <f t="shared" si="14"/>
        <v>3.5806239999999998</v>
      </c>
      <c r="W53" s="165">
        <f>+'Sheet1 -c.lanh'!X54/1000000</f>
        <v>0</v>
      </c>
      <c r="X53" s="165">
        <f>+'Sheet1 -c.lanh'!Y54/1000000</f>
        <v>3.5806239999999998</v>
      </c>
      <c r="Y53" s="166">
        <f t="shared" si="15"/>
        <v>1.3009770834327465</v>
      </c>
      <c r="Z53" s="166"/>
      <c r="AA53" s="166">
        <f t="shared" si="16"/>
        <v>1.2990366023785131</v>
      </c>
      <c r="AB53" s="166"/>
      <c r="AC53" s="166"/>
      <c r="AD53" s="166"/>
      <c r="AE53" s="167"/>
      <c r="AF53" s="167"/>
      <c r="AG53" s="167"/>
      <c r="AH53" s="143">
        <f t="shared" si="9"/>
        <v>0</v>
      </c>
      <c r="AI53" s="158" t="s">
        <v>466</v>
      </c>
      <c r="AJ53" s="168">
        <v>216245286694</v>
      </c>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row>
    <row r="54" spans="1:64" s="145" customFormat="1" ht="22.6" customHeight="1" x14ac:dyDescent="0.25">
      <c r="A54" s="162">
        <v>44</v>
      </c>
      <c r="B54" s="163" t="s">
        <v>505</v>
      </c>
      <c r="C54" s="164">
        <f t="shared" si="10"/>
        <v>1628</v>
      </c>
      <c r="D54" s="165">
        <f>+'Sheet1 -c.lanh'!D55/1000000</f>
        <v>0</v>
      </c>
      <c r="E54" s="165">
        <f>+'Sheet1 -c.lanh'!E55/1000000</f>
        <v>1628</v>
      </c>
      <c r="F54" s="165">
        <f>+'Sheet1 -c.lanh'!F55/1000000</f>
        <v>0</v>
      </c>
      <c r="G54" s="165">
        <f>+'Sheet1 -c.lanh'!G55/1000000</f>
        <v>0</v>
      </c>
      <c r="H54" s="165">
        <f>+'Sheet1 -c.lanh'!H55/1000000</f>
        <v>0</v>
      </c>
      <c r="I54" s="164"/>
      <c r="J54" s="165">
        <f>+'Sheet1 -c.lanh'!K55/1000000</f>
        <v>0</v>
      </c>
      <c r="K54" s="165">
        <f>+'Sheet1 -c.lanh'!L55/1000000</f>
        <v>0</v>
      </c>
      <c r="L54" s="164">
        <f t="shared" si="11"/>
        <v>707.68729099999996</v>
      </c>
      <c r="M54" s="165">
        <f>+'Sheet1 -c.lanh'!N55/1000000</f>
        <v>0</v>
      </c>
      <c r="N54" s="165">
        <f>+'Sheet1 -c.lanh'!O55/1000000</f>
        <v>707.68729099999996</v>
      </c>
      <c r="O54" s="165">
        <f>+'Sheet1 -c.lanh'!P55/1000000</f>
        <v>0</v>
      </c>
      <c r="P54" s="165">
        <f>+'Sheet1 -c.lanh'!Q55/1000000</f>
        <v>0</v>
      </c>
      <c r="Q54" s="164">
        <f t="shared" si="21"/>
        <v>0</v>
      </c>
      <c r="R54" s="165">
        <f>+'Sheet1 -c.lanh'!S55/1000000</f>
        <v>0</v>
      </c>
      <c r="S54" s="165">
        <f>+'Sheet1 -c.lanh'!T55/1000000</f>
        <v>0</v>
      </c>
      <c r="T54" s="165">
        <f>+'Sheet1 -c.lanh'!U55/1000000</f>
        <v>0</v>
      </c>
      <c r="U54" s="165">
        <f>+'Sheet1 -c.lanh'!V55/1000000</f>
        <v>0</v>
      </c>
      <c r="V54" s="164">
        <f t="shared" si="14"/>
        <v>0</v>
      </c>
      <c r="W54" s="165">
        <f>+'Sheet1 -c.lanh'!X55/1000000</f>
        <v>0</v>
      </c>
      <c r="X54" s="165">
        <f>+'Sheet1 -c.lanh'!Y55/1000000</f>
        <v>0</v>
      </c>
      <c r="Y54" s="166">
        <f t="shared" si="15"/>
        <v>0.43469735319410319</v>
      </c>
      <c r="Z54" s="166"/>
      <c r="AA54" s="166">
        <f t="shared" si="16"/>
        <v>0.43469735319410319</v>
      </c>
      <c r="AB54" s="166"/>
      <c r="AC54" s="166"/>
      <c r="AD54" s="166"/>
      <c r="AE54" s="167"/>
      <c r="AF54" s="167"/>
      <c r="AG54" s="167"/>
      <c r="AH54" s="143">
        <f t="shared" si="9"/>
        <v>0</v>
      </c>
      <c r="AI54" s="158" t="s">
        <v>562</v>
      </c>
      <c r="AJ54" s="168">
        <v>97204979518</v>
      </c>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row>
    <row r="55" spans="1:64" s="145" customFormat="1" ht="22.6" customHeight="1" x14ac:dyDescent="0.25">
      <c r="A55" s="162">
        <v>45</v>
      </c>
      <c r="B55" s="163" t="s">
        <v>537</v>
      </c>
      <c r="C55" s="164">
        <f t="shared" si="10"/>
        <v>160.4</v>
      </c>
      <c r="D55" s="165">
        <f>+'Sheet1 -c.lanh'!D56/1000000</f>
        <v>0</v>
      </c>
      <c r="E55" s="165">
        <f>+'Sheet1 -c.lanh'!E56/1000000</f>
        <v>160.4</v>
      </c>
      <c r="F55" s="165">
        <f>+'Sheet1 -c.lanh'!F56/1000000</f>
        <v>0</v>
      </c>
      <c r="G55" s="165">
        <f>+'Sheet1 -c.lanh'!G56/1000000</f>
        <v>0</v>
      </c>
      <c r="H55" s="165">
        <f>+'Sheet1 -c.lanh'!H56/1000000</f>
        <v>0</v>
      </c>
      <c r="I55" s="164"/>
      <c r="J55" s="165">
        <f>+'Sheet1 -c.lanh'!K56/1000000</f>
        <v>0</v>
      </c>
      <c r="K55" s="165">
        <f>+'Sheet1 -c.lanh'!L56/1000000</f>
        <v>0</v>
      </c>
      <c r="L55" s="164">
        <f t="shared" si="11"/>
        <v>160.4</v>
      </c>
      <c r="M55" s="165">
        <f>+'Sheet1 -c.lanh'!N56/1000000</f>
        <v>0</v>
      </c>
      <c r="N55" s="165">
        <f>+'Sheet1 -c.lanh'!O56/1000000</f>
        <v>160.4</v>
      </c>
      <c r="O55" s="165">
        <f>+'Sheet1 -c.lanh'!P56/1000000</f>
        <v>0</v>
      </c>
      <c r="P55" s="165">
        <f>+'Sheet1 -c.lanh'!Q56/1000000</f>
        <v>0</v>
      </c>
      <c r="Q55" s="164">
        <f t="shared" si="21"/>
        <v>0</v>
      </c>
      <c r="R55" s="165">
        <f>+'Sheet1 -c.lanh'!S56/1000000</f>
        <v>0</v>
      </c>
      <c r="S55" s="165">
        <f>+'Sheet1 -c.lanh'!T56/1000000</f>
        <v>0</v>
      </c>
      <c r="T55" s="165">
        <f>+'Sheet1 -c.lanh'!U56/1000000</f>
        <v>0</v>
      </c>
      <c r="U55" s="165">
        <f>+'Sheet1 -c.lanh'!V56/1000000</f>
        <v>0</v>
      </c>
      <c r="V55" s="164">
        <f t="shared" si="14"/>
        <v>0</v>
      </c>
      <c r="W55" s="165">
        <f>+'Sheet1 -c.lanh'!X56/1000000</f>
        <v>0</v>
      </c>
      <c r="X55" s="165">
        <f>+'Sheet1 -c.lanh'!Y56/1000000</f>
        <v>0</v>
      </c>
      <c r="Y55" s="166">
        <f t="shared" si="15"/>
        <v>1</v>
      </c>
      <c r="Z55" s="166" t="e">
        <f t="shared" si="19"/>
        <v>#DIV/0!</v>
      </c>
      <c r="AA55" s="166">
        <f t="shared" si="16"/>
        <v>1</v>
      </c>
      <c r="AB55" s="166"/>
      <c r="AC55" s="166"/>
      <c r="AD55" s="166"/>
      <c r="AE55" s="167"/>
      <c r="AF55" s="167"/>
      <c r="AG55" s="167"/>
      <c r="AH55" s="143">
        <f t="shared" si="9"/>
        <v>0</v>
      </c>
      <c r="AI55" s="158" t="s">
        <v>130</v>
      </c>
      <c r="AJ55" s="168">
        <v>9386266700</v>
      </c>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row>
    <row r="56" spans="1:64" s="145" customFormat="1" ht="22.6" customHeight="1" x14ac:dyDescent="0.25">
      <c r="A56" s="162">
        <v>46</v>
      </c>
      <c r="B56" s="163" t="s">
        <v>51</v>
      </c>
      <c r="C56" s="164">
        <f t="shared" si="10"/>
        <v>1880.11</v>
      </c>
      <c r="D56" s="165">
        <f>+'Sheet1 -c.lanh'!D57/1000000</f>
        <v>0</v>
      </c>
      <c r="E56" s="165">
        <f>+'Sheet1 -c.lanh'!E57/1000000</f>
        <v>1880.11</v>
      </c>
      <c r="F56" s="165">
        <f>+'Sheet1 -c.lanh'!F57/1000000</f>
        <v>0</v>
      </c>
      <c r="G56" s="165">
        <f>+'Sheet1 -c.lanh'!G57/1000000</f>
        <v>0</v>
      </c>
      <c r="H56" s="165">
        <f>+'Sheet1 -c.lanh'!H57/1000000</f>
        <v>0</v>
      </c>
      <c r="I56" s="164">
        <f>+SUM(J56:K56)</f>
        <v>0</v>
      </c>
      <c r="J56" s="165">
        <f>+'Sheet1 -c.lanh'!K57/1000000</f>
        <v>0</v>
      </c>
      <c r="K56" s="165">
        <f>+'Sheet1 -c.lanh'!L57/1000000</f>
        <v>0</v>
      </c>
      <c r="L56" s="164">
        <f t="shared" si="11"/>
        <v>1320.2286369999999</v>
      </c>
      <c r="M56" s="165">
        <f>+'Sheet1 -c.lanh'!N57/1000000</f>
        <v>0</v>
      </c>
      <c r="N56" s="165">
        <f>+'Sheet1 -c.lanh'!O57/1000000</f>
        <v>1252.6290959999999</v>
      </c>
      <c r="O56" s="165">
        <f>+'Sheet1 -c.lanh'!P57/1000000</f>
        <v>0</v>
      </c>
      <c r="P56" s="165">
        <f>+'Sheet1 -c.lanh'!Q57/1000000</f>
        <v>0</v>
      </c>
      <c r="Q56" s="164">
        <f t="shared" si="21"/>
        <v>0</v>
      </c>
      <c r="R56" s="165">
        <f>+'Sheet1 -c.lanh'!S57/1000000</f>
        <v>0</v>
      </c>
      <c r="S56" s="165">
        <f>+'Sheet1 -c.lanh'!T57/1000000</f>
        <v>0</v>
      </c>
      <c r="T56" s="165">
        <f>+'Sheet1 -c.lanh'!U57/1000000</f>
        <v>0</v>
      </c>
      <c r="U56" s="165">
        <f>+'Sheet1 -c.lanh'!V57/1000000</f>
        <v>0</v>
      </c>
      <c r="V56" s="164">
        <f t="shared" si="14"/>
        <v>67.599541000000002</v>
      </c>
      <c r="W56" s="165">
        <f>+'Sheet1 -c.lanh'!X57/1000000</f>
        <v>0</v>
      </c>
      <c r="X56" s="165">
        <f>+'Sheet1 -c.lanh'!Y57/1000000</f>
        <v>67.599541000000002</v>
      </c>
      <c r="Y56" s="166">
        <f t="shared" si="15"/>
        <v>0.70220818835068166</v>
      </c>
      <c r="Z56" s="166" t="e">
        <f t="shared" si="19"/>
        <v>#DIV/0!</v>
      </c>
      <c r="AA56" s="166">
        <f t="shared" si="16"/>
        <v>0.66625308944689399</v>
      </c>
      <c r="AB56" s="166"/>
      <c r="AC56" s="166"/>
      <c r="AD56" s="166"/>
      <c r="AE56" s="167" t="e">
        <f t="shared" si="17"/>
        <v>#DIV/0!</v>
      </c>
      <c r="AF56" s="167"/>
      <c r="AG56" s="167" t="e">
        <f t="shared" si="18"/>
        <v>#DIV/0!</v>
      </c>
      <c r="AH56" s="143">
        <f t="shared" si="9"/>
        <v>0</v>
      </c>
      <c r="AI56" s="158" t="s">
        <v>576</v>
      </c>
      <c r="AJ56" s="168">
        <v>699114500</v>
      </c>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row>
    <row r="57" spans="1:64" s="145" customFormat="1" ht="22.6" customHeight="1" x14ac:dyDescent="0.25">
      <c r="A57" s="162">
        <v>47</v>
      </c>
      <c r="B57" s="163" t="s">
        <v>513</v>
      </c>
      <c r="C57" s="164">
        <f t="shared" si="10"/>
        <v>8108.8744049999996</v>
      </c>
      <c r="D57" s="165">
        <f>+'Sheet1 -c.lanh'!D58/1000000</f>
        <v>0</v>
      </c>
      <c r="E57" s="165">
        <f>+'Sheet1 -c.lanh'!E58/1000000</f>
        <v>8108.8744049999996</v>
      </c>
      <c r="F57" s="165">
        <f>+'Sheet1 -c.lanh'!F58/1000000</f>
        <v>0</v>
      </c>
      <c r="G57" s="165">
        <f>+'Sheet1 -c.lanh'!G58/1000000</f>
        <v>0</v>
      </c>
      <c r="H57" s="165">
        <f>+'Sheet1 -c.lanh'!H58/1000000</f>
        <v>0</v>
      </c>
      <c r="I57" s="164"/>
      <c r="J57" s="165">
        <f>+'Sheet1 -c.lanh'!K58/1000000</f>
        <v>0</v>
      </c>
      <c r="K57" s="165">
        <f>+'Sheet1 -c.lanh'!L58/1000000</f>
        <v>0</v>
      </c>
      <c r="L57" s="164">
        <f t="shared" si="11"/>
        <v>5692.3270380000004</v>
      </c>
      <c r="M57" s="165">
        <f>+'Sheet1 -c.lanh'!N58/1000000</f>
        <v>0</v>
      </c>
      <c r="N57" s="165">
        <f>+'Sheet1 -c.lanh'!O58/1000000</f>
        <v>4896.2452190000004</v>
      </c>
      <c r="O57" s="165">
        <f>+'Sheet1 -c.lanh'!P58/1000000</f>
        <v>0</v>
      </c>
      <c r="P57" s="165">
        <f>+'Sheet1 -c.lanh'!Q58/1000000</f>
        <v>0</v>
      </c>
      <c r="Q57" s="164">
        <f t="shared" si="21"/>
        <v>0</v>
      </c>
      <c r="R57" s="165">
        <f>+'Sheet1 -c.lanh'!S58/1000000</f>
        <v>0</v>
      </c>
      <c r="S57" s="165">
        <f>+'Sheet1 -c.lanh'!T58/1000000</f>
        <v>0</v>
      </c>
      <c r="T57" s="165">
        <f>+'Sheet1 -c.lanh'!U58/1000000</f>
        <v>0</v>
      </c>
      <c r="U57" s="165">
        <f>+'Sheet1 -c.lanh'!V58/1000000</f>
        <v>0</v>
      </c>
      <c r="V57" s="164">
        <f t="shared" si="14"/>
        <v>796.081819</v>
      </c>
      <c r="W57" s="165">
        <f>+'Sheet1 -c.lanh'!X58/1000000</f>
        <v>0</v>
      </c>
      <c r="X57" s="165">
        <f>+'Sheet1 -c.lanh'!Y58/1000000</f>
        <v>796.081819</v>
      </c>
      <c r="Y57" s="166">
        <f t="shared" si="15"/>
        <v>0.70198732323318069</v>
      </c>
      <c r="Z57" s="166"/>
      <c r="AA57" s="166">
        <f t="shared" si="16"/>
        <v>0.60381317732346851</v>
      </c>
      <c r="AB57" s="166"/>
      <c r="AC57" s="166"/>
      <c r="AD57" s="166"/>
      <c r="AE57" s="167"/>
      <c r="AF57" s="167"/>
      <c r="AG57" s="167"/>
      <c r="AH57" s="143">
        <f t="shared" si="9"/>
        <v>0</v>
      </c>
      <c r="AI57" s="158" t="s">
        <v>577</v>
      </c>
      <c r="AJ57" s="168">
        <v>38382000</v>
      </c>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row>
    <row r="58" spans="1:64" s="145" customFormat="1" ht="22.6" customHeight="1" x14ac:dyDescent="0.25">
      <c r="A58" s="162">
        <v>48</v>
      </c>
      <c r="B58" s="163" t="s">
        <v>524</v>
      </c>
      <c r="C58" s="164">
        <f t="shared" si="10"/>
        <v>12009.480428000001</v>
      </c>
      <c r="D58" s="165">
        <f>+'Sheet1 -c.lanh'!D59/1000000</f>
        <v>0</v>
      </c>
      <c r="E58" s="165">
        <f>+'Sheet1 -c.lanh'!E59/1000000</f>
        <v>12009.480428000001</v>
      </c>
      <c r="F58" s="165">
        <f>+'Sheet1 -c.lanh'!F59/1000000</f>
        <v>0</v>
      </c>
      <c r="G58" s="165">
        <f>+'Sheet1 -c.lanh'!G59/1000000</f>
        <v>0</v>
      </c>
      <c r="H58" s="165">
        <f>+'Sheet1 -c.lanh'!H59/1000000</f>
        <v>0</v>
      </c>
      <c r="I58" s="164"/>
      <c r="J58" s="165">
        <f>+'Sheet1 -c.lanh'!K59/1000000</f>
        <v>0</v>
      </c>
      <c r="K58" s="165">
        <f>+'Sheet1 -c.lanh'!L59/1000000</f>
        <v>0</v>
      </c>
      <c r="L58" s="164">
        <f t="shared" si="11"/>
        <v>8716.3512580000006</v>
      </c>
      <c r="M58" s="165">
        <f>+'Sheet1 -c.lanh'!N59/1000000</f>
        <v>0</v>
      </c>
      <c r="N58" s="165">
        <f>+'Sheet1 -c.lanh'!O59/1000000</f>
        <v>6341.0614150000001</v>
      </c>
      <c r="O58" s="165">
        <f>+'Sheet1 -c.lanh'!P59/1000000</f>
        <v>0</v>
      </c>
      <c r="P58" s="165">
        <f>+'Sheet1 -c.lanh'!Q59/1000000</f>
        <v>0</v>
      </c>
      <c r="Q58" s="164"/>
      <c r="R58" s="165">
        <f>+'Sheet1 -c.lanh'!S59/1000000</f>
        <v>0</v>
      </c>
      <c r="S58" s="165">
        <f>+'Sheet1 -c.lanh'!T59/1000000</f>
        <v>0</v>
      </c>
      <c r="T58" s="165">
        <f>+'Sheet1 -c.lanh'!U59/1000000</f>
        <v>0</v>
      </c>
      <c r="U58" s="165">
        <f>+'Sheet1 -c.lanh'!V59/1000000</f>
        <v>0</v>
      </c>
      <c r="V58" s="164">
        <f t="shared" si="14"/>
        <v>2375.289843</v>
      </c>
      <c r="W58" s="165">
        <f>+'Sheet1 -c.lanh'!X59/1000000</f>
        <v>0</v>
      </c>
      <c r="X58" s="165">
        <f>+'Sheet1 -c.lanh'!Y59/1000000</f>
        <v>2375.289843</v>
      </c>
      <c r="Y58" s="166">
        <f t="shared" si="15"/>
        <v>0.72578920547452674</v>
      </c>
      <c r="Z58" s="166"/>
      <c r="AA58" s="166">
        <f t="shared" si="16"/>
        <v>0.52800464208392139</v>
      </c>
      <c r="AB58" s="166"/>
      <c r="AC58" s="166"/>
      <c r="AD58" s="166"/>
      <c r="AE58" s="167"/>
      <c r="AF58" s="167"/>
      <c r="AG58" s="167"/>
      <c r="AH58" s="143">
        <f t="shared" si="9"/>
        <v>0</v>
      </c>
      <c r="AI58" s="158" t="s">
        <v>578</v>
      </c>
      <c r="AJ58" s="168">
        <v>542327000</v>
      </c>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row>
    <row r="59" spans="1:64" s="145" customFormat="1" ht="15.05" customHeight="1" x14ac:dyDescent="0.25">
      <c r="A59" s="162">
        <v>49</v>
      </c>
      <c r="B59" s="163" t="s">
        <v>538</v>
      </c>
      <c r="C59" s="164">
        <f t="shared" si="10"/>
        <v>793.5</v>
      </c>
      <c r="D59" s="165">
        <f>+'Sheet1 -c.lanh'!D60/1000000</f>
        <v>0</v>
      </c>
      <c r="E59" s="165">
        <f>+'Sheet1 -c.lanh'!E60/1000000</f>
        <v>793.5</v>
      </c>
      <c r="F59" s="165">
        <f>+'Sheet1 -c.lanh'!F60/1000000</f>
        <v>0</v>
      </c>
      <c r="G59" s="165">
        <f>+'Sheet1 -c.lanh'!G60/1000000</f>
        <v>0</v>
      </c>
      <c r="H59" s="165">
        <f>+'Sheet1 -c.lanh'!H60/1000000</f>
        <v>0</v>
      </c>
      <c r="I59" s="164"/>
      <c r="J59" s="165">
        <f>+'Sheet1 -c.lanh'!K60/1000000</f>
        <v>0</v>
      </c>
      <c r="K59" s="165">
        <f>+'Sheet1 -c.lanh'!L60/1000000</f>
        <v>0</v>
      </c>
      <c r="L59" s="164">
        <f t="shared" si="11"/>
        <v>657.04489999999998</v>
      </c>
      <c r="M59" s="165">
        <f>+'Sheet1 -c.lanh'!N60/1000000</f>
        <v>0</v>
      </c>
      <c r="N59" s="165">
        <f>+'Sheet1 -c.lanh'!O60/1000000</f>
        <v>656.395848</v>
      </c>
      <c r="O59" s="165">
        <f>+'Sheet1 -c.lanh'!P60/1000000</f>
        <v>0</v>
      </c>
      <c r="P59" s="165">
        <f>+'Sheet1 -c.lanh'!Q60/1000000</f>
        <v>0</v>
      </c>
      <c r="Q59" s="164">
        <f t="shared" si="21"/>
        <v>0</v>
      </c>
      <c r="R59" s="165">
        <f>+'Sheet1 -c.lanh'!S60/1000000</f>
        <v>0</v>
      </c>
      <c r="S59" s="165">
        <f>+'Sheet1 -c.lanh'!T60/1000000</f>
        <v>0</v>
      </c>
      <c r="T59" s="165">
        <f>+'Sheet1 -c.lanh'!U60/1000000</f>
        <v>0</v>
      </c>
      <c r="U59" s="165">
        <f>+'Sheet1 -c.lanh'!V60/1000000</f>
        <v>0</v>
      </c>
      <c r="V59" s="164">
        <f t="shared" si="14"/>
        <v>0.64905199999999996</v>
      </c>
      <c r="W59" s="165">
        <f>+'Sheet1 -c.lanh'!X60/1000000</f>
        <v>0</v>
      </c>
      <c r="X59" s="165">
        <f>+'Sheet1 -c.lanh'!Y60/1000000</f>
        <v>0.64905199999999996</v>
      </c>
      <c r="Y59" s="166">
        <f t="shared" si="15"/>
        <v>0.82803390044108383</v>
      </c>
      <c r="Z59" s="166" t="e">
        <f t="shared" si="19"/>
        <v>#DIV/0!</v>
      </c>
      <c r="AA59" s="166">
        <f t="shared" si="16"/>
        <v>0.82721593950850658</v>
      </c>
      <c r="AB59" s="166"/>
      <c r="AC59" s="166"/>
      <c r="AD59" s="166"/>
      <c r="AE59" s="167"/>
      <c r="AF59" s="167"/>
      <c r="AG59" s="167"/>
      <c r="AH59" s="143">
        <f t="shared" si="9"/>
        <v>0</v>
      </c>
      <c r="AI59" s="158" t="s">
        <v>489</v>
      </c>
      <c r="AJ59" s="168">
        <v>9930506250</v>
      </c>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row>
    <row r="60" spans="1:64" s="145" customFormat="1" ht="22.6" customHeight="1" x14ac:dyDescent="0.25">
      <c r="A60" s="162">
        <v>50</v>
      </c>
      <c r="B60" s="163" t="s">
        <v>539</v>
      </c>
      <c r="C60" s="164">
        <f t="shared" si="10"/>
        <v>1130.141496</v>
      </c>
      <c r="D60" s="165">
        <f>+'Sheet1 -c.lanh'!D61/1000000</f>
        <v>0</v>
      </c>
      <c r="E60" s="165">
        <f>+'Sheet1 -c.lanh'!E61/1000000</f>
        <v>1130.141496</v>
      </c>
      <c r="F60" s="165">
        <f>+'Sheet1 -c.lanh'!F61/1000000</f>
        <v>0</v>
      </c>
      <c r="G60" s="165">
        <f>+'Sheet1 -c.lanh'!G61/1000000</f>
        <v>0</v>
      </c>
      <c r="H60" s="165">
        <f>+'Sheet1 -c.lanh'!H61/1000000</f>
        <v>0</v>
      </c>
      <c r="I60" s="164">
        <f>+SUM(J60:K60)</f>
        <v>0</v>
      </c>
      <c r="J60" s="165">
        <f>+'Sheet1 -c.lanh'!K61/1000000</f>
        <v>0</v>
      </c>
      <c r="K60" s="165">
        <f>+'Sheet1 -c.lanh'!L61/1000000</f>
        <v>0</v>
      </c>
      <c r="L60" s="164">
        <f t="shared" si="11"/>
        <v>770.95500900000002</v>
      </c>
      <c r="M60" s="165">
        <f>+'Sheet1 -c.lanh'!N61/1000000</f>
        <v>0</v>
      </c>
      <c r="N60" s="165">
        <f>+'Sheet1 -c.lanh'!O61/1000000</f>
        <v>768.84115199999997</v>
      </c>
      <c r="O60" s="165">
        <f>+'Sheet1 -c.lanh'!P61/1000000</f>
        <v>0</v>
      </c>
      <c r="P60" s="165">
        <f>+'Sheet1 -c.lanh'!Q61/1000000</f>
        <v>0</v>
      </c>
      <c r="Q60" s="164">
        <f t="shared" si="21"/>
        <v>0</v>
      </c>
      <c r="R60" s="165">
        <f>+'Sheet1 -c.lanh'!S61/1000000</f>
        <v>0</v>
      </c>
      <c r="S60" s="165">
        <f>+'Sheet1 -c.lanh'!T61/1000000</f>
        <v>0</v>
      </c>
      <c r="T60" s="165">
        <f>+'Sheet1 -c.lanh'!U61/1000000</f>
        <v>0</v>
      </c>
      <c r="U60" s="165">
        <f>+'Sheet1 -c.lanh'!V61/1000000</f>
        <v>0</v>
      </c>
      <c r="V60" s="164">
        <f t="shared" si="14"/>
        <v>2.1138569999999999</v>
      </c>
      <c r="W60" s="165">
        <f>+'Sheet1 -c.lanh'!X61/1000000</f>
        <v>0</v>
      </c>
      <c r="X60" s="165">
        <f>+'Sheet1 -c.lanh'!Y61/1000000</f>
        <v>2.1138569999999999</v>
      </c>
      <c r="Y60" s="166">
        <f t="shared" si="15"/>
        <v>0.6821756494462885</v>
      </c>
      <c r="Z60" s="166" t="e">
        <f t="shared" si="19"/>
        <v>#DIV/0!</v>
      </c>
      <c r="AA60" s="166">
        <f t="shared" si="16"/>
        <v>0.68030521374643871</v>
      </c>
      <c r="AB60" s="166"/>
      <c r="AC60" s="166"/>
      <c r="AD60" s="166"/>
      <c r="AE60" s="167" t="e">
        <f t="shared" si="17"/>
        <v>#DIV/0!</v>
      </c>
      <c r="AF60" s="167" t="e">
        <f t="shared" ref="AF60" si="22">+R60/J60</f>
        <v>#DIV/0!</v>
      </c>
      <c r="AG60" s="167"/>
      <c r="AH60" s="143">
        <f t="shared" si="9"/>
        <v>0</v>
      </c>
      <c r="AI60" s="158"/>
      <c r="AJ60" s="168"/>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row>
    <row r="61" spans="1:64" s="145" customFormat="1" ht="22.6" customHeight="1" x14ac:dyDescent="0.25">
      <c r="A61" s="162">
        <v>51</v>
      </c>
      <c r="B61" s="163" t="s">
        <v>498</v>
      </c>
      <c r="C61" s="164">
        <f t="shared" si="10"/>
        <v>1250</v>
      </c>
      <c r="D61" s="165">
        <f>+'Sheet1 -c.lanh'!D62/1000000</f>
        <v>0</v>
      </c>
      <c r="E61" s="165">
        <f>+'Sheet1 -c.lanh'!E62/1000000</f>
        <v>1250</v>
      </c>
      <c r="F61" s="165">
        <f>+'Sheet1 -c.lanh'!F62/1000000</f>
        <v>0</v>
      </c>
      <c r="G61" s="165">
        <f>+'Sheet1 -c.lanh'!G62/1000000</f>
        <v>0</v>
      </c>
      <c r="H61" s="165">
        <f>+'Sheet1 -c.lanh'!H62/1000000</f>
        <v>0</v>
      </c>
      <c r="I61" s="164"/>
      <c r="J61" s="165">
        <f>+'Sheet1 -c.lanh'!K62/1000000</f>
        <v>0</v>
      </c>
      <c r="K61" s="165">
        <f>+'Sheet1 -c.lanh'!L62/1000000</f>
        <v>0</v>
      </c>
      <c r="L61" s="164">
        <f t="shared" si="11"/>
        <v>864.03584499999999</v>
      </c>
      <c r="M61" s="165">
        <f>+'Sheet1 -c.lanh'!N62/1000000</f>
        <v>0</v>
      </c>
      <c r="N61" s="165">
        <f>+'Sheet1 -c.lanh'!O62/1000000</f>
        <v>864.03584499999999</v>
      </c>
      <c r="O61" s="165">
        <f>+'Sheet1 -c.lanh'!P62/1000000</f>
        <v>0</v>
      </c>
      <c r="P61" s="165">
        <f>+'Sheet1 -c.lanh'!Q62/1000000</f>
        <v>0</v>
      </c>
      <c r="Q61" s="164">
        <f t="shared" si="21"/>
        <v>0</v>
      </c>
      <c r="R61" s="165">
        <f>+'Sheet1 -c.lanh'!S62/1000000</f>
        <v>0</v>
      </c>
      <c r="S61" s="165">
        <f>+'Sheet1 -c.lanh'!T62/1000000</f>
        <v>0</v>
      </c>
      <c r="T61" s="165">
        <f>+'Sheet1 -c.lanh'!U62/1000000</f>
        <v>0</v>
      </c>
      <c r="U61" s="165">
        <f>+'Sheet1 -c.lanh'!V62/1000000</f>
        <v>0</v>
      </c>
      <c r="V61" s="164">
        <f t="shared" si="14"/>
        <v>0</v>
      </c>
      <c r="W61" s="165">
        <f>+'Sheet1 -c.lanh'!X62/1000000</f>
        <v>0</v>
      </c>
      <c r="X61" s="165">
        <f>+'Sheet1 -c.lanh'!Y62/1000000</f>
        <v>0</v>
      </c>
      <c r="Y61" s="166">
        <f t="shared" si="15"/>
        <v>0.69122867600000004</v>
      </c>
      <c r="Z61" s="166"/>
      <c r="AA61" s="166">
        <f t="shared" si="16"/>
        <v>0.69122867600000004</v>
      </c>
      <c r="AB61" s="166"/>
      <c r="AC61" s="166"/>
      <c r="AD61" s="166"/>
      <c r="AE61" s="167"/>
      <c r="AF61" s="167"/>
      <c r="AG61" s="167"/>
      <c r="AH61" s="143">
        <f t="shared" si="9"/>
        <v>0</v>
      </c>
      <c r="AI61" s="158"/>
      <c r="AJ61" s="168"/>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row>
    <row r="62" spans="1:64" s="145" customFormat="1" ht="22.6" customHeight="1" x14ac:dyDescent="0.25">
      <c r="A62" s="162">
        <v>52</v>
      </c>
      <c r="B62" s="163" t="s">
        <v>499</v>
      </c>
      <c r="C62" s="164">
        <f t="shared" si="10"/>
        <v>1192.2</v>
      </c>
      <c r="D62" s="165">
        <f>+'Sheet1 -c.lanh'!D63/1000000</f>
        <v>0</v>
      </c>
      <c r="E62" s="165">
        <f>+'Sheet1 -c.lanh'!E63/1000000</f>
        <v>1192.2</v>
      </c>
      <c r="F62" s="165">
        <f>+'Sheet1 -c.lanh'!F63/1000000</f>
        <v>0</v>
      </c>
      <c r="G62" s="165">
        <f>+'Sheet1 -c.lanh'!G63/1000000</f>
        <v>0</v>
      </c>
      <c r="H62" s="165">
        <f>+'Sheet1 -c.lanh'!H63/1000000</f>
        <v>0</v>
      </c>
      <c r="I62" s="164"/>
      <c r="J62" s="165">
        <f>+'Sheet1 -c.lanh'!K63/1000000</f>
        <v>0</v>
      </c>
      <c r="K62" s="165">
        <f>+'Sheet1 -c.lanh'!L63/1000000</f>
        <v>0</v>
      </c>
      <c r="L62" s="164">
        <f t="shared" si="11"/>
        <v>779.63989500000002</v>
      </c>
      <c r="M62" s="165">
        <f>+'Sheet1 -c.lanh'!N63/1000000</f>
        <v>0</v>
      </c>
      <c r="N62" s="165">
        <f>+'Sheet1 -c.lanh'!O63/1000000</f>
        <v>779.63989500000002</v>
      </c>
      <c r="O62" s="165">
        <f>+'Sheet1 -c.lanh'!P63/1000000</f>
        <v>0</v>
      </c>
      <c r="P62" s="165">
        <f>+'Sheet1 -c.lanh'!Q63/1000000</f>
        <v>0</v>
      </c>
      <c r="Q62" s="164">
        <f t="shared" si="21"/>
        <v>0</v>
      </c>
      <c r="R62" s="165">
        <f>+'Sheet1 -c.lanh'!S63/1000000</f>
        <v>0</v>
      </c>
      <c r="S62" s="165">
        <f>+'Sheet1 -c.lanh'!T63/1000000</f>
        <v>0</v>
      </c>
      <c r="T62" s="165">
        <f>+'Sheet1 -c.lanh'!U63/1000000</f>
        <v>0</v>
      </c>
      <c r="U62" s="165">
        <f>+'Sheet1 -c.lanh'!V63/1000000</f>
        <v>0</v>
      </c>
      <c r="V62" s="164">
        <f t="shared" si="14"/>
        <v>0</v>
      </c>
      <c r="W62" s="165">
        <f>+'Sheet1 -c.lanh'!X63/1000000</f>
        <v>0</v>
      </c>
      <c r="X62" s="165">
        <f>+'Sheet1 -c.lanh'!Y63/1000000</f>
        <v>0</v>
      </c>
      <c r="Y62" s="166">
        <f t="shared" si="15"/>
        <v>0.65395059134373423</v>
      </c>
      <c r="Z62" s="166"/>
      <c r="AA62" s="166">
        <f t="shared" si="16"/>
        <v>0.65395059134373423</v>
      </c>
      <c r="AB62" s="166"/>
      <c r="AC62" s="166"/>
      <c r="AD62" s="166"/>
      <c r="AE62" s="167"/>
      <c r="AF62" s="167"/>
      <c r="AG62" s="167"/>
      <c r="AH62" s="143">
        <f t="shared" si="9"/>
        <v>0</v>
      </c>
      <c r="AI62" s="158"/>
      <c r="AJ62" s="168"/>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row>
    <row r="63" spans="1:64" s="145" customFormat="1" ht="15.05" customHeight="1" x14ac:dyDescent="0.25">
      <c r="A63" s="162">
        <v>53</v>
      </c>
      <c r="B63" s="163" t="s">
        <v>468</v>
      </c>
      <c r="C63" s="164">
        <f t="shared" si="10"/>
        <v>7166.6049999999996</v>
      </c>
      <c r="D63" s="165">
        <f>+'Sheet1 -c.lanh'!D64/1000000</f>
        <v>0</v>
      </c>
      <c r="E63" s="165">
        <f>+'Sheet1 -c.lanh'!E64/1000000</f>
        <v>7166.6049999999996</v>
      </c>
      <c r="F63" s="165">
        <f>+'Sheet1 -c.lanh'!F64/1000000</f>
        <v>0</v>
      </c>
      <c r="G63" s="165">
        <f>+'Sheet1 -c.lanh'!G64/1000000</f>
        <v>0</v>
      </c>
      <c r="H63" s="165">
        <f>+'Sheet1 -c.lanh'!H64/1000000</f>
        <v>0</v>
      </c>
      <c r="I63" s="164"/>
      <c r="J63" s="165">
        <f>+'Sheet1 -c.lanh'!K64/1000000</f>
        <v>0</v>
      </c>
      <c r="K63" s="165">
        <f>+'Sheet1 -c.lanh'!L64/1000000</f>
        <v>0</v>
      </c>
      <c r="L63" s="164">
        <f t="shared" si="11"/>
        <v>4876.8333010000006</v>
      </c>
      <c r="M63" s="165">
        <f>+'Sheet1 -c.lanh'!N64/1000000</f>
        <v>0</v>
      </c>
      <c r="N63" s="165">
        <f>+'Sheet1 -c.lanh'!O64/1000000</f>
        <v>4776.0807770000001</v>
      </c>
      <c r="O63" s="165">
        <f>+'Sheet1 -c.lanh'!P64/1000000</f>
        <v>0</v>
      </c>
      <c r="P63" s="165">
        <f>+'Sheet1 -c.lanh'!Q64/1000000</f>
        <v>0</v>
      </c>
      <c r="Q63" s="164">
        <f t="shared" si="21"/>
        <v>0</v>
      </c>
      <c r="R63" s="165">
        <f>+'Sheet1 -c.lanh'!S64/1000000</f>
        <v>0</v>
      </c>
      <c r="S63" s="165">
        <f>+'Sheet1 -c.lanh'!T64/1000000</f>
        <v>0</v>
      </c>
      <c r="T63" s="165">
        <f>+'Sheet1 -c.lanh'!U64/1000000</f>
        <v>0</v>
      </c>
      <c r="U63" s="165">
        <f>+'Sheet1 -c.lanh'!V64/1000000</f>
        <v>0</v>
      </c>
      <c r="V63" s="164">
        <f t="shared" si="14"/>
        <v>100.75252399999999</v>
      </c>
      <c r="W63" s="165">
        <f>+'Sheet1 -c.lanh'!X64/1000000</f>
        <v>0</v>
      </c>
      <c r="X63" s="165">
        <f>+'Sheet1 -c.lanh'!Y64/1000000</f>
        <v>100.75252399999999</v>
      </c>
      <c r="Y63" s="166">
        <f t="shared" si="15"/>
        <v>0.68049422299680262</v>
      </c>
      <c r="Z63" s="166"/>
      <c r="AA63" s="166">
        <f t="shared" si="16"/>
        <v>0.66643561030641429</v>
      </c>
      <c r="AB63" s="166"/>
      <c r="AC63" s="166"/>
      <c r="AD63" s="166"/>
      <c r="AE63" s="167"/>
      <c r="AF63" s="167"/>
      <c r="AG63" s="167"/>
      <c r="AH63" s="143">
        <f t="shared" si="9"/>
        <v>0</v>
      </c>
      <c r="AI63" s="158"/>
      <c r="AJ63" s="168"/>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row>
    <row r="64" spans="1:64" s="145" customFormat="1" ht="22.6" customHeight="1" x14ac:dyDescent="0.25">
      <c r="A64" s="162">
        <v>54</v>
      </c>
      <c r="B64" s="163" t="s">
        <v>540</v>
      </c>
      <c r="C64" s="164">
        <f t="shared" si="10"/>
        <v>2286</v>
      </c>
      <c r="D64" s="165">
        <f>+'Sheet1 -c.lanh'!D65/1000000</f>
        <v>0</v>
      </c>
      <c r="E64" s="165">
        <f>+'Sheet1 -c.lanh'!E65/1000000</f>
        <v>2286</v>
      </c>
      <c r="F64" s="165">
        <f>+'Sheet1 -c.lanh'!F65/1000000</f>
        <v>0</v>
      </c>
      <c r="G64" s="165">
        <f>+'Sheet1 -c.lanh'!G65/1000000</f>
        <v>0</v>
      </c>
      <c r="H64" s="165">
        <f>+'Sheet1 -c.lanh'!H65/1000000</f>
        <v>0</v>
      </c>
      <c r="I64" s="164"/>
      <c r="J64" s="165">
        <f>+'Sheet1 -c.lanh'!K65/1000000</f>
        <v>0</v>
      </c>
      <c r="K64" s="165">
        <f>+'Sheet1 -c.lanh'!L65/1000000</f>
        <v>0</v>
      </c>
      <c r="L64" s="164">
        <f t="shared" si="11"/>
        <v>904.88785400000006</v>
      </c>
      <c r="M64" s="165">
        <f>+'Sheet1 -c.lanh'!N65/1000000</f>
        <v>0</v>
      </c>
      <c r="N64" s="165">
        <f>+'Sheet1 -c.lanh'!O65/1000000</f>
        <v>882.87040000000002</v>
      </c>
      <c r="O64" s="165">
        <f>+'Sheet1 -c.lanh'!P65/1000000</f>
        <v>0</v>
      </c>
      <c r="P64" s="165">
        <f>+'Sheet1 -c.lanh'!Q65/1000000</f>
        <v>0</v>
      </c>
      <c r="Q64" s="164">
        <f t="shared" si="21"/>
        <v>0</v>
      </c>
      <c r="R64" s="165">
        <f>+'Sheet1 -c.lanh'!S65/1000000</f>
        <v>0</v>
      </c>
      <c r="S64" s="165">
        <f>+'Sheet1 -c.lanh'!T65/1000000</f>
        <v>0</v>
      </c>
      <c r="T64" s="165">
        <f>+'Sheet1 -c.lanh'!U65/1000000</f>
        <v>0</v>
      </c>
      <c r="U64" s="165">
        <f>+'Sheet1 -c.lanh'!V65/1000000</f>
        <v>0</v>
      </c>
      <c r="V64" s="164">
        <f t="shared" si="14"/>
        <v>22.017454000000001</v>
      </c>
      <c r="W64" s="165">
        <f>+'Sheet1 -c.lanh'!X65/1000000</f>
        <v>0</v>
      </c>
      <c r="X64" s="165">
        <f>+'Sheet1 -c.lanh'!Y65/1000000</f>
        <v>22.017454000000001</v>
      </c>
      <c r="Y64" s="166">
        <f t="shared" si="15"/>
        <v>0.39583895625546811</v>
      </c>
      <c r="Z64" s="166"/>
      <c r="AA64" s="166">
        <f t="shared" si="16"/>
        <v>0.38620752405949255</v>
      </c>
      <c r="AB64" s="166"/>
      <c r="AC64" s="166"/>
      <c r="AD64" s="166"/>
      <c r="AE64" s="167"/>
      <c r="AF64" s="167"/>
      <c r="AG64" s="167"/>
      <c r="AH64" s="143">
        <f t="shared" si="9"/>
        <v>0</v>
      </c>
      <c r="AI64" s="158"/>
      <c r="AJ64" s="168"/>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row>
    <row r="65" spans="1:64" s="145" customFormat="1" ht="22.6" customHeight="1" x14ac:dyDescent="0.25">
      <c r="A65" s="162">
        <v>55</v>
      </c>
      <c r="B65" s="163" t="s">
        <v>541</v>
      </c>
      <c r="C65" s="164">
        <f t="shared" si="10"/>
        <v>6997.05</v>
      </c>
      <c r="D65" s="165">
        <f>+'Sheet1 -c.lanh'!D66/1000000</f>
        <v>0</v>
      </c>
      <c r="E65" s="165">
        <f>+'Sheet1 -c.lanh'!E66/1000000</f>
        <v>6997.05</v>
      </c>
      <c r="F65" s="165">
        <f>+'Sheet1 -c.lanh'!F66/1000000</f>
        <v>0</v>
      </c>
      <c r="G65" s="165">
        <f>+'Sheet1 -c.lanh'!G66/1000000</f>
        <v>0</v>
      </c>
      <c r="H65" s="165">
        <f>+'Sheet1 -c.lanh'!H66/1000000</f>
        <v>0</v>
      </c>
      <c r="I65" s="164"/>
      <c r="J65" s="165">
        <f>+'Sheet1 -c.lanh'!K66/1000000</f>
        <v>0</v>
      </c>
      <c r="K65" s="165">
        <f>+'Sheet1 -c.lanh'!L66/1000000</f>
        <v>0</v>
      </c>
      <c r="L65" s="164">
        <f t="shared" si="11"/>
        <v>6131.9272259999998</v>
      </c>
      <c r="M65" s="165">
        <f>+'Sheet1 -c.lanh'!N66/1000000</f>
        <v>0</v>
      </c>
      <c r="N65" s="165">
        <f>+'Sheet1 -c.lanh'!O66/1000000</f>
        <v>2816.9438009999999</v>
      </c>
      <c r="O65" s="165">
        <f>+'Sheet1 -c.lanh'!P66/1000000</f>
        <v>0</v>
      </c>
      <c r="P65" s="165">
        <f>+'Sheet1 -c.lanh'!Q66/1000000</f>
        <v>0</v>
      </c>
      <c r="Q65" s="164">
        <f t="shared" si="21"/>
        <v>0</v>
      </c>
      <c r="R65" s="165">
        <f>+'Sheet1 -c.lanh'!S66/1000000</f>
        <v>0</v>
      </c>
      <c r="S65" s="165">
        <f>+'Sheet1 -c.lanh'!T66/1000000</f>
        <v>0</v>
      </c>
      <c r="T65" s="165">
        <f>+'Sheet1 -c.lanh'!U66/1000000</f>
        <v>0</v>
      </c>
      <c r="U65" s="165">
        <f>+'Sheet1 -c.lanh'!V66/1000000</f>
        <v>0</v>
      </c>
      <c r="V65" s="164">
        <f t="shared" si="14"/>
        <v>3314.9834249999999</v>
      </c>
      <c r="W65" s="165">
        <f>+'Sheet1 -c.lanh'!X66/1000000</f>
        <v>0</v>
      </c>
      <c r="X65" s="165">
        <f>+'Sheet1 -c.lanh'!Y66/1000000</f>
        <v>3314.9834249999999</v>
      </c>
      <c r="Y65" s="166">
        <f t="shared" si="15"/>
        <v>0.87635892640469903</v>
      </c>
      <c r="Z65" s="166"/>
      <c r="AA65" s="166">
        <f t="shared" si="16"/>
        <v>0.40259020601539219</v>
      </c>
      <c r="AB65" s="166"/>
      <c r="AC65" s="166"/>
      <c r="AD65" s="166"/>
      <c r="AE65" s="167"/>
      <c r="AF65" s="167"/>
      <c r="AG65" s="167"/>
      <c r="AH65" s="143">
        <f t="shared" si="9"/>
        <v>0</v>
      </c>
      <c r="AI65" s="158"/>
      <c r="AJ65" s="168"/>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row>
    <row r="66" spans="1:64" s="145" customFormat="1" ht="22.6" customHeight="1" x14ac:dyDescent="0.25">
      <c r="A66" s="162">
        <v>56</v>
      </c>
      <c r="B66" s="163" t="s">
        <v>44</v>
      </c>
      <c r="C66" s="164">
        <f t="shared" si="10"/>
        <v>2691.5487589999998</v>
      </c>
      <c r="D66" s="165">
        <f>+'Sheet1 -c.lanh'!D67/1000000</f>
        <v>0</v>
      </c>
      <c r="E66" s="165">
        <f>+'Sheet1 -c.lanh'!E67/1000000</f>
        <v>2691.5487589999998</v>
      </c>
      <c r="F66" s="165">
        <f>+'Sheet1 -c.lanh'!F67/1000000</f>
        <v>0</v>
      </c>
      <c r="G66" s="165">
        <f>+'Sheet1 -c.lanh'!G67/1000000</f>
        <v>0</v>
      </c>
      <c r="H66" s="165">
        <f>+'Sheet1 -c.lanh'!H67/1000000</f>
        <v>0</v>
      </c>
      <c r="I66" s="164"/>
      <c r="J66" s="165">
        <f>+'Sheet1 -c.lanh'!K67/1000000</f>
        <v>0</v>
      </c>
      <c r="K66" s="165">
        <f>+'Sheet1 -c.lanh'!L67/1000000</f>
        <v>0</v>
      </c>
      <c r="L66" s="164">
        <f t="shared" si="11"/>
        <v>2691.5487589999998</v>
      </c>
      <c r="M66" s="165">
        <f>+'Sheet1 -c.lanh'!N67/1000000</f>
        <v>0</v>
      </c>
      <c r="N66" s="165">
        <f>+'Sheet1 -c.lanh'!O67/1000000</f>
        <v>2691.5487589999998</v>
      </c>
      <c r="O66" s="165">
        <f>+'Sheet1 -c.lanh'!P67/1000000</f>
        <v>0</v>
      </c>
      <c r="P66" s="165">
        <f>+'Sheet1 -c.lanh'!Q67/1000000</f>
        <v>0</v>
      </c>
      <c r="Q66" s="164">
        <f t="shared" si="21"/>
        <v>0</v>
      </c>
      <c r="R66" s="165">
        <f>+'Sheet1 -c.lanh'!S67/1000000</f>
        <v>0</v>
      </c>
      <c r="S66" s="165">
        <f>+'Sheet1 -c.lanh'!T67/1000000</f>
        <v>0</v>
      </c>
      <c r="T66" s="165">
        <f>+'Sheet1 -c.lanh'!U67/1000000</f>
        <v>0</v>
      </c>
      <c r="U66" s="165">
        <f>+'Sheet1 -c.lanh'!V67/1000000</f>
        <v>0</v>
      </c>
      <c r="V66" s="164">
        <f t="shared" si="14"/>
        <v>0</v>
      </c>
      <c r="W66" s="165">
        <f>+'Sheet1 -c.lanh'!X67/1000000</f>
        <v>0</v>
      </c>
      <c r="X66" s="165">
        <f>+'Sheet1 -c.lanh'!Y67/1000000</f>
        <v>0</v>
      </c>
      <c r="Y66" s="166">
        <f t="shared" si="15"/>
        <v>1</v>
      </c>
      <c r="Z66" s="166"/>
      <c r="AA66" s="166">
        <f t="shared" si="16"/>
        <v>1</v>
      </c>
      <c r="AB66" s="166"/>
      <c r="AC66" s="166"/>
      <c r="AD66" s="166"/>
      <c r="AE66" s="167"/>
      <c r="AF66" s="167"/>
      <c r="AG66" s="167"/>
      <c r="AH66" s="143">
        <f t="shared" si="9"/>
        <v>0</v>
      </c>
      <c r="AI66" s="158"/>
      <c r="AJ66" s="168"/>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row>
    <row r="67" spans="1:64" s="145" customFormat="1" ht="15.05" customHeight="1" x14ac:dyDescent="0.25">
      <c r="A67" s="162">
        <v>57</v>
      </c>
      <c r="B67" s="163" t="s">
        <v>542</v>
      </c>
      <c r="C67" s="164">
        <f t="shared" si="10"/>
        <v>3835.5548119999999</v>
      </c>
      <c r="D67" s="165">
        <f>+'Sheet1 -c.lanh'!D68/1000000</f>
        <v>0</v>
      </c>
      <c r="E67" s="165">
        <f>+'Sheet1 -c.lanh'!E68/1000000</f>
        <v>3835.5548119999999</v>
      </c>
      <c r="F67" s="165">
        <f>+'Sheet1 -c.lanh'!F68/1000000</f>
        <v>0</v>
      </c>
      <c r="G67" s="165">
        <f>+'Sheet1 -c.lanh'!G68/1000000</f>
        <v>0</v>
      </c>
      <c r="H67" s="165">
        <f>+'Sheet1 -c.lanh'!H68/1000000</f>
        <v>0</v>
      </c>
      <c r="I67" s="164"/>
      <c r="J67" s="165">
        <f>+'Sheet1 -c.lanh'!K68/1000000</f>
        <v>0</v>
      </c>
      <c r="K67" s="165">
        <f>+'Sheet1 -c.lanh'!L68/1000000</f>
        <v>0</v>
      </c>
      <c r="L67" s="164">
        <f t="shared" si="11"/>
        <v>3835.5548119999999</v>
      </c>
      <c r="M67" s="165">
        <f>+'Sheet1 -c.lanh'!N68/1000000</f>
        <v>0</v>
      </c>
      <c r="N67" s="165">
        <f>+'Sheet1 -c.lanh'!O68/1000000</f>
        <v>3835.5548119999999</v>
      </c>
      <c r="O67" s="165">
        <f>+'Sheet1 -c.lanh'!P68/1000000</f>
        <v>0</v>
      </c>
      <c r="P67" s="165">
        <f>+'Sheet1 -c.lanh'!Q68/1000000</f>
        <v>0</v>
      </c>
      <c r="Q67" s="164">
        <f t="shared" si="21"/>
        <v>0</v>
      </c>
      <c r="R67" s="165">
        <f>+'Sheet1 -c.lanh'!S68/1000000</f>
        <v>0</v>
      </c>
      <c r="S67" s="165">
        <f>+'Sheet1 -c.lanh'!T68/1000000</f>
        <v>0</v>
      </c>
      <c r="T67" s="165">
        <f>+'Sheet1 -c.lanh'!U68/1000000</f>
        <v>0</v>
      </c>
      <c r="U67" s="165">
        <f>+'Sheet1 -c.lanh'!V68/1000000</f>
        <v>0</v>
      </c>
      <c r="V67" s="164">
        <f t="shared" si="14"/>
        <v>0</v>
      </c>
      <c r="W67" s="165">
        <f>+'Sheet1 -c.lanh'!X68/1000000</f>
        <v>0</v>
      </c>
      <c r="X67" s="165">
        <f>+'Sheet1 -c.lanh'!Y68/1000000</f>
        <v>0</v>
      </c>
      <c r="Y67" s="166">
        <f t="shared" si="15"/>
        <v>1</v>
      </c>
      <c r="Z67" s="166"/>
      <c r="AA67" s="166">
        <f t="shared" si="16"/>
        <v>1</v>
      </c>
      <c r="AB67" s="166"/>
      <c r="AC67" s="166"/>
      <c r="AD67" s="166"/>
      <c r="AE67" s="167"/>
      <c r="AF67" s="167"/>
      <c r="AG67" s="167"/>
      <c r="AH67" s="143">
        <f t="shared" si="9"/>
        <v>0</v>
      </c>
      <c r="AI67" s="158"/>
      <c r="AJ67" s="168"/>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row>
    <row r="68" spans="1:64" s="145" customFormat="1" ht="15.05" customHeight="1" x14ac:dyDescent="0.25">
      <c r="A68" s="162">
        <v>58</v>
      </c>
      <c r="B68" s="163" t="s">
        <v>46</v>
      </c>
      <c r="C68" s="164">
        <f t="shared" si="10"/>
        <v>57355.62</v>
      </c>
      <c r="D68" s="165">
        <f>+'Sheet1 -c.lanh'!D69/1000000</f>
        <v>1000</v>
      </c>
      <c r="E68" s="165">
        <f>+'Sheet1 -c.lanh'!E69/1000000</f>
        <v>56355.62</v>
      </c>
      <c r="F68" s="165">
        <f>+'Sheet1 -c.lanh'!F69/1000000</f>
        <v>0</v>
      </c>
      <c r="G68" s="165">
        <f>+'Sheet1 -c.lanh'!G69/1000000</f>
        <v>0</v>
      </c>
      <c r="H68" s="165">
        <f>+'Sheet1 -c.lanh'!H69/1000000</f>
        <v>0</v>
      </c>
      <c r="I68" s="164"/>
      <c r="J68" s="165">
        <f>+'Sheet1 -c.lanh'!K69/1000000</f>
        <v>0</v>
      </c>
      <c r="K68" s="165">
        <f>+'Sheet1 -c.lanh'!L69/1000000</f>
        <v>0</v>
      </c>
      <c r="L68" s="164">
        <f t="shared" si="11"/>
        <v>61107.376356000001</v>
      </c>
      <c r="M68" s="165">
        <f>+'Sheet1 -c.lanh'!N69/1000000</f>
        <v>1000</v>
      </c>
      <c r="N68" s="165">
        <f>+'Sheet1 -c.lanh'!O69/1000000</f>
        <v>59217.708065999999</v>
      </c>
      <c r="O68" s="165">
        <f>+'Sheet1 -c.lanh'!P69/1000000</f>
        <v>0</v>
      </c>
      <c r="P68" s="165">
        <f>+'Sheet1 -c.lanh'!Q69/1000000</f>
        <v>0</v>
      </c>
      <c r="Q68" s="164">
        <f t="shared" si="21"/>
        <v>0</v>
      </c>
      <c r="R68" s="165">
        <f>+'Sheet1 -c.lanh'!S69/1000000</f>
        <v>0</v>
      </c>
      <c r="S68" s="165">
        <f>+'Sheet1 -c.lanh'!T69/1000000</f>
        <v>0</v>
      </c>
      <c r="T68" s="165">
        <f>+'Sheet1 -c.lanh'!U69/1000000</f>
        <v>0</v>
      </c>
      <c r="U68" s="165">
        <f>+'Sheet1 -c.lanh'!V69/1000000</f>
        <v>0</v>
      </c>
      <c r="V68" s="164">
        <f t="shared" si="14"/>
        <v>889.66828999999996</v>
      </c>
      <c r="W68" s="165">
        <f>+'Sheet1 -c.lanh'!X69/1000000</f>
        <v>0</v>
      </c>
      <c r="X68" s="165">
        <f>+'Sheet1 -c.lanh'!Y69/1000000</f>
        <v>889.66828999999996</v>
      </c>
      <c r="Y68" s="166">
        <f t="shared" si="15"/>
        <v>1.0654121837755393</v>
      </c>
      <c r="Z68" s="166"/>
      <c r="AA68" s="166">
        <f t="shared" si="16"/>
        <v>1.0507862049250811</v>
      </c>
      <c r="AB68" s="166"/>
      <c r="AC68" s="166"/>
      <c r="AD68" s="166"/>
      <c r="AE68" s="167"/>
      <c r="AF68" s="167"/>
      <c r="AG68" s="167"/>
      <c r="AH68" s="143">
        <f t="shared" si="9"/>
        <v>0</v>
      </c>
      <c r="AI68" s="158"/>
      <c r="AJ68" s="168"/>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row>
    <row r="69" spans="1:64" s="145" customFormat="1" ht="15.05" customHeight="1" x14ac:dyDescent="0.25">
      <c r="A69" s="162">
        <v>59</v>
      </c>
      <c r="B69" s="163" t="s">
        <v>500</v>
      </c>
      <c r="C69" s="164">
        <f t="shared" si="10"/>
        <v>2043.8150000000001</v>
      </c>
      <c r="D69" s="165">
        <f>+'Sheet1 -c.lanh'!D70/1000000</f>
        <v>0</v>
      </c>
      <c r="E69" s="165">
        <f>+'Sheet1 -c.lanh'!E70/1000000</f>
        <v>2043.8150000000001</v>
      </c>
      <c r="F69" s="165">
        <f>+'Sheet1 -c.lanh'!F70/1000000</f>
        <v>0</v>
      </c>
      <c r="G69" s="165">
        <f>+'Sheet1 -c.lanh'!G70/1000000</f>
        <v>0</v>
      </c>
      <c r="H69" s="165">
        <f>+'Sheet1 -c.lanh'!H70/1000000</f>
        <v>0</v>
      </c>
      <c r="I69" s="164"/>
      <c r="J69" s="165">
        <f>+'Sheet1 -c.lanh'!K70/1000000</f>
        <v>0</v>
      </c>
      <c r="K69" s="165">
        <f>+'Sheet1 -c.lanh'!L70/1000000</f>
        <v>0</v>
      </c>
      <c r="L69" s="164">
        <f t="shared" si="11"/>
        <v>2043.8150000000001</v>
      </c>
      <c r="M69" s="165">
        <f>+'Sheet1 -c.lanh'!N70/1000000</f>
        <v>0</v>
      </c>
      <c r="N69" s="165">
        <f>+'Sheet1 -c.lanh'!O70/1000000</f>
        <v>2043.8150000000001</v>
      </c>
      <c r="O69" s="165">
        <f>+'Sheet1 -c.lanh'!P70/1000000</f>
        <v>0</v>
      </c>
      <c r="P69" s="165">
        <f>+'Sheet1 -c.lanh'!Q70/1000000</f>
        <v>0</v>
      </c>
      <c r="Q69" s="164">
        <f t="shared" si="21"/>
        <v>0</v>
      </c>
      <c r="R69" s="165">
        <f>+'Sheet1 -c.lanh'!S70/1000000</f>
        <v>0</v>
      </c>
      <c r="S69" s="165">
        <f>+'Sheet1 -c.lanh'!T70/1000000</f>
        <v>0</v>
      </c>
      <c r="T69" s="165">
        <f>+'Sheet1 -c.lanh'!U70/1000000</f>
        <v>0</v>
      </c>
      <c r="U69" s="165">
        <f>+'Sheet1 -c.lanh'!V70/1000000</f>
        <v>0</v>
      </c>
      <c r="V69" s="164">
        <f t="shared" si="14"/>
        <v>0</v>
      </c>
      <c r="W69" s="165">
        <f>+'Sheet1 -c.lanh'!X70/1000000</f>
        <v>0</v>
      </c>
      <c r="X69" s="165">
        <f>+'Sheet1 -c.lanh'!Y70/1000000</f>
        <v>0</v>
      </c>
      <c r="Y69" s="166">
        <f t="shared" si="15"/>
        <v>1</v>
      </c>
      <c r="Z69" s="166"/>
      <c r="AA69" s="166">
        <f t="shared" si="16"/>
        <v>1</v>
      </c>
      <c r="AB69" s="166"/>
      <c r="AC69" s="166"/>
      <c r="AD69" s="166"/>
      <c r="AE69" s="167"/>
      <c r="AF69" s="167"/>
      <c r="AG69" s="167"/>
      <c r="AH69" s="143">
        <f t="shared" si="9"/>
        <v>0</v>
      </c>
      <c r="AI69" s="158"/>
      <c r="AJ69" s="168"/>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row>
    <row r="70" spans="1:64" s="145" customFormat="1" ht="15.05" customHeight="1" x14ac:dyDescent="0.25">
      <c r="A70" s="162">
        <v>60</v>
      </c>
      <c r="B70" s="163" t="s">
        <v>450</v>
      </c>
      <c r="C70" s="164">
        <f t="shared" si="10"/>
        <v>15015.25</v>
      </c>
      <c r="D70" s="165">
        <f>+'Sheet1 -c.lanh'!D71/1000000</f>
        <v>0</v>
      </c>
      <c r="E70" s="165">
        <f>+'Sheet1 -c.lanh'!E71/1000000</f>
        <v>15015.25</v>
      </c>
      <c r="F70" s="165">
        <f>+'Sheet1 -c.lanh'!F71/1000000</f>
        <v>0</v>
      </c>
      <c r="G70" s="165">
        <f>+'Sheet1 -c.lanh'!G71/1000000</f>
        <v>0</v>
      </c>
      <c r="H70" s="165">
        <f>+'Sheet1 -c.lanh'!H71/1000000</f>
        <v>0</v>
      </c>
      <c r="I70" s="164"/>
      <c r="J70" s="165">
        <f>+'Sheet1 -c.lanh'!K71/1000000</f>
        <v>0</v>
      </c>
      <c r="K70" s="165">
        <f>+'Sheet1 -c.lanh'!L71/1000000</f>
        <v>0</v>
      </c>
      <c r="L70" s="164">
        <f t="shared" si="11"/>
        <v>7935.892194</v>
      </c>
      <c r="M70" s="165">
        <f>+'Sheet1 -c.lanh'!N71/1000000</f>
        <v>0</v>
      </c>
      <c r="N70" s="165">
        <f>+'Sheet1 -c.lanh'!O71/1000000</f>
        <v>7935.892194</v>
      </c>
      <c r="O70" s="165">
        <f>+'Sheet1 -c.lanh'!P71/1000000</f>
        <v>0</v>
      </c>
      <c r="P70" s="165">
        <f>+'Sheet1 -c.lanh'!Q71/1000000</f>
        <v>0</v>
      </c>
      <c r="Q70" s="164">
        <f t="shared" si="21"/>
        <v>0</v>
      </c>
      <c r="R70" s="165">
        <f>+'Sheet1 -c.lanh'!S71/1000000</f>
        <v>0</v>
      </c>
      <c r="S70" s="165">
        <f>+'Sheet1 -c.lanh'!T71/1000000</f>
        <v>0</v>
      </c>
      <c r="T70" s="165">
        <f>+'Sheet1 -c.lanh'!U71/1000000</f>
        <v>0</v>
      </c>
      <c r="U70" s="165">
        <f>+'Sheet1 -c.lanh'!V71/1000000</f>
        <v>0</v>
      </c>
      <c r="V70" s="164">
        <f t="shared" si="14"/>
        <v>0</v>
      </c>
      <c r="W70" s="165">
        <f>+'Sheet1 -c.lanh'!X71/1000000</f>
        <v>0</v>
      </c>
      <c r="X70" s="165">
        <f>+'Sheet1 -c.lanh'!Y71/1000000</f>
        <v>0</v>
      </c>
      <c r="Y70" s="166">
        <f t="shared" si="15"/>
        <v>0.52852214874877212</v>
      </c>
      <c r="Z70" s="166"/>
      <c r="AA70" s="166">
        <f t="shared" si="16"/>
        <v>0.52852214874877212</v>
      </c>
      <c r="AB70" s="166"/>
      <c r="AC70" s="166"/>
      <c r="AD70" s="166"/>
      <c r="AE70" s="167"/>
      <c r="AF70" s="167"/>
      <c r="AG70" s="167"/>
      <c r="AH70" s="143">
        <f t="shared" si="9"/>
        <v>0</v>
      </c>
      <c r="AI70" s="158"/>
      <c r="AJ70" s="168"/>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row>
    <row r="71" spans="1:64" s="145" customFormat="1" ht="22.6" customHeight="1" x14ac:dyDescent="0.25">
      <c r="A71" s="162">
        <v>61</v>
      </c>
      <c r="B71" s="163" t="s">
        <v>138</v>
      </c>
      <c r="C71" s="164">
        <f t="shared" si="10"/>
        <v>8751.3245999999999</v>
      </c>
      <c r="D71" s="165">
        <f>+'Sheet1 -c.lanh'!D72/1000000</f>
        <v>0</v>
      </c>
      <c r="E71" s="165">
        <f>+'Sheet1 -c.lanh'!E72/1000000</f>
        <v>8751.3245999999999</v>
      </c>
      <c r="F71" s="165">
        <f>+'Sheet1 -c.lanh'!F72/1000000</f>
        <v>0</v>
      </c>
      <c r="G71" s="165">
        <f>+'Sheet1 -c.lanh'!G72/1000000</f>
        <v>0</v>
      </c>
      <c r="H71" s="165">
        <f>+'Sheet1 -c.lanh'!H72/1000000</f>
        <v>0</v>
      </c>
      <c r="I71" s="164"/>
      <c r="J71" s="165">
        <f>+'Sheet1 -c.lanh'!K72/1000000</f>
        <v>0</v>
      </c>
      <c r="K71" s="165">
        <f>+'Sheet1 -c.lanh'!L72/1000000</f>
        <v>0</v>
      </c>
      <c r="L71" s="164">
        <f t="shared" si="11"/>
        <v>5917.0969780000005</v>
      </c>
      <c r="M71" s="165">
        <f>+'Sheet1 -c.lanh'!N72/1000000</f>
        <v>0</v>
      </c>
      <c r="N71" s="165">
        <f>+'Sheet1 -c.lanh'!O72/1000000</f>
        <v>5718.7569780000003</v>
      </c>
      <c r="O71" s="165">
        <f>+'Sheet1 -c.lanh'!P72/1000000</f>
        <v>0</v>
      </c>
      <c r="P71" s="165">
        <f>+'Sheet1 -c.lanh'!Q72/1000000</f>
        <v>0</v>
      </c>
      <c r="Q71" s="164">
        <f t="shared" si="21"/>
        <v>0</v>
      </c>
      <c r="R71" s="165">
        <f>+'Sheet1 -c.lanh'!S72/1000000</f>
        <v>0</v>
      </c>
      <c r="S71" s="165">
        <f>+'Sheet1 -c.lanh'!T72/1000000</f>
        <v>0</v>
      </c>
      <c r="T71" s="165">
        <f>+'Sheet1 -c.lanh'!U72/1000000</f>
        <v>0</v>
      </c>
      <c r="U71" s="165">
        <f>+'Sheet1 -c.lanh'!V72/1000000</f>
        <v>0</v>
      </c>
      <c r="V71" s="164">
        <f t="shared" si="14"/>
        <v>198.34</v>
      </c>
      <c r="W71" s="165">
        <f>+'Sheet1 -c.lanh'!X72/1000000</f>
        <v>0</v>
      </c>
      <c r="X71" s="165">
        <f>+'Sheet1 -c.lanh'!Y72/1000000</f>
        <v>198.34</v>
      </c>
      <c r="Y71" s="166">
        <f t="shared" si="15"/>
        <v>0.67613729903242314</v>
      </c>
      <c r="Z71" s="166"/>
      <c r="AA71" s="166">
        <f t="shared" si="16"/>
        <v>0.65347330140171012</v>
      </c>
      <c r="AB71" s="166"/>
      <c r="AC71" s="166"/>
      <c r="AD71" s="166"/>
      <c r="AE71" s="167"/>
      <c r="AF71" s="167"/>
      <c r="AG71" s="167"/>
      <c r="AH71" s="143">
        <f t="shared" si="9"/>
        <v>0</v>
      </c>
      <c r="AI71" s="158"/>
      <c r="AJ71" s="168"/>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row>
    <row r="72" spans="1:64" s="145" customFormat="1" ht="22.6" customHeight="1" x14ac:dyDescent="0.25">
      <c r="A72" s="162">
        <v>62</v>
      </c>
      <c r="B72" s="163" t="s">
        <v>139</v>
      </c>
      <c r="C72" s="164">
        <f t="shared" si="10"/>
        <v>278</v>
      </c>
      <c r="D72" s="165">
        <f>+'Sheet1 -c.lanh'!D73/1000000</f>
        <v>0</v>
      </c>
      <c r="E72" s="165">
        <f>+'Sheet1 -c.lanh'!E73/1000000</f>
        <v>278</v>
      </c>
      <c r="F72" s="165">
        <f>+'Sheet1 -c.lanh'!F73/1000000</f>
        <v>0</v>
      </c>
      <c r="G72" s="165">
        <f>+'Sheet1 -c.lanh'!G73/1000000</f>
        <v>0</v>
      </c>
      <c r="H72" s="165">
        <f>+'Sheet1 -c.lanh'!H73/1000000</f>
        <v>0</v>
      </c>
      <c r="I72" s="164"/>
      <c r="J72" s="165">
        <f>+'Sheet1 -c.lanh'!K73/1000000</f>
        <v>0</v>
      </c>
      <c r="K72" s="165">
        <f>+'Sheet1 -c.lanh'!L73/1000000</f>
        <v>0</v>
      </c>
      <c r="L72" s="164">
        <f t="shared" si="11"/>
        <v>278</v>
      </c>
      <c r="M72" s="165">
        <f>+'Sheet1 -c.lanh'!N73/1000000</f>
        <v>0</v>
      </c>
      <c r="N72" s="165">
        <f>+'Sheet1 -c.lanh'!O73/1000000</f>
        <v>278</v>
      </c>
      <c r="O72" s="165">
        <f>+'Sheet1 -c.lanh'!P73/1000000</f>
        <v>0</v>
      </c>
      <c r="P72" s="165">
        <f>+'Sheet1 -c.lanh'!Q73/1000000</f>
        <v>0</v>
      </c>
      <c r="Q72" s="164">
        <f t="shared" ref="Q72:Q129" si="23">+SUM(R72:S72)</f>
        <v>0</v>
      </c>
      <c r="R72" s="165">
        <f>+'Sheet1 -c.lanh'!S73/1000000</f>
        <v>0</v>
      </c>
      <c r="S72" s="165">
        <f>+'Sheet1 -c.lanh'!T73/1000000</f>
        <v>0</v>
      </c>
      <c r="T72" s="165">
        <f>+'Sheet1 -c.lanh'!U73/1000000</f>
        <v>0</v>
      </c>
      <c r="U72" s="165">
        <f>+'Sheet1 -c.lanh'!V73/1000000</f>
        <v>0</v>
      </c>
      <c r="V72" s="164">
        <f t="shared" si="14"/>
        <v>0</v>
      </c>
      <c r="W72" s="165">
        <f>+'Sheet1 -c.lanh'!X73/1000000</f>
        <v>0</v>
      </c>
      <c r="X72" s="165">
        <f>+'Sheet1 -c.lanh'!Y73/1000000</f>
        <v>0</v>
      </c>
      <c r="Y72" s="166">
        <f t="shared" si="15"/>
        <v>1</v>
      </c>
      <c r="Z72" s="166"/>
      <c r="AA72" s="166">
        <f t="shared" si="16"/>
        <v>1</v>
      </c>
      <c r="AB72" s="166"/>
      <c r="AC72" s="166"/>
      <c r="AD72" s="166"/>
      <c r="AE72" s="167"/>
      <c r="AF72" s="167"/>
      <c r="AG72" s="167"/>
      <c r="AH72" s="143">
        <f t="shared" si="9"/>
        <v>0</v>
      </c>
      <c r="AI72" s="158"/>
      <c r="AJ72" s="142"/>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row>
    <row r="73" spans="1:64" s="145" customFormat="1" ht="22.6" customHeight="1" x14ac:dyDescent="0.25">
      <c r="A73" s="162">
        <v>63</v>
      </c>
      <c r="B73" s="163" t="s">
        <v>467</v>
      </c>
      <c r="C73" s="164" t="e">
        <f t="shared" si="10"/>
        <v>#REF!</v>
      </c>
      <c r="D73" s="165" t="e">
        <f>+'Sheet1 -c.lanh'!#REF!/1000000</f>
        <v>#REF!</v>
      </c>
      <c r="E73" s="165" t="e">
        <f>+'Sheet1 -c.lanh'!#REF!/1000000</f>
        <v>#REF!</v>
      </c>
      <c r="F73" s="165" t="e">
        <f>+'Sheet1 -c.lanh'!#REF!/1000000</f>
        <v>#REF!</v>
      </c>
      <c r="G73" s="165" t="e">
        <f>+'Sheet1 -c.lanh'!#REF!/1000000</f>
        <v>#REF!</v>
      </c>
      <c r="H73" s="165" t="e">
        <f>+'Sheet1 -c.lanh'!#REF!/1000000</f>
        <v>#REF!</v>
      </c>
      <c r="I73" s="164"/>
      <c r="J73" s="165" t="e">
        <f>+'Sheet1 -c.lanh'!#REF!/1000000</f>
        <v>#REF!</v>
      </c>
      <c r="K73" s="165" t="e">
        <f>+'Sheet1 -c.lanh'!#REF!/1000000</f>
        <v>#REF!</v>
      </c>
      <c r="L73" s="164" t="e">
        <f t="shared" si="11"/>
        <v>#REF!</v>
      </c>
      <c r="M73" s="165" t="e">
        <f>+'Sheet1 -c.lanh'!#REF!/1000000</f>
        <v>#REF!</v>
      </c>
      <c r="N73" s="165" t="e">
        <f>+'Sheet1 -c.lanh'!#REF!/1000000</f>
        <v>#REF!</v>
      </c>
      <c r="O73" s="165" t="e">
        <f>+'Sheet1 -c.lanh'!#REF!/1000000</f>
        <v>#REF!</v>
      </c>
      <c r="P73" s="165" t="e">
        <f>+'Sheet1 -c.lanh'!#REF!/1000000</f>
        <v>#REF!</v>
      </c>
      <c r="Q73" s="164" t="e">
        <f t="shared" si="23"/>
        <v>#REF!</v>
      </c>
      <c r="R73" s="165" t="e">
        <f>+'Sheet1 -c.lanh'!#REF!/1000000</f>
        <v>#REF!</v>
      </c>
      <c r="S73" s="165" t="e">
        <f>+'Sheet1 -c.lanh'!#REF!/1000000</f>
        <v>#REF!</v>
      </c>
      <c r="T73" s="165" t="e">
        <f>+'Sheet1 -c.lanh'!#REF!/1000000</f>
        <v>#REF!</v>
      </c>
      <c r="U73" s="165" t="e">
        <f>+'Sheet1 -c.lanh'!#REF!/1000000</f>
        <v>#REF!</v>
      </c>
      <c r="V73" s="164" t="e">
        <f t="shared" si="14"/>
        <v>#REF!</v>
      </c>
      <c r="W73" s="165" t="e">
        <f>+'Sheet1 -c.lanh'!#REF!/1000000</f>
        <v>#REF!</v>
      </c>
      <c r="X73" s="165" t="e">
        <f>+'Sheet1 -c.lanh'!#REF!/1000000</f>
        <v>#REF!</v>
      </c>
      <c r="Y73" s="166" t="e">
        <f t="shared" si="15"/>
        <v>#REF!</v>
      </c>
      <c r="Z73" s="166"/>
      <c r="AA73" s="166" t="e">
        <f t="shared" si="16"/>
        <v>#REF!</v>
      </c>
      <c r="AB73" s="166"/>
      <c r="AC73" s="166"/>
      <c r="AD73" s="166"/>
      <c r="AE73" s="167"/>
      <c r="AF73" s="167"/>
      <c r="AG73" s="167"/>
      <c r="AH73" s="143" t="e">
        <f t="shared" si="9"/>
        <v>#REF!</v>
      </c>
      <c r="AI73" s="158"/>
      <c r="AJ73" s="142"/>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row>
    <row r="74" spans="1:64" s="145" customFormat="1" ht="22.6" customHeight="1" x14ac:dyDescent="0.25">
      <c r="A74" s="162">
        <v>64</v>
      </c>
      <c r="B74" s="163" t="s">
        <v>144</v>
      </c>
      <c r="C74" s="164">
        <f t="shared" ref="C74:C129" si="24">+SUM(D74:I74)</f>
        <v>48</v>
      </c>
      <c r="D74" s="165">
        <f>+'Sheet1 -c.lanh'!D74/1000000</f>
        <v>0</v>
      </c>
      <c r="E74" s="165">
        <f>+'Sheet1 -c.lanh'!E74/1000000</f>
        <v>48</v>
      </c>
      <c r="F74" s="165">
        <f>+'Sheet1 -c.lanh'!F74/1000000</f>
        <v>0</v>
      </c>
      <c r="G74" s="165">
        <f>+'Sheet1 -c.lanh'!G74/1000000</f>
        <v>0</v>
      </c>
      <c r="H74" s="165">
        <f>+'Sheet1 -c.lanh'!H74/1000000</f>
        <v>0</v>
      </c>
      <c r="I74" s="164"/>
      <c r="J74" s="165">
        <f>+'Sheet1 -c.lanh'!K74/1000000</f>
        <v>0</v>
      </c>
      <c r="K74" s="165">
        <f>+'Sheet1 -c.lanh'!L74/1000000</f>
        <v>0</v>
      </c>
      <c r="L74" s="164">
        <f t="shared" si="11"/>
        <v>48</v>
      </c>
      <c r="M74" s="165">
        <f>+'Sheet1 -c.lanh'!N74/1000000</f>
        <v>0</v>
      </c>
      <c r="N74" s="165">
        <f>+'Sheet1 -c.lanh'!O74/1000000</f>
        <v>48</v>
      </c>
      <c r="O74" s="165">
        <f>+'Sheet1 -c.lanh'!P74/1000000</f>
        <v>0</v>
      </c>
      <c r="P74" s="165">
        <f>+'Sheet1 -c.lanh'!Q74/1000000</f>
        <v>0</v>
      </c>
      <c r="Q74" s="164">
        <f t="shared" si="23"/>
        <v>0</v>
      </c>
      <c r="R74" s="165">
        <f>+'Sheet1 -c.lanh'!S74/1000000</f>
        <v>0</v>
      </c>
      <c r="S74" s="165">
        <f>+'Sheet1 -c.lanh'!T74/1000000</f>
        <v>0</v>
      </c>
      <c r="T74" s="165">
        <f>+'Sheet1 -c.lanh'!U74/1000000</f>
        <v>0</v>
      </c>
      <c r="U74" s="165">
        <f>+'Sheet1 -c.lanh'!V74/1000000</f>
        <v>0</v>
      </c>
      <c r="V74" s="164">
        <f t="shared" si="14"/>
        <v>0</v>
      </c>
      <c r="W74" s="165">
        <f>+'Sheet1 -c.lanh'!X74/1000000</f>
        <v>0</v>
      </c>
      <c r="X74" s="165">
        <f>+'Sheet1 -c.lanh'!Y74/1000000</f>
        <v>0</v>
      </c>
      <c r="Y74" s="166">
        <f t="shared" si="15"/>
        <v>1</v>
      </c>
      <c r="Z74" s="166"/>
      <c r="AA74" s="166">
        <f t="shared" si="16"/>
        <v>1</v>
      </c>
      <c r="AB74" s="166"/>
      <c r="AC74" s="166"/>
      <c r="AD74" s="166"/>
      <c r="AE74" s="167"/>
      <c r="AF74" s="167"/>
      <c r="AG74" s="167"/>
      <c r="AH74" s="143">
        <f t="shared" ref="AH74:AH137" si="25">+V74-SUM(W74:X74)</f>
        <v>0</v>
      </c>
      <c r="AI74" s="158"/>
      <c r="AJ74" s="142"/>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row>
    <row r="75" spans="1:64" s="145" customFormat="1" ht="22.6" customHeight="1" x14ac:dyDescent="0.25">
      <c r="A75" s="162">
        <v>65</v>
      </c>
      <c r="B75" s="163" t="s">
        <v>483</v>
      </c>
      <c r="C75" s="164">
        <f t="shared" si="24"/>
        <v>5</v>
      </c>
      <c r="D75" s="165">
        <f>+'Sheet1 -c.lanh'!D75/1000000</f>
        <v>0</v>
      </c>
      <c r="E75" s="165">
        <f>+'Sheet1 -c.lanh'!E75/1000000</f>
        <v>5</v>
      </c>
      <c r="F75" s="165">
        <f>+'Sheet1 -c.lanh'!F75/1000000</f>
        <v>0</v>
      </c>
      <c r="G75" s="165">
        <f>+'Sheet1 -c.lanh'!G75/1000000</f>
        <v>0</v>
      </c>
      <c r="H75" s="165">
        <f>+'Sheet1 -c.lanh'!H75/1000000</f>
        <v>0</v>
      </c>
      <c r="I75" s="164"/>
      <c r="J75" s="165">
        <f>+'Sheet1 -c.lanh'!K75/1000000</f>
        <v>0</v>
      </c>
      <c r="K75" s="165">
        <f>+'Sheet1 -c.lanh'!L75/1000000</f>
        <v>0</v>
      </c>
      <c r="L75" s="164">
        <f t="shared" ref="L75:L129" si="26">+SUM(M75:Q75,V75)</f>
        <v>5</v>
      </c>
      <c r="M75" s="165">
        <f>+'Sheet1 -c.lanh'!N75/1000000</f>
        <v>0</v>
      </c>
      <c r="N75" s="165">
        <f>+'Sheet1 -c.lanh'!O75/1000000</f>
        <v>5</v>
      </c>
      <c r="O75" s="165">
        <f>+'Sheet1 -c.lanh'!P75/1000000</f>
        <v>0</v>
      </c>
      <c r="P75" s="165">
        <f>+'Sheet1 -c.lanh'!Q75/1000000</f>
        <v>0</v>
      </c>
      <c r="Q75" s="164">
        <f t="shared" si="23"/>
        <v>0</v>
      </c>
      <c r="R75" s="165">
        <f>+'Sheet1 -c.lanh'!S75/1000000</f>
        <v>0</v>
      </c>
      <c r="S75" s="165">
        <f>+'Sheet1 -c.lanh'!T75/1000000</f>
        <v>0</v>
      </c>
      <c r="T75" s="165">
        <f>+'Sheet1 -c.lanh'!U75/1000000</f>
        <v>0</v>
      </c>
      <c r="U75" s="165">
        <f>+'Sheet1 -c.lanh'!V75/1000000</f>
        <v>0</v>
      </c>
      <c r="V75" s="164">
        <f t="shared" ref="V75:V129" si="27">+SUM(W75:X75)</f>
        <v>0</v>
      </c>
      <c r="W75" s="165">
        <f>+'Sheet1 -c.lanh'!X75/1000000</f>
        <v>0</v>
      </c>
      <c r="X75" s="165">
        <f>+'Sheet1 -c.lanh'!Y75/1000000</f>
        <v>0</v>
      </c>
      <c r="Y75" s="166">
        <f t="shared" si="15"/>
        <v>1</v>
      </c>
      <c r="Z75" s="166" t="e">
        <f t="shared" si="19"/>
        <v>#DIV/0!</v>
      </c>
      <c r="AA75" s="166">
        <f t="shared" si="16"/>
        <v>1</v>
      </c>
      <c r="AB75" s="166"/>
      <c r="AC75" s="166"/>
      <c r="AD75" s="166"/>
      <c r="AE75" s="167"/>
      <c r="AF75" s="167"/>
      <c r="AG75" s="167"/>
      <c r="AH75" s="143">
        <f t="shared" si="25"/>
        <v>0</v>
      </c>
      <c r="AI75" s="158"/>
      <c r="AJ75" s="142"/>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row>
    <row r="76" spans="1:64" s="145" customFormat="1" ht="15.05" customHeight="1" x14ac:dyDescent="0.25">
      <c r="A76" s="162">
        <v>66</v>
      </c>
      <c r="B76" s="163" t="s">
        <v>522</v>
      </c>
      <c r="C76" s="164">
        <f t="shared" si="24"/>
        <v>4400</v>
      </c>
      <c r="D76" s="165">
        <f>+'Sheet1 -c.lanh'!D76/1000000</f>
        <v>4400</v>
      </c>
      <c r="E76" s="165">
        <f>+'Sheet1 -c.lanh'!E76/1000000</f>
        <v>0</v>
      </c>
      <c r="F76" s="165">
        <f>+'Sheet1 -c.lanh'!F76/1000000</f>
        <v>0</v>
      </c>
      <c r="G76" s="165">
        <f>+'Sheet1 -c.lanh'!G76/1000000</f>
        <v>0</v>
      </c>
      <c r="H76" s="165">
        <f>+'Sheet1 -c.lanh'!H76/1000000</f>
        <v>0</v>
      </c>
      <c r="I76" s="164"/>
      <c r="J76" s="165">
        <f>+'Sheet1 -c.lanh'!K76/1000000</f>
        <v>0</v>
      </c>
      <c r="K76" s="165">
        <f>+'Sheet1 -c.lanh'!L76/1000000</f>
        <v>0</v>
      </c>
      <c r="L76" s="164">
        <f t="shared" si="26"/>
        <v>4400</v>
      </c>
      <c r="M76" s="165">
        <f>+'Sheet1 -c.lanh'!N76/1000000</f>
        <v>439.02</v>
      </c>
      <c r="N76" s="165">
        <f>+'Sheet1 -c.lanh'!O76/1000000</f>
        <v>0</v>
      </c>
      <c r="O76" s="165">
        <f>+'Sheet1 -c.lanh'!P76/1000000</f>
        <v>0</v>
      </c>
      <c r="P76" s="165">
        <f>+'Sheet1 -c.lanh'!Q76/1000000</f>
        <v>0</v>
      </c>
      <c r="Q76" s="164">
        <f t="shared" si="23"/>
        <v>0</v>
      </c>
      <c r="R76" s="165">
        <f>+'Sheet1 -c.lanh'!S76/1000000</f>
        <v>0</v>
      </c>
      <c r="S76" s="165">
        <f>+'Sheet1 -c.lanh'!T76/1000000</f>
        <v>0</v>
      </c>
      <c r="T76" s="165">
        <f>+'Sheet1 -c.lanh'!U76/1000000</f>
        <v>0</v>
      </c>
      <c r="U76" s="165">
        <f>+'Sheet1 -c.lanh'!V76/1000000</f>
        <v>0</v>
      </c>
      <c r="V76" s="164">
        <f t="shared" si="27"/>
        <v>3960.98</v>
      </c>
      <c r="W76" s="165">
        <f>+'Sheet1 -c.lanh'!X76/1000000</f>
        <v>3960.98</v>
      </c>
      <c r="X76" s="165">
        <f>+'Sheet1 -c.lanh'!Y76/1000000</f>
        <v>0</v>
      </c>
      <c r="Y76" s="166">
        <f t="shared" ref="Y76:Y139" si="28">+L76/C76</f>
        <v>1</v>
      </c>
      <c r="Z76" s="166"/>
      <c r="AA76" s="166" t="e">
        <f t="shared" ref="AA76:AA111" si="29">+N76/E76</f>
        <v>#DIV/0!</v>
      </c>
      <c r="AB76" s="166"/>
      <c r="AC76" s="166"/>
      <c r="AD76" s="166"/>
      <c r="AE76" s="167"/>
      <c r="AF76" s="167"/>
      <c r="AG76" s="167"/>
      <c r="AH76" s="143">
        <f t="shared" si="25"/>
        <v>0</v>
      </c>
      <c r="AI76" s="158"/>
      <c r="AJ76" s="142"/>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row>
    <row r="77" spans="1:64" s="145" customFormat="1" ht="15.05" customHeight="1" x14ac:dyDescent="0.25">
      <c r="A77" s="162">
        <v>67</v>
      </c>
      <c r="B77" s="163" t="s">
        <v>543</v>
      </c>
      <c r="C77" s="164">
        <f t="shared" si="24"/>
        <v>2210</v>
      </c>
      <c r="D77" s="165">
        <f>+'Sheet1 -c.lanh'!D77/1000000</f>
        <v>0</v>
      </c>
      <c r="E77" s="165">
        <f>+'Sheet1 -c.lanh'!E77/1000000</f>
        <v>2210</v>
      </c>
      <c r="F77" s="165">
        <f>+'Sheet1 -c.lanh'!F77/1000000</f>
        <v>0</v>
      </c>
      <c r="G77" s="165">
        <f>+'Sheet1 -c.lanh'!G77/1000000</f>
        <v>0</v>
      </c>
      <c r="H77" s="165">
        <f>+'Sheet1 -c.lanh'!H77/1000000</f>
        <v>0</v>
      </c>
      <c r="I77" s="164"/>
      <c r="J77" s="165">
        <f>+'Sheet1 -c.lanh'!K77/1000000</f>
        <v>0</v>
      </c>
      <c r="K77" s="165">
        <f>+'Sheet1 -c.lanh'!L77/1000000</f>
        <v>0</v>
      </c>
      <c r="L77" s="164">
        <f t="shared" si="26"/>
        <v>2208.0326650000002</v>
      </c>
      <c r="M77" s="165">
        <f>+'Sheet1 -c.lanh'!N77/1000000</f>
        <v>0</v>
      </c>
      <c r="N77" s="165">
        <f>+'Sheet1 -c.lanh'!O77/1000000</f>
        <v>2208.0326650000002</v>
      </c>
      <c r="O77" s="165">
        <f>+'Sheet1 -c.lanh'!P77/1000000</f>
        <v>0</v>
      </c>
      <c r="P77" s="165">
        <f>+'Sheet1 -c.lanh'!Q77/1000000</f>
        <v>0</v>
      </c>
      <c r="Q77" s="164">
        <f t="shared" si="23"/>
        <v>0</v>
      </c>
      <c r="R77" s="165">
        <f>+'Sheet1 -c.lanh'!S77/1000000</f>
        <v>0</v>
      </c>
      <c r="S77" s="165">
        <f>+'Sheet1 -c.lanh'!T77/1000000</f>
        <v>0</v>
      </c>
      <c r="T77" s="165">
        <f>+'Sheet1 -c.lanh'!U77/1000000</f>
        <v>0</v>
      </c>
      <c r="U77" s="165">
        <f>+'Sheet1 -c.lanh'!V77/1000000</f>
        <v>0</v>
      </c>
      <c r="V77" s="164">
        <f t="shared" si="27"/>
        <v>0</v>
      </c>
      <c r="W77" s="165">
        <f>+'Sheet1 -c.lanh'!X77/1000000</f>
        <v>0</v>
      </c>
      <c r="X77" s="165">
        <f>+'Sheet1 -c.lanh'!Y77/1000000</f>
        <v>0</v>
      </c>
      <c r="Y77" s="166">
        <f t="shared" si="28"/>
        <v>0.99910980316742093</v>
      </c>
      <c r="Z77" s="166"/>
      <c r="AA77" s="166">
        <f t="shared" si="29"/>
        <v>0.99910980316742093</v>
      </c>
      <c r="AB77" s="166"/>
      <c r="AC77" s="166"/>
      <c r="AD77" s="166"/>
      <c r="AE77" s="167"/>
      <c r="AF77" s="167"/>
      <c r="AG77" s="167"/>
      <c r="AH77" s="143">
        <f t="shared" si="25"/>
        <v>0</v>
      </c>
      <c r="AI77" s="158"/>
      <c r="AJ77" s="142"/>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row>
    <row r="78" spans="1:64" s="145" customFormat="1" ht="15.05" customHeight="1" x14ac:dyDescent="0.25">
      <c r="A78" s="162">
        <v>68</v>
      </c>
      <c r="B78" s="163" t="s">
        <v>526</v>
      </c>
      <c r="C78" s="164">
        <f t="shared" si="24"/>
        <v>211</v>
      </c>
      <c r="D78" s="165">
        <f>+'Sheet1 -c.lanh'!D78/1000000</f>
        <v>0</v>
      </c>
      <c r="E78" s="165">
        <f>+'Sheet1 -c.lanh'!E78/1000000</f>
        <v>211</v>
      </c>
      <c r="F78" s="165">
        <f>+'Sheet1 -c.lanh'!F78/1000000</f>
        <v>0</v>
      </c>
      <c r="G78" s="165">
        <f>+'Sheet1 -c.lanh'!G78/1000000</f>
        <v>0</v>
      </c>
      <c r="H78" s="165">
        <f>+'Sheet1 -c.lanh'!H78/1000000</f>
        <v>0</v>
      </c>
      <c r="I78" s="164"/>
      <c r="J78" s="165">
        <f>+'Sheet1 -c.lanh'!K78/1000000</f>
        <v>0</v>
      </c>
      <c r="K78" s="165">
        <f>+'Sheet1 -c.lanh'!L78/1000000</f>
        <v>0</v>
      </c>
      <c r="L78" s="164">
        <f t="shared" si="26"/>
        <v>211</v>
      </c>
      <c r="M78" s="165">
        <f>+'Sheet1 -c.lanh'!N78/1000000</f>
        <v>0</v>
      </c>
      <c r="N78" s="165">
        <f>+'Sheet1 -c.lanh'!O78/1000000</f>
        <v>211</v>
      </c>
      <c r="O78" s="165">
        <f>+'Sheet1 -c.lanh'!P78/1000000</f>
        <v>0</v>
      </c>
      <c r="P78" s="165">
        <f>+'Sheet1 -c.lanh'!Q78/1000000</f>
        <v>0</v>
      </c>
      <c r="Q78" s="164"/>
      <c r="R78" s="165">
        <f>+'Sheet1 -c.lanh'!S78/1000000</f>
        <v>0</v>
      </c>
      <c r="S78" s="165">
        <f>+'Sheet1 -c.lanh'!T78/1000000</f>
        <v>0</v>
      </c>
      <c r="T78" s="165">
        <f>+'Sheet1 -c.lanh'!U78/1000000</f>
        <v>0</v>
      </c>
      <c r="U78" s="165">
        <f>+'Sheet1 -c.lanh'!V78/1000000</f>
        <v>0</v>
      </c>
      <c r="V78" s="164">
        <f t="shared" si="27"/>
        <v>0</v>
      </c>
      <c r="W78" s="165">
        <f>+'Sheet1 -c.lanh'!X78/1000000</f>
        <v>0</v>
      </c>
      <c r="X78" s="165">
        <f>+'Sheet1 -c.lanh'!Y78/1000000</f>
        <v>0</v>
      </c>
      <c r="Y78" s="166">
        <f t="shared" si="28"/>
        <v>1</v>
      </c>
      <c r="Z78" s="166"/>
      <c r="AA78" s="166">
        <f t="shared" si="29"/>
        <v>1</v>
      </c>
      <c r="AB78" s="166"/>
      <c r="AC78" s="166"/>
      <c r="AD78" s="166"/>
      <c r="AE78" s="167"/>
      <c r="AF78" s="167"/>
      <c r="AG78" s="167"/>
      <c r="AH78" s="143">
        <f t="shared" si="25"/>
        <v>0</v>
      </c>
      <c r="AI78" s="158"/>
      <c r="AJ78" s="142"/>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row>
    <row r="79" spans="1:64" s="145" customFormat="1" ht="15.05" customHeight="1" x14ac:dyDescent="0.25">
      <c r="A79" s="162">
        <v>69</v>
      </c>
      <c r="B79" s="163" t="s">
        <v>451</v>
      </c>
      <c r="C79" s="164">
        <f t="shared" si="24"/>
        <v>176566.92103999999</v>
      </c>
      <c r="D79" s="165">
        <f>+'Sheet1 -c.lanh'!D79/1000000</f>
        <v>0</v>
      </c>
      <c r="E79" s="165">
        <f>+'Sheet1 -c.lanh'!E79/1000000</f>
        <v>176566.92103999999</v>
      </c>
      <c r="F79" s="165">
        <f>+'Sheet1 -c.lanh'!F79/1000000</f>
        <v>0</v>
      </c>
      <c r="G79" s="165">
        <f>+'Sheet1 -c.lanh'!G79/1000000</f>
        <v>0</v>
      </c>
      <c r="H79" s="165">
        <f>+'Sheet1 -c.lanh'!H79/1000000</f>
        <v>0</v>
      </c>
      <c r="I79" s="164"/>
      <c r="J79" s="165">
        <f>+'Sheet1 -c.lanh'!K79/1000000</f>
        <v>0</v>
      </c>
      <c r="K79" s="165">
        <f>+'Sheet1 -c.lanh'!L79/1000000</f>
        <v>0</v>
      </c>
      <c r="L79" s="164">
        <f t="shared" si="26"/>
        <v>165542.57477499999</v>
      </c>
      <c r="M79" s="165">
        <f>+'Sheet1 -c.lanh'!N79/1000000</f>
        <v>0</v>
      </c>
      <c r="N79" s="165">
        <f>+'Sheet1 -c.lanh'!O79/1000000</f>
        <v>101878.479098</v>
      </c>
      <c r="O79" s="165">
        <f>+'Sheet1 -c.lanh'!P79/1000000</f>
        <v>0</v>
      </c>
      <c r="P79" s="165">
        <f>+'Sheet1 -c.lanh'!Q79/1000000</f>
        <v>0</v>
      </c>
      <c r="Q79" s="164">
        <f t="shared" si="23"/>
        <v>0</v>
      </c>
      <c r="R79" s="165">
        <f>+'Sheet1 -c.lanh'!S79/1000000</f>
        <v>0</v>
      </c>
      <c r="S79" s="165">
        <f>+'Sheet1 -c.lanh'!T79/1000000</f>
        <v>0</v>
      </c>
      <c r="T79" s="165">
        <f>+'Sheet1 -c.lanh'!U79/1000000</f>
        <v>0</v>
      </c>
      <c r="U79" s="165">
        <f>+'Sheet1 -c.lanh'!V79/1000000</f>
        <v>0</v>
      </c>
      <c r="V79" s="164">
        <f t="shared" si="27"/>
        <v>63664.095676999998</v>
      </c>
      <c r="W79" s="165">
        <f>+'Sheet1 -c.lanh'!X79/1000000</f>
        <v>0</v>
      </c>
      <c r="X79" s="165">
        <f>+'Sheet1 -c.lanh'!Y79/1000000</f>
        <v>63664.095676999998</v>
      </c>
      <c r="Y79" s="166">
        <f t="shared" si="28"/>
        <v>0.93756278809153326</v>
      </c>
      <c r="Z79" s="166"/>
      <c r="AA79" s="166">
        <f t="shared" si="29"/>
        <v>0.57699640735605362</v>
      </c>
      <c r="AB79" s="166"/>
      <c r="AC79" s="166"/>
      <c r="AD79" s="166"/>
      <c r="AE79" s="167"/>
      <c r="AF79" s="167"/>
      <c r="AG79" s="167"/>
      <c r="AH79" s="143">
        <f t="shared" si="25"/>
        <v>0</v>
      </c>
      <c r="AI79" s="158"/>
      <c r="AJ79" s="142"/>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row>
    <row r="80" spans="1:64" s="145" customFormat="1" x14ac:dyDescent="0.25">
      <c r="A80" s="162">
        <v>70</v>
      </c>
      <c r="B80" s="163" t="s">
        <v>54</v>
      </c>
      <c r="C80" s="164">
        <f t="shared" si="24"/>
        <v>812899.98059499997</v>
      </c>
      <c r="D80" s="165">
        <f>+'Sheet1 -c.lanh'!D80/1000000</f>
        <v>0</v>
      </c>
      <c r="E80" s="165">
        <f>+'Sheet1 -c.lanh'!E80/1000000</f>
        <v>812899.98059499997</v>
      </c>
      <c r="F80" s="165">
        <f>+'Sheet1 -c.lanh'!F80/1000000</f>
        <v>0</v>
      </c>
      <c r="G80" s="165">
        <f>+'Sheet1 -c.lanh'!G80/1000000</f>
        <v>0</v>
      </c>
      <c r="H80" s="165">
        <f>+'Sheet1 -c.lanh'!H80/1000000</f>
        <v>0</v>
      </c>
      <c r="I80" s="164"/>
      <c r="J80" s="165">
        <f>+'Sheet1 -c.lanh'!K80/1000000</f>
        <v>0</v>
      </c>
      <c r="K80" s="165">
        <f>+'Sheet1 -c.lanh'!L80/1000000</f>
        <v>0</v>
      </c>
      <c r="L80" s="164">
        <f t="shared" si="26"/>
        <v>792024.96621599991</v>
      </c>
      <c r="M80" s="165">
        <f>+'Sheet1 -c.lanh'!N80/1000000</f>
        <v>0</v>
      </c>
      <c r="N80" s="165">
        <f>+'Sheet1 -c.lanh'!O80/1000000</f>
        <v>744653.84854499996</v>
      </c>
      <c r="O80" s="165">
        <f>+'Sheet1 -c.lanh'!P80/1000000</f>
        <v>0</v>
      </c>
      <c r="P80" s="165">
        <f>+'Sheet1 -c.lanh'!Q80/1000000</f>
        <v>0</v>
      </c>
      <c r="Q80" s="164">
        <f t="shared" si="23"/>
        <v>0</v>
      </c>
      <c r="R80" s="165">
        <f>+'Sheet1 -c.lanh'!S80/1000000</f>
        <v>0</v>
      </c>
      <c r="S80" s="165">
        <f>+'Sheet1 -c.lanh'!T80/1000000</f>
        <v>0</v>
      </c>
      <c r="T80" s="165">
        <f>+'Sheet1 -c.lanh'!U80/1000000</f>
        <v>0</v>
      </c>
      <c r="U80" s="165">
        <f>+'Sheet1 -c.lanh'!V80/1000000</f>
        <v>0</v>
      </c>
      <c r="V80" s="164">
        <f t="shared" si="27"/>
        <v>47371.117671</v>
      </c>
      <c r="W80" s="165">
        <f>+'Sheet1 -c.lanh'!X80/1000000</f>
        <v>0</v>
      </c>
      <c r="X80" s="165">
        <f>+'Sheet1 -c.lanh'!Y80/1000000</f>
        <v>47371.117671</v>
      </c>
      <c r="Y80" s="166">
        <f t="shared" si="28"/>
        <v>0.97432031630297167</v>
      </c>
      <c r="Z80" s="166"/>
      <c r="AA80" s="166">
        <f t="shared" si="29"/>
        <v>0.91604608970460621</v>
      </c>
      <c r="AB80" s="166"/>
      <c r="AC80" s="166"/>
      <c r="AD80" s="166"/>
      <c r="AE80" s="167"/>
      <c r="AF80" s="167"/>
      <c r="AG80" s="167"/>
      <c r="AH80" s="143">
        <f t="shared" si="25"/>
        <v>0</v>
      </c>
      <c r="AI80" s="158"/>
      <c r="AJ80" s="142"/>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row>
    <row r="81" spans="1:35" ht="22.6" customHeight="1" x14ac:dyDescent="0.25">
      <c r="A81" s="162">
        <v>71</v>
      </c>
      <c r="B81" s="163" t="s">
        <v>452</v>
      </c>
      <c r="C81" s="164">
        <f t="shared" si="24"/>
        <v>255497</v>
      </c>
      <c r="D81" s="165">
        <f>+'Sheet1 -c.lanh'!D81/1000000</f>
        <v>30432</v>
      </c>
      <c r="E81" s="165">
        <f>+'Sheet1 -c.lanh'!E81/1000000</f>
        <v>225065</v>
      </c>
      <c r="F81" s="165">
        <f>+'Sheet1 -c.lanh'!F81/1000000</f>
        <v>0</v>
      </c>
      <c r="G81" s="165">
        <f>+'Sheet1 -c.lanh'!G81/1000000</f>
        <v>0</v>
      </c>
      <c r="H81" s="165">
        <f>+'Sheet1 -c.lanh'!H81/1000000</f>
        <v>0</v>
      </c>
      <c r="I81" s="164"/>
      <c r="J81" s="165">
        <f>+'Sheet1 -c.lanh'!K81/1000000</f>
        <v>0</v>
      </c>
      <c r="K81" s="165">
        <f>+'Sheet1 -c.lanh'!L81/1000000</f>
        <v>0</v>
      </c>
      <c r="L81" s="164">
        <f t="shared" si="26"/>
        <v>244624.99908499999</v>
      </c>
      <c r="M81" s="165">
        <f>+'Sheet1 -c.lanh'!N81/1000000</f>
        <v>31824.591</v>
      </c>
      <c r="N81" s="165">
        <f>+'Sheet1 -c.lanh'!O81/1000000</f>
        <v>199763.758229</v>
      </c>
      <c r="O81" s="165">
        <f>+'Sheet1 -c.lanh'!P81/1000000</f>
        <v>0</v>
      </c>
      <c r="P81" s="165">
        <f>+'Sheet1 -c.lanh'!Q81/1000000</f>
        <v>0</v>
      </c>
      <c r="Q81" s="164">
        <f t="shared" si="23"/>
        <v>0</v>
      </c>
      <c r="R81" s="165">
        <f>+'Sheet1 -c.lanh'!S81/1000000</f>
        <v>0</v>
      </c>
      <c r="S81" s="165">
        <f>+'Sheet1 -c.lanh'!T81/1000000</f>
        <v>0</v>
      </c>
      <c r="T81" s="165">
        <f>+'Sheet1 -c.lanh'!U81/1000000</f>
        <v>0</v>
      </c>
      <c r="U81" s="165">
        <f>+'Sheet1 -c.lanh'!V81/1000000</f>
        <v>0</v>
      </c>
      <c r="V81" s="164">
        <f t="shared" si="27"/>
        <v>13036.649856</v>
      </c>
      <c r="W81" s="165">
        <f>+'Sheet1 -c.lanh'!X81/1000000</f>
        <v>9150.9127000000008</v>
      </c>
      <c r="X81" s="165">
        <f>+'Sheet1 -c.lanh'!Y81/1000000</f>
        <v>3885.7371560000001</v>
      </c>
      <c r="Y81" s="166">
        <f t="shared" si="28"/>
        <v>0.95744763768263419</v>
      </c>
      <c r="Z81" s="166"/>
      <c r="AA81" s="166">
        <f t="shared" si="29"/>
        <v>0.88758251273632061</v>
      </c>
      <c r="AB81" s="166"/>
      <c r="AC81" s="166"/>
      <c r="AD81" s="166"/>
      <c r="AE81" s="167"/>
      <c r="AF81" s="167"/>
      <c r="AG81" s="167"/>
      <c r="AH81" s="143">
        <f t="shared" si="25"/>
        <v>0</v>
      </c>
      <c r="AI81" s="158"/>
    </row>
    <row r="82" spans="1:35" ht="22.6" customHeight="1" x14ac:dyDescent="0.25">
      <c r="A82" s="162">
        <v>72</v>
      </c>
      <c r="B82" s="163" t="s">
        <v>453</v>
      </c>
      <c r="C82" s="164">
        <f t="shared" si="24"/>
        <v>15399.212593</v>
      </c>
      <c r="D82" s="165">
        <f>+'Sheet1 -c.lanh'!D82/1000000</f>
        <v>0</v>
      </c>
      <c r="E82" s="165">
        <f>+'Sheet1 -c.lanh'!E82/1000000</f>
        <v>15399.212593</v>
      </c>
      <c r="F82" s="165">
        <f>+'Sheet1 -c.lanh'!F82/1000000</f>
        <v>0</v>
      </c>
      <c r="G82" s="165">
        <f>+'Sheet1 -c.lanh'!G82/1000000</f>
        <v>0</v>
      </c>
      <c r="H82" s="165">
        <f>+'Sheet1 -c.lanh'!H82/1000000</f>
        <v>0</v>
      </c>
      <c r="I82" s="164"/>
      <c r="J82" s="165">
        <f>+'Sheet1 -c.lanh'!K82/1000000</f>
        <v>0</v>
      </c>
      <c r="K82" s="165">
        <f>+'Sheet1 -c.lanh'!L82/1000000</f>
        <v>0</v>
      </c>
      <c r="L82" s="164">
        <f t="shared" si="26"/>
        <v>11911.655183999999</v>
      </c>
      <c r="M82" s="165">
        <f>+'Sheet1 -c.lanh'!N82/1000000</f>
        <v>0</v>
      </c>
      <c r="N82" s="165">
        <f>+'Sheet1 -c.lanh'!O82/1000000</f>
        <v>10991.655183999999</v>
      </c>
      <c r="O82" s="165">
        <f>+'Sheet1 -c.lanh'!P82/1000000</f>
        <v>0</v>
      </c>
      <c r="P82" s="165">
        <f>+'Sheet1 -c.lanh'!Q82/1000000</f>
        <v>0</v>
      </c>
      <c r="Q82" s="164">
        <f t="shared" si="23"/>
        <v>0</v>
      </c>
      <c r="R82" s="165">
        <f>+'Sheet1 -c.lanh'!S82/1000000</f>
        <v>0</v>
      </c>
      <c r="S82" s="165">
        <f>+'Sheet1 -c.lanh'!T82/1000000</f>
        <v>0</v>
      </c>
      <c r="T82" s="165">
        <f>+'Sheet1 -c.lanh'!U82/1000000</f>
        <v>0</v>
      </c>
      <c r="U82" s="165">
        <f>+'Sheet1 -c.lanh'!V82/1000000</f>
        <v>0</v>
      </c>
      <c r="V82" s="164">
        <f t="shared" si="27"/>
        <v>920</v>
      </c>
      <c r="W82" s="165">
        <f>+'Sheet1 -c.lanh'!X82/1000000</f>
        <v>0</v>
      </c>
      <c r="X82" s="165">
        <f>+'Sheet1 -c.lanh'!Y82/1000000</f>
        <v>920</v>
      </c>
      <c r="Y82" s="166">
        <f t="shared" si="28"/>
        <v>0.77352365337268381</v>
      </c>
      <c r="Z82" s="166"/>
      <c r="AA82" s="166">
        <f t="shared" si="29"/>
        <v>0.71378033893735982</v>
      </c>
      <c r="AB82" s="166"/>
      <c r="AC82" s="166"/>
      <c r="AD82" s="166"/>
      <c r="AE82" s="167"/>
      <c r="AF82" s="167"/>
      <c r="AG82" s="167"/>
      <c r="AH82" s="143">
        <f t="shared" si="25"/>
        <v>0</v>
      </c>
      <c r="AI82" s="158"/>
    </row>
    <row r="83" spans="1:35" ht="15.05" customHeight="1" x14ac:dyDescent="0.25">
      <c r="A83" s="162">
        <v>73</v>
      </c>
      <c r="B83" s="163" t="s">
        <v>61</v>
      </c>
      <c r="C83" s="164">
        <f t="shared" si="24"/>
        <v>83291.109716999999</v>
      </c>
      <c r="D83" s="165">
        <f>+'Sheet1 -c.lanh'!D83/1000000</f>
        <v>10000</v>
      </c>
      <c r="E83" s="165">
        <f>+'Sheet1 -c.lanh'!E83/1000000</f>
        <v>73291.109716999999</v>
      </c>
      <c r="F83" s="165">
        <f>+'Sheet1 -c.lanh'!F83/1000000</f>
        <v>0</v>
      </c>
      <c r="G83" s="165">
        <f>+'Sheet1 -c.lanh'!G83/1000000</f>
        <v>0</v>
      </c>
      <c r="H83" s="165">
        <f>+'Sheet1 -c.lanh'!H83/1000000</f>
        <v>0</v>
      </c>
      <c r="I83" s="164"/>
      <c r="J83" s="165">
        <f>+'Sheet1 -c.lanh'!K83/1000000</f>
        <v>0</v>
      </c>
      <c r="K83" s="165">
        <f>+'Sheet1 -c.lanh'!L83/1000000</f>
        <v>0</v>
      </c>
      <c r="L83" s="164">
        <f t="shared" si="26"/>
        <v>98170.014120000007</v>
      </c>
      <c r="M83" s="165">
        <f>+'Sheet1 -c.lanh'!N83/1000000</f>
        <v>196.96384499999999</v>
      </c>
      <c r="N83" s="165">
        <f>+'Sheet1 -c.lanh'!O83/1000000</f>
        <v>39404.765125999998</v>
      </c>
      <c r="O83" s="165">
        <f>+'Sheet1 -c.lanh'!P83/1000000</f>
        <v>0</v>
      </c>
      <c r="P83" s="165">
        <f>+'Sheet1 -c.lanh'!Q83/1000000</f>
        <v>0</v>
      </c>
      <c r="Q83" s="164">
        <f t="shared" si="23"/>
        <v>0</v>
      </c>
      <c r="R83" s="165">
        <f>+'Sheet1 -c.lanh'!S83/1000000</f>
        <v>0</v>
      </c>
      <c r="S83" s="165">
        <f>+'Sheet1 -c.lanh'!T83/1000000</f>
        <v>0</v>
      </c>
      <c r="T83" s="165">
        <f>+'Sheet1 -c.lanh'!U83/1000000</f>
        <v>0</v>
      </c>
      <c r="U83" s="165">
        <f>+'Sheet1 -c.lanh'!V83/1000000</f>
        <v>0</v>
      </c>
      <c r="V83" s="164">
        <f t="shared" si="27"/>
        <v>58568.285149000003</v>
      </c>
      <c r="W83" s="165">
        <f>+'Sheet1 -c.lanh'!X83/1000000</f>
        <v>33224.202754999998</v>
      </c>
      <c r="X83" s="165">
        <f>+'Sheet1 -c.lanh'!Y83/1000000</f>
        <v>25344.082394000001</v>
      </c>
      <c r="Y83" s="166">
        <f t="shared" si="28"/>
        <v>1.1786373654229652</v>
      </c>
      <c r="Z83" s="166"/>
      <c r="AA83" s="166">
        <f t="shared" si="29"/>
        <v>0.53764727097398546</v>
      </c>
      <c r="AB83" s="166"/>
      <c r="AC83" s="166"/>
      <c r="AD83" s="166"/>
      <c r="AE83" s="167"/>
      <c r="AF83" s="167"/>
      <c r="AG83" s="167"/>
      <c r="AH83" s="143">
        <f t="shared" si="25"/>
        <v>0</v>
      </c>
      <c r="AI83" s="158"/>
    </row>
    <row r="84" spans="1:35" ht="15.05" customHeight="1" x14ac:dyDescent="0.25">
      <c r="A84" s="162">
        <v>74</v>
      </c>
      <c r="B84" s="163" t="s">
        <v>454</v>
      </c>
      <c r="C84" s="164">
        <f t="shared" si="24"/>
        <v>446942.627882</v>
      </c>
      <c r="D84" s="165">
        <f>+'Sheet1 -c.lanh'!D84/1000000</f>
        <v>32000</v>
      </c>
      <c r="E84" s="165">
        <f>+'Sheet1 -c.lanh'!E84/1000000</f>
        <v>414942.627882</v>
      </c>
      <c r="F84" s="165">
        <f>+'Sheet1 -c.lanh'!F84/1000000</f>
        <v>0</v>
      </c>
      <c r="G84" s="165">
        <f>+'Sheet1 -c.lanh'!G84/1000000</f>
        <v>0</v>
      </c>
      <c r="H84" s="165">
        <f>+'Sheet1 -c.lanh'!H84/1000000</f>
        <v>0</v>
      </c>
      <c r="I84" s="164"/>
      <c r="J84" s="165">
        <f>+'Sheet1 -c.lanh'!K84/1000000</f>
        <v>0</v>
      </c>
      <c r="K84" s="165">
        <f>+'Sheet1 -c.lanh'!L84/1000000</f>
        <v>0</v>
      </c>
      <c r="L84" s="164">
        <f t="shared" si="26"/>
        <v>312563.54776500002</v>
      </c>
      <c r="M84" s="165">
        <f>+'Sheet1 -c.lanh'!N84/1000000</f>
        <v>9411.223</v>
      </c>
      <c r="N84" s="165">
        <f>+'Sheet1 -c.lanh'!O84/1000000</f>
        <v>273933.37633699999</v>
      </c>
      <c r="O84" s="165">
        <f>+'Sheet1 -c.lanh'!P84/1000000</f>
        <v>0</v>
      </c>
      <c r="P84" s="165">
        <f>+'Sheet1 -c.lanh'!Q84/1000000</f>
        <v>0</v>
      </c>
      <c r="Q84" s="164">
        <f t="shared" si="23"/>
        <v>0</v>
      </c>
      <c r="R84" s="165">
        <f>+'Sheet1 -c.lanh'!S84/1000000</f>
        <v>0</v>
      </c>
      <c r="S84" s="165">
        <f>+'Sheet1 -c.lanh'!T84/1000000</f>
        <v>0</v>
      </c>
      <c r="T84" s="165">
        <f>+'Sheet1 -c.lanh'!U84/1000000</f>
        <v>0</v>
      </c>
      <c r="U84" s="165">
        <f>+'Sheet1 -c.lanh'!V84/1000000</f>
        <v>0</v>
      </c>
      <c r="V84" s="164">
        <f t="shared" si="27"/>
        <v>29218.948428000003</v>
      </c>
      <c r="W84" s="165">
        <f>+'Sheet1 -c.lanh'!X84/1000000</f>
        <v>18172.093000000001</v>
      </c>
      <c r="X84" s="165">
        <f>+'Sheet1 -c.lanh'!Y84/1000000</f>
        <v>11046.855428000001</v>
      </c>
      <c r="Y84" s="166">
        <f t="shared" si="28"/>
        <v>0.6993370698297362</v>
      </c>
      <c r="Z84" s="166"/>
      <c r="AA84" s="166">
        <f t="shared" si="29"/>
        <v>0.66017169104857609</v>
      </c>
      <c r="AB84" s="166"/>
      <c r="AC84" s="166"/>
      <c r="AD84" s="166"/>
      <c r="AE84" s="167"/>
      <c r="AF84" s="167"/>
      <c r="AG84" s="167"/>
      <c r="AH84" s="143">
        <f t="shared" si="25"/>
        <v>0</v>
      </c>
      <c r="AI84" s="158"/>
    </row>
    <row r="85" spans="1:35" ht="15.05" customHeight="1" x14ac:dyDescent="0.25">
      <c r="A85" s="162">
        <v>75</v>
      </c>
      <c r="B85" s="163" t="s">
        <v>71</v>
      </c>
      <c r="C85" s="164">
        <f t="shared" si="24"/>
        <v>11319.44</v>
      </c>
      <c r="D85" s="165">
        <f>+'Sheet1 -c.lanh'!D85/1000000</f>
        <v>0</v>
      </c>
      <c r="E85" s="165">
        <f>+'Sheet1 -c.lanh'!E85/1000000</f>
        <v>11319.44</v>
      </c>
      <c r="F85" s="165">
        <f>+'Sheet1 -c.lanh'!F85/1000000</f>
        <v>0</v>
      </c>
      <c r="G85" s="165">
        <f>+'Sheet1 -c.lanh'!G85/1000000</f>
        <v>0</v>
      </c>
      <c r="H85" s="165">
        <f>+'Sheet1 -c.lanh'!H85/1000000</f>
        <v>0</v>
      </c>
      <c r="I85" s="164"/>
      <c r="J85" s="165">
        <f>+'Sheet1 -c.lanh'!K85/1000000</f>
        <v>0</v>
      </c>
      <c r="K85" s="165">
        <f>+'Sheet1 -c.lanh'!L85/1000000</f>
        <v>0</v>
      </c>
      <c r="L85" s="164">
        <f t="shared" si="26"/>
        <v>6632.7235250000003</v>
      </c>
      <c r="M85" s="165">
        <f>+'Sheet1 -c.lanh'!N85/1000000</f>
        <v>0</v>
      </c>
      <c r="N85" s="165">
        <f>+'Sheet1 -c.lanh'!O85/1000000</f>
        <v>6323.0512680000002</v>
      </c>
      <c r="O85" s="165">
        <f>+'Sheet1 -c.lanh'!P85/1000000</f>
        <v>0</v>
      </c>
      <c r="P85" s="165">
        <f>+'Sheet1 -c.lanh'!Q85/1000000</f>
        <v>0</v>
      </c>
      <c r="Q85" s="164">
        <f t="shared" si="23"/>
        <v>0</v>
      </c>
      <c r="R85" s="165">
        <f>+'Sheet1 -c.lanh'!S85/1000000</f>
        <v>0</v>
      </c>
      <c r="S85" s="165">
        <f>+'Sheet1 -c.lanh'!T85/1000000</f>
        <v>0</v>
      </c>
      <c r="T85" s="165">
        <f>+'Sheet1 -c.lanh'!U85/1000000</f>
        <v>0</v>
      </c>
      <c r="U85" s="165">
        <f>+'Sheet1 -c.lanh'!V85/1000000</f>
        <v>0</v>
      </c>
      <c r="V85" s="164">
        <f t="shared" si="27"/>
        <v>309.672257</v>
      </c>
      <c r="W85" s="165">
        <f>+'Sheet1 -c.lanh'!X85/1000000</f>
        <v>0</v>
      </c>
      <c r="X85" s="165">
        <f>+'Sheet1 -c.lanh'!Y85/1000000</f>
        <v>309.672257</v>
      </c>
      <c r="Y85" s="166">
        <f t="shared" si="28"/>
        <v>0.58595862737025861</v>
      </c>
      <c r="Z85" s="166"/>
      <c r="AA85" s="166">
        <f t="shared" si="29"/>
        <v>0.55860106754397743</v>
      </c>
      <c r="AB85" s="166"/>
      <c r="AC85" s="166"/>
      <c r="AD85" s="166"/>
      <c r="AE85" s="167"/>
      <c r="AF85" s="167"/>
      <c r="AG85" s="167"/>
      <c r="AH85" s="143">
        <f t="shared" si="25"/>
        <v>0</v>
      </c>
      <c r="AI85" s="158"/>
    </row>
    <row r="86" spans="1:35" ht="22.6" customHeight="1" x14ac:dyDescent="0.25">
      <c r="A86" s="162">
        <v>76</v>
      </c>
      <c r="B86" s="163" t="s">
        <v>455</v>
      </c>
      <c r="C86" s="164">
        <f t="shared" si="24"/>
        <v>71466.059196000002</v>
      </c>
      <c r="D86" s="165">
        <f>+'Sheet1 -c.lanh'!D86/1000000</f>
        <v>169.83179999999999</v>
      </c>
      <c r="E86" s="165">
        <f>+'Sheet1 -c.lanh'!E86/1000000</f>
        <v>71296.227396000002</v>
      </c>
      <c r="F86" s="165">
        <f>+'Sheet1 -c.lanh'!F86/1000000</f>
        <v>0</v>
      </c>
      <c r="G86" s="165">
        <f>+'Sheet1 -c.lanh'!G86/1000000</f>
        <v>0</v>
      </c>
      <c r="H86" s="165">
        <f>+'Sheet1 -c.lanh'!H86/1000000</f>
        <v>0</v>
      </c>
      <c r="I86" s="164">
        <f>+SUM(J86:K86)</f>
        <v>0</v>
      </c>
      <c r="J86" s="165">
        <f>+'Sheet1 -c.lanh'!K86/1000000</f>
        <v>0</v>
      </c>
      <c r="K86" s="165">
        <f>+'Sheet1 -c.lanh'!L86/1000000</f>
        <v>0</v>
      </c>
      <c r="L86" s="164">
        <f t="shared" si="26"/>
        <v>50906.248456000001</v>
      </c>
      <c r="M86" s="165">
        <f>+'Sheet1 -c.lanh'!N86/1000000</f>
        <v>169.83179999999999</v>
      </c>
      <c r="N86" s="165">
        <f>+'Sheet1 -c.lanh'!O86/1000000</f>
        <v>47862.536168999999</v>
      </c>
      <c r="O86" s="165">
        <f>+'Sheet1 -c.lanh'!P86/1000000</f>
        <v>0</v>
      </c>
      <c r="P86" s="165">
        <f>+'Sheet1 -c.lanh'!Q86/1000000</f>
        <v>0</v>
      </c>
      <c r="Q86" s="164">
        <f t="shared" si="23"/>
        <v>0</v>
      </c>
      <c r="R86" s="165">
        <f>+'Sheet1 -c.lanh'!S86/1000000</f>
        <v>0</v>
      </c>
      <c r="S86" s="165">
        <f>+'Sheet1 -c.lanh'!T86/1000000</f>
        <v>0</v>
      </c>
      <c r="T86" s="165">
        <f>+'Sheet1 -c.lanh'!U86/1000000</f>
        <v>0</v>
      </c>
      <c r="U86" s="165">
        <f>+'Sheet1 -c.lanh'!V86/1000000</f>
        <v>0</v>
      </c>
      <c r="V86" s="164">
        <f t="shared" si="27"/>
        <v>2873.8804869999999</v>
      </c>
      <c r="W86" s="165">
        <f>+'Sheet1 -c.lanh'!X86/1000000</f>
        <v>0</v>
      </c>
      <c r="X86" s="165">
        <f>+'Sheet1 -c.lanh'!Y86/1000000</f>
        <v>2873.8804869999999</v>
      </c>
      <c r="Y86" s="166">
        <f t="shared" si="28"/>
        <v>0.71231363571323458</v>
      </c>
      <c r="Z86" s="166"/>
      <c r="AA86" s="166">
        <f t="shared" si="29"/>
        <v>0.67131933788245957</v>
      </c>
      <c r="AB86" s="166"/>
      <c r="AC86" s="166"/>
      <c r="AD86" s="166"/>
      <c r="AE86" s="167"/>
      <c r="AF86" s="167"/>
      <c r="AG86" s="167"/>
      <c r="AH86" s="143">
        <f t="shared" si="25"/>
        <v>0</v>
      </c>
      <c r="AI86" s="158"/>
    </row>
    <row r="87" spans="1:35" ht="15.05" customHeight="1" x14ac:dyDescent="0.25">
      <c r="A87" s="162">
        <v>77</v>
      </c>
      <c r="B87" s="163" t="s">
        <v>544</v>
      </c>
      <c r="C87" s="164">
        <f t="shared" si="24"/>
        <v>181091.59677400001</v>
      </c>
      <c r="D87" s="165">
        <f>+'Sheet1 -c.lanh'!D87/1000000</f>
        <v>0</v>
      </c>
      <c r="E87" s="165">
        <f>+'Sheet1 -c.lanh'!E87/1000000</f>
        <v>181091.59677400001</v>
      </c>
      <c r="F87" s="165">
        <f>+'Sheet1 -c.lanh'!F87/1000000</f>
        <v>0</v>
      </c>
      <c r="G87" s="165">
        <f>+'Sheet1 -c.lanh'!G87/1000000</f>
        <v>0</v>
      </c>
      <c r="H87" s="165">
        <f>+'Sheet1 -c.lanh'!H87/1000000</f>
        <v>0</v>
      </c>
      <c r="I87" s="164"/>
      <c r="J87" s="165">
        <f>+'Sheet1 -c.lanh'!K87/1000000</f>
        <v>0</v>
      </c>
      <c r="K87" s="165">
        <f>+'Sheet1 -c.lanh'!L87/1000000</f>
        <v>0</v>
      </c>
      <c r="L87" s="164">
        <f t="shared" si="26"/>
        <v>146419.65929800001</v>
      </c>
      <c r="M87" s="165">
        <f>+'Sheet1 -c.lanh'!N87/1000000</f>
        <v>0</v>
      </c>
      <c r="N87" s="165">
        <f>+'Sheet1 -c.lanh'!O87/1000000</f>
        <v>112472.882125</v>
      </c>
      <c r="O87" s="165">
        <f>+'Sheet1 -c.lanh'!P87/1000000</f>
        <v>0</v>
      </c>
      <c r="P87" s="165">
        <f>+'Sheet1 -c.lanh'!Q87/1000000</f>
        <v>0</v>
      </c>
      <c r="Q87" s="164">
        <f t="shared" si="23"/>
        <v>0</v>
      </c>
      <c r="R87" s="165">
        <f>+'Sheet1 -c.lanh'!S87/1000000</f>
        <v>0</v>
      </c>
      <c r="S87" s="165">
        <f>+'Sheet1 -c.lanh'!T87/1000000</f>
        <v>0</v>
      </c>
      <c r="T87" s="165">
        <f>+'Sheet1 -c.lanh'!U87/1000000</f>
        <v>0</v>
      </c>
      <c r="U87" s="165">
        <f>+'Sheet1 -c.lanh'!V87/1000000</f>
        <v>0</v>
      </c>
      <c r="V87" s="164">
        <f t="shared" si="27"/>
        <v>33946.777173000002</v>
      </c>
      <c r="W87" s="165">
        <f>+'Sheet1 -c.lanh'!X87/1000000</f>
        <v>0</v>
      </c>
      <c r="X87" s="165">
        <f>+'Sheet1 -c.lanh'!Y87/1000000</f>
        <v>33946.777173000002</v>
      </c>
      <c r="Y87" s="166">
        <f t="shared" si="28"/>
        <v>0.80853922493559915</v>
      </c>
      <c r="Z87" s="166"/>
      <c r="AA87" s="166">
        <f t="shared" si="29"/>
        <v>0.62108283392831709</v>
      </c>
      <c r="AB87" s="166"/>
      <c r="AC87" s="166"/>
      <c r="AD87" s="166"/>
      <c r="AE87" s="167"/>
      <c r="AF87" s="167"/>
      <c r="AG87" s="167"/>
      <c r="AH87" s="143">
        <f t="shared" si="25"/>
        <v>0</v>
      </c>
      <c r="AI87" s="158"/>
    </row>
    <row r="88" spans="1:35" ht="15.05" customHeight="1" x14ac:dyDescent="0.25">
      <c r="A88" s="162">
        <v>78</v>
      </c>
      <c r="B88" s="163" t="s">
        <v>80</v>
      </c>
      <c r="C88" s="164">
        <f t="shared" si="24"/>
        <v>21904.178285000002</v>
      </c>
      <c r="D88" s="165">
        <f>+'Sheet1 -c.lanh'!D88/1000000</f>
        <v>0</v>
      </c>
      <c r="E88" s="165">
        <f>+'Sheet1 -c.lanh'!E88/1000000</f>
        <v>21904.178285000002</v>
      </c>
      <c r="F88" s="165">
        <f>+'Sheet1 -c.lanh'!F88/1000000</f>
        <v>0</v>
      </c>
      <c r="G88" s="165">
        <f>+'Sheet1 -c.lanh'!G88/1000000</f>
        <v>0</v>
      </c>
      <c r="H88" s="165">
        <f>+'Sheet1 -c.lanh'!H88/1000000</f>
        <v>0</v>
      </c>
      <c r="I88" s="164"/>
      <c r="J88" s="165">
        <f>+'Sheet1 -c.lanh'!K88/1000000</f>
        <v>0</v>
      </c>
      <c r="K88" s="165">
        <f>+'Sheet1 -c.lanh'!L88/1000000</f>
        <v>0</v>
      </c>
      <c r="L88" s="164">
        <f t="shared" si="26"/>
        <v>20719.318783999999</v>
      </c>
      <c r="M88" s="165">
        <f>+'Sheet1 -c.lanh'!N88/1000000</f>
        <v>0</v>
      </c>
      <c r="N88" s="165">
        <f>+'Sheet1 -c.lanh'!O88/1000000</f>
        <v>19471.109547</v>
      </c>
      <c r="O88" s="165">
        <f>+'Sheet1 -c.lanh'!P88/1000000</f>
        <v>0</v>
      </c>
      <c r="P88" s="165">
        <f>+'Sheet1 -c.lanh'!Q88/1000000</f>
        <v>0</v>
      </c>
      <c r="Q88" s="164">
        <f t="shared" si="23"/>
        <v>0</v>
      </c>
      <c r="R88" s="165">
        <f>+'Sheet1 -c.lanh'!S88/1000000</f>
        <v>0</v>
      </c>
      <c r="S88" s="165">
        <f>+'Sheet1 -c.lanh'!T88/1000000</f>
        <v>0</v>
      </c>
      <c r="T88" s="165">
        <f>+'Sheet1 -c.lanh'!U88/1000000</f>
        <v>0</v>
      </c>
      <c r="U88" s="165">
        <f>+'Sheet1 -c.lanh'!V88/1000000</f>
        <v>0</v>
      </c>
      <c r="V88" s="164">
        <f t="shared" si="27"/>
        <v>1248.209237</v>
      </c>
      <c r="W88" s="165">
        <f>+'Sheet1 -c.lanh'!X88/1000000</f>
        <v>0</v>
      </c>
      <c r="X88" s="165">
        <f>+'Sheet1 -c.lanh'!Y88/1000000</f>
        <v>1248.209237</v>
      </c>
      <c r="Y88" s="166">
        <f t="shared" si="28"/>
        <v>0.9459071467743031</v>
      </c>
      <c r="Z88" s="166"/>
      <c r="AA88" s="166">
        <f t="shared" si="29"/>
        <v>0.88892216332688589</v>
      </c>
      <c r="AB88" s="166"/>
      <c r="AC88" s="166"/>
      <c r="AD88" s="166"/>
      <c r="AE88" s="167"/>
      <c r="AF88" s="167"/>
      <c r="AG88" s="167"/>
      <c r="AH88" s="143">
        <f t="shared" si="25"/>
        <v>0</v>
      </c>
      <c r="AI88" s="158"/>
    </row>
    <row r="89" spans="1:35" ht="22.6" customHeight="1" x14ac:dyDescent="0.25">
      <c r="A89" s="162">
        <v>79</v>
      </c>
      <c r="B89" s="163" t="s">
        <v>83</v>
      </c>
      <c r="C89" s="164">
        <f t="shared" si="24"/>
        <v>2000</v>
      </c>
      <c r="D89" s="165">
        <f>+'Sheet1 -c.lanh'!D89/1000000</f>
        <v>0</v>
      </c>
      <c r="E89" s="165">
        <f>+'Sheet1 -c.lanh'!E89/1000000</f>
        <v>2000</v>
      </c>
      <c r="F89" s="165">
        <f>+'Sheet1 -c.lanh'!F89/1000000</f>
        <v>0</v>
      </c>
      <c r="G89" s="165">
        <f>+'Sheet1 -c.lanh'!G89/1000000</f>
        <v>0</v>
      </c>
      <c r="H89" s="165">
        <f>+'Sheet1 -c.lanh'!H89/1000000</f>
        <v>0</v>
      </c>
      <c r="I89" s="164">
        <f>+SUM(J89:K89)</f>
        <v>0</v>
      </c>
      <c r="J89" s="165">
        <f>+'Sheet1 -c.lanh'!K89/1000000</f>
        <v>0</v>
      </c>
      <c r="K89" s="165">
        <f>+'Sheet1 -c.lanh'!L89/1000000</f>
        <v>0</v>
      </c>
      <c r="L89" s="164">
        <f t="shared" si="26"/>
        <v>2000</v>
      </c>
      <c r="M89" s="165">
        <f>+'Sheet1 -c.lanh'!N89/1000000</f>
        <v>0</v>
      </c>
      <c r="N89" s="165">
        <f>+'Sheet1 -c.lanh'!O89/1000000</f>
        <v>2000</v>
      </c>
      <c r="O89" s="165">
        <f>+'Sheet1 -c.lanh'!P89/1000000</f>
        <v>0</v>
      </c>
      <c r="P89" s="165">
        <f>+'Sheet1 -c.lanh'!Q89/1000000</f>
        <v>0</v>
      </c>
      <c r="Q89" s="164">
        <f t="shared" si="23"/>
        <v>0</v>
      </c>
      <c r="R89" s="165">
        <f>+'Sheet1 -c.lanh'!S89/1000000</f>
        <v>0</v>
      </c>
      <c r="S89" s="165">
        <f>+'Sheet1 -c.lanh'!T89/1000000</f>
        <v>0</v>
      </c>
      <c r="T89" s="165">
        <f>+'Sheet1 -c.lanh'!U89/1000000</f>
        <v>0</v>
      </c>
      <c r="U89" s="165">
        <f>+'Sheet1 -c.lanh'!V89/1000000</f>
        <v>0</v>
      </c>
      <c r="V89" s="164">
        <f t="shared" si="27"/>
        <v>0</v>
      </c>
      <c r="W89" s="165">
        <f>+'Sheet1 -c.lanh'!X89/1000000</f>
        <v>0</v>
      </c>
      <c r="X89" s="165">
        <f>+'Sheet1 -c.lanh'!Y89/1000000</f>
        <v>0</v>
      </c>
      <c r="Y89" s="166">
        <f t="shared" si="28"/>
        <v>1</v>
      </c>
      <c r="Z89" s="166"/>
      <c r="AA89" s="166">
        <f t="shared" si="29"/>
        <v>1</v>
      </c>
      <c r="AB89" s="166"/>
      <c r="AC89" s="166"/>
      <c r="AD89" s="166"/>
      <c r="AE89" s="167"/>
      <c r="AF89" s="167"/>
      <c r="AG89" s="167"/>
      <c r="AH89" s="143">
        <f t="shared" si="25"/>
        <v>0</v>
      </c>
      <c r="AI89" s="158"/>
    </row>
    <row r="90" spans="1:35" ht="22.6" customHeight="1" x14ac:dyDescent="0.25">
      <c r="A90" s="162">
        <v>80</v>
      </c>
      <c r="B90" s="163" t="s">
        <v>456</v>
      </c>
      <c r="C90" s="164">
        <f t="shared" si="24"/>
        <v>2000</v>
      </c>
      <c r="D90" s="165">
        <f>+'Sheet1 -c.lanh'!D90/1000000</f>
        <v>0</v>
      </c>
      <c r="E90" s="165">
        <f>+'Sheet1 -c.lanh'!E90/1000000</f>
        <v>2000</v>
      </c>
      <c r="F90" s="165">
        <f>+'Sheet1 -c.lanh'!F90/1000000</f>
        <v>0</v>
      </c>
      <c r="G90" s="165">
        <f>+'Sheet1 -c.lanh'!G90/1000000</f>
        <v>0</v>
      </c>
      <c r="H90" s="165">
        <f>+'Sheet1 -c.lanh'!H90/1000000</f>
        <v>0</v>
      </c>
      <c r="I90" s="164"/>
      <c r="J90" s="165">
        <f>+'Sheet1 -c.lanh'!K90/1000000</f>
        <v>0</v>
      </c>
      <c r="K90" s="165">
        <f>+'Sheet1 -c.lanh'!L90/1000000</f>
        <v>0</v>
      </c>
      <c r="L90" s="164">
        <f t="shared" si="26"/>
        <v>2000</v>
      </c>
      <c r="M90" s="165">
        <f>+'Sheet1 -c.lanh'!N90/1000000</f>
        <v>0</v>
      </c>
      <c r="N90" s="165">
        <f>+'Sheet1 -c.lanh'!O90/1000000</f>
        <v>2000</v>
      </c>
      <c r="O90" s="165">
        <f>+'Sheet1 -c.lanh'!P90/1000000</f>
        <v>0</v>
      </c>
      <c r="P90" s="165">
        <f>+'Sheet1 -c.lanh'!Q90/1000000</f>
        <v>0</v>
      </c>
      <c r="Q90" s="164">
        <f t="shared" si="23"/>
        <v>0</v>
      </c>
      <c r="R90" s="165">
        <f>+'Sheet1 -c.lanh'!S90/1000000</f>
        <v>0</v>
      </c>
      <c r="S90" s="165">
        <f>+'Sheet1 -c.lanh'!T90/1000000</f>
        <v>0</v>
      </c>
      <c r="T90" s="165">
        <f>+'Sheet1 -c.lanh'!U90/1000000</f>
        <v>0</v>
      </c>
      <c r="U90" s="165">
        <f>+'Sheet1 -c.lanh'!V90/1000000</f>
        <v>0</v>
      </c>
      <c r="V90" s="164">
        <f t="shared" si="27"/>
        <v>0</v>
      </c>
      <c r="W90" s="165">
        <f>+'Sheet1 -c.lanh'!X90/1000000</f>
        <v>0</v>
      </c>
      <c r="X90" s="165">
        <f>+'Sheet1 -c.lanh'!Y90/1000000</f>
        <v>0</v>
      </c>
      <c r="Y90" s="166">
        <f t="shared" si="28"/>
        <v>1</v>
      </c>
      <c r="Z90" s="166"/>
      <c r="AA90" s="166">
        <f t="shared" si="29"/>
        <v>1</v>
      </c>
      <c r="AB90" s="166"/>
      <c r="AC90" s="166"/>
      <c r="AD90" s="166"/>
      <c r="AE90" s="167"/>
      <c r="AF90" s="167"/>
      <c r="AG90" s="167"/>
      <c r="AH90" s="143">
        <f t="shared" si="25"/>
        <v>0</v>
      </c>
      <c r="AI90" s="158"/>
    </row>
    <row r="91" spans="1:35" ht="22.6" customHeight="1" x14ac:dyDescent="0.25">
      <c r="A91" s="162">
        <v>81</v>
      </c>
      <c r="B91" s="163" t="s">
        <v>545</v>
      </c>
      <c r="C91" s="164">
        <f t="shared" si="24"/>
        <v>2000</v>
      </c>
      <c r="D91" s="165">
        <f>+'Sheet1 -c.lanh'!D91/1000000</f>
        <v>0</v>
      </c>
      <c r="E91" s="165">
        <f>+'Sheet1 -c.lanh'!E91/1000000</f>
        <v>2000</v>
      </c>
      <c r="F91" s="165">
        <f>+'Sheet1 -c.lanh'!F91/1000000</f>
        <v>0</v>
      </c>
      <c r="G91" s="165">
        <f>+'Sheet1 -c.lanh'!G91/1000000</f>
        <v>0</v>
      </c>
      <c r="H91" s="165">
        <f>+'Sheet1 -c.lanh'!H91/1000000</f>
        <v>0</v>
      </c>
      <c r="I91" s="164"/>
      <c r="J91" s="165">
        <f>+'Sheet1 -c.lanh'!K91/1000000</f>
        <v>0</v>
      </c>
      <c r="K91" s="165">
        <f>+'Sheet1 -c.lanh'!L91/1000000</f>
        <v>0</v>
      </c>
      <c r="L91" s="164">
        <f t="shared" si="26"/>
        <v>2000</v>
      </c>
      <c r="M91" s="165">
        <f>+'Sheet1 -c.lanh'!N91/1000000</f>
        <v>0</v>
      </c>
      <c r="N91" s="165">
        <f>+'Sheet1 -c.lanh'!O91/1000000</f>
        <v>2000</v>
      </c>
      <c r="O91" s="165">
        <f>+'Sheet1 -c.lanh'!P91/1000000</f>
        <v>0</v>
      </c>
      <c r="P91" s="165">
        <f>+'Sheet1 -c.lanh'!Q91/1000000</f>
        <v>0</v>
      </c>
      <c r="Q91" s="164">
        <f t="shared" si="23"/>
        <v>0</v>
      </c>
      <c r="R91" s="165">
        <f>+'Sheet1 -c.lanh'!S91/1000000</f>
        <v>0</v>
      </c>
      <c r="S91" s="165">
        <f>+'Sheet1 -c.lanh'!T91/1000000</f>
        <v>0</v>
      </c>
      <c r="T91" s="165">
        <f>+'Sheet1 -c.lanh'!U91/1000000</f>
        <v>0</v>
      </c>
      <c r="U91" s="165">
        <f>+'Sheet1 -c.lanh'!V91/1000000</f>
        <v>0</v>
      </c>
      <c r="V91" s="164">
        <f t="shared" si="27"/>
        <v>0</v>
      </c>
      <c r="W91" s="165">
        <f>+'Sheet1 -c.lanh'!X91/1000000</f>
        <v>0</v>
      </c>
      <c r="X91" s="165">
        <f>+'Sheet1 -c.lanh'!Y91/1000000</f>
        <v>0</v>
      </c>
      <c r="Y91" s="166">
        <f t="shared" si="28"/>
        <v>1</v>
      </c>
      <c r="Z91" s="166"/>
      <c r="AA91" s="166">
        <f t="shared" si="29"/>
        <v>1</v>
      </c>
      <c r="AB91" s="166"/>
      <c r="AC91" s="166"/>
      <c r="AD91" s="166"/>
      <c r="AE91" s="167"/>
      <c r="AF91" s="167"/>
      <c r="AG91" s="167"/>
      <c r="AH91" s="143">
        <f t="shared" si="25"/>
        <v>0</v>
      </c>
      <c r="AI91" s="158"/>
    </row>
    <row r="92" spans="1:35" ht="15.05" customHeight="1" x14ac:dyDescent="0.25">
      <c r="A92" s="162">
        <v>82</v>
      </c>
      <c r="B92" s="163" t="s">
        <v>546</v>
      </c>
      <c r="C92" s="164">
        <f t="shared" si="24"/>
        <v>2000</v>
      </c>
      <c r="D92" s="165">
        <f>+'Sheet1 -c.lanh'!D92/1000000</f>
        <v>0</v>
      </c>
      <c r="E92" s="165">
        <f>+'Sheet1 -c.lanh'!E92/1000000</f>
        <v>2000</v>
      </c>
      <c r="F92" s="165">
        <f>+'Sheet1 -c.lanh'!F92/1000000</f>
        <v>0</v>
      </c>
      <c r="G92" s="165">
        <f>+'Sheet1 -c.lanh'!G92/1000000</f>
        <v>0</v>
      </c>
      <c r="H92" s="165">
        <f>+'Sheet1 -c.lanh'!H92/1000000</f>
        <v>0</v>
      </c>
      <c r="I92" s="164"/>
      <c r="J92" s="165">
        <f>+'Sheet1 -c.lanh'!K92/1000000</f>
        <v>0</v>
      </c>
      <c r="K92" s="165">
        <f>+'Sheet1 -c.lanh'!L92/1000000</f>
        <v>0</v>
      </c>
      <c r="L92" s="164">
        <f t="shared" si="26"/>
        <v>2000</v>
      </c>
      <c r="M92" s="165">
        <f>+'Sheet1 -c.lanh'!N92/1000000</f>
        <v>0</v>
      </c>
      <c r="N92" s="165">
        <f>+'Sheet1 -c.lanh'!O92/1000000</f>
        <v>2000</v>
      </c>
      <c r="O92" s="165">
        <f>+'Sheet1 -c.lanh'!P92/1000000</f>
        <v>0</v>
      </c>
      <c r="P92" s="165">
        <f>+'Sheet1 -c.lanh'!Q92/1000000</f>
        <v>0</v>
      </c>
      <c r="Q92" s="164">
        <f t="shared" si="23"/>
        <v>0</v>
      </c>
      <c r="R92" s="165">
        <f>+'Sheet1 -c.lanh'!S92/1000000</f>
        <v>0</v>
      </c>
      <c r="S92" s="165">
        <f>+'Sheet1 -c.lanh'!T92/1000000</f>
        <v>0</v>
      </c>
      <c r="T92" s="165">
        <f>+'Sheet1 -c.lanh'!U92/1000000</f>
        <v>0</v>
      </c>
      <c r="U92" s="165">
        <f>+'Sheet1 -c.lanh'!V92/1000000</f>
        <v>0</v>
      </c>
      <c r="V92" s="164">
        <f t="shared" si="27"/>
        <v>0</v>
      </c>
      <c r="W92" s="165">
        <f>+'Sheet1 -c.lanh'!X92/1000000</f>
        <v>0</v>
      </c>
      <c r="X92" s="165">
        <f>+'Sheet1 -c.lanh'!Y92/1000000</f>
        <v>0</v>
      </c>
      <c r="Y92" s="166">
        <f t="shared" si="28"/>
        <v>1</v>
      </c>
      <c r="Z92" s="166"/>
      <c r="AA92" s="166">
        <f t="shared" si="29"/>
        <v>1</v>
      </c>
      <c r="AB92" s="166"/>
      <c r="AC92" s="166"/>
      <c r="AD92" s="166"/>
      <c r="AE92" s="167"/>
      <c r="AF92" s="167"/>
      <c r="AG92" s="167"/>
      <c r="AH92" s="143">
        <f t="shared" si="25"/>
        <v>0</v>
      </c>
      <c r="AI92" s="158"/>
    </row>
    <row r="93" spans="1:35" ht="15.05" customHeight="1" x14ac:dyDescent="0.25">
      <c r="A93" s="162">
        <v>83</v>
      </c>
      <c r="B93" s="163" t="s">
        <v>547</v>
      </c>
      <c r="C93" s="164">
        <f t="shared" si="24"/>
        <v>2000</v>
      </c>
      <c r="D93" s="165">
        <f>+'Sheet1 -c.lanh'!D93/1000000</f>
        <v>0</v>
      </c>
      <c r="E93" s="165">
        <f>+'Sheet1 -c.lanh'!E93/1000000</f>
        <v>2000</v>
      </c>
      <c r="F93" s="165">
        <f>+'Sheet1 -c.lanh'!F93/1000000</f>
        <v>0</v>
      </c>
      <c r="G93" s="165">
        <f>+'Sheet1 -c.lanh'!G93/1000000</f>
        <v>0</v>
      </c>
      <c r="H93" s="165">
        <f>+'Sheet1 -c.lanh'!H93/1000000</f>
        <v>0</v>
      </c>
      <c r="I93" s="164"/>
      <c r="J93" s="165">
        <f>+'Sheet1 -c.lanh'!K93/1000000</f>
        <v>0</v>
      </c>
      <c r="K93" s="165">
        <f>+'Sheet1 -c.lanh'!L93/1000000</f>
        <v>0</v>
      </c>
      <c r="L93" s="164">
        <f t="shared" si="26"/>
        <v>2000</v>
      </c>
      <c r="M93" s="165">
        <f>+'Sheet1 -c.lanh'!N93/1000000</f>
        <v>0</v>
      </c>
      <c r="N93" s="165">
        <f>+'Sheet1 -c.lanh'!O93/1000000</f>
        <v>2000</v>
      </c>
      <c r="O93" s="165">
        <f>+'Sheet1 -c.lanh'!P93/1000000</f>
        <v>0</v>
      </c>
      <c r="P93" s="165">
        <f>+'Sheet1 -c.lanh'!Q93/1000000</f>
        <v>0</v>
      </c>
      <c r="Q93" s="164">
        <f t="shared" si="23"/>
        <v>0</v>
      </c>
      <c r="R93" s="165">
        <f>+'Sheet1 -c.lanh'!S93/1000000</f>
        <v>0</v>
      </c>
      <c r="S93" s="165">
        <f>+'Sheet1 -c.lanh'!T93/1000000</f>
        <v>0</v>
      </c>
      <c r="T93" s="165">
        <f>+'Sheet1 -c.lanh'!U93/1000000</f>
        <v>0</v>
      </c>
      <c r="U93" s="165">
        <f>+'Sheet1 -c.lanh'!V93/1000000</f>
        <v>0</v>
      </c>
      <c r="V93" s="164">
        <f t="shared" si="27"/>
        <v>0</v>
      </c>
      <c r="W93" s="165">
        <f>+'Sheet1 -c.lanh'!X93/1000000</f>
        <v>0</v>
      </c>
      <c r="X93" s="165">
        <f>+'Sheet1 -c.lanh'!Y93/1000000</f>
        <v>0</v>
      </c>
      <c r="Y93" s="166">
        <f t="shared" si="28"/>
        <v>1</v>
      </c>
      <c r="Z93" s="166"/>
      <c r="AA93" s="166">
        <f t="shared" si="29"/>
        <v>1</v>
      </c>
      <c r="AB93" s="166"/>
      <c r="AC93" s="166"/>
      <c r="AD93" s="166"/>
      <c r="AE93" s="167"/>
      <c r="AF93" s="167"/>
      <c r="AG93" s="167"/>
      <c r="AH93" s="143">
        <f t="shared" si="25"/>
        <v>0</v>
      </c>
      <c r="AI93" s="158"/>
    </row>
    <row r="94" spans="1:35" ht="22.6" customHeight="1" x14ac:dyDescent="0.25">
      <c r="A94" s="162">
        <v>84</v>
      </c>
      <c r="B94" s="163" t="s">
        <v>548</v>
      </c>
      <c r="C94" s="164">
        <f t="shared" si="24"/>
        <v>2000</v>
      </c>
      <c r="D94" s="165">
        <f>+'Sheet1 -c.lanh'!D94/1000000</f>
        <v>0</v>
      </c>
      <c r="E94" s="165">
        <f>+'Sheet1 -c.lanh'!E94/1000000</f>
        <v>2000</v>
      </c>
      <c r="F94" s="165">
        <f>+'Sheet1 -c.lanh'!F94/1000000</f>
        <v>0</v>
      </c>
      <c r="G94" s="165">
        <f>+'Sheet1 -c.lanh'!G94/1000000</f>
        <v>0</v>
      </c>
      <c r="H94" s="165">
        <f>+'Sheet1 -c.lanh'!H94/1000000</f>
        <v>0</v>
      </c>
      <c r="I94" s="164">
        <f>+SUM(J94:K94)</f>
        <v>0</v>
      </c>
      <c r="J94" s="165">
        <f>+'Sheet1 -c.lanh'!K94/1000000</f>
        <v>0</v>
      </c>
      <c r="K94" s="165">
        <f>+'Sheet1 -c.lanh'!L94/1000000</f>
        <v>0</v>
      </c>
      <c r="L94" s="164">
        <f t="shared" si="26"/>
        <v>2000</v>
      </c>
      <c r="M94" s="165">
        <f>+'Sheet1 -c.lanh'!N94/1000000</f>
        <v>0</v>
      </c>
      <c r="N94" s="165">
        <f>+'Sheet1 -c.lanh'!O94/1000000</f>
        <v>2000</v>
      </c>
      <c r="O94" s="165">
        <f>+'Sheet1 -c.lanh'!P94/1000000</f>
        <v>0</v>
      </c>
      <c r="P94" s="165">
        <f>+'Sheet1 -c.lanh'!Q94/1000000</f>
        <v>0</v>
      </c>
      <c r="Q94" s="164">
        <f t="shared" si="23"/>
        <v>0</v>
      </c>
      <c r="R94" s="165">
        <f>+'Sheet1 -c.lanh'!S94/1000000</f>
        <v>0</v>
      </c>
      <c r="S94" s="165">
        <f>+'Sheet1 -c.lanh'!T94/1000000</f>
        <v>0</v>
      </c>
      <c r="T94" s="165">
        <f>+'Sheet1 -c.lanh'!U94/1000000</f>
        <v>0</v>
      </c>
      <c r="U94" s="165">
        <f>+'Sheet1 -c.lanh'!V94/1000000</f>
        <v>0</v>
      </c>
      <c r="V94" s="164">
        <f t="shared" si="27"/>
        <v>0</v>
      </c>
      <c r="W94" s="165">
        <f>+'Sheet1 -c.lanh'!X94/1000000</f>
        <v>0</v>
      </c>
      <c r="X94" s="165">
        <f>+'Sheet1 -c.lanh'!Y94/1000000</f>
        <v>0</v>
      </c>
      <c r="Y94" s="166">
        <f t="shared" si="28"/>
        <v>1</v>
      </c>
      <c r="Z94" s="166"/>
      <c r="AA94" s="166">
        <f t="shared" si="29"/>
        <v>1</v>
      </c>
      <c r="AB94" s="166"/>
      <c r="AC94" s="166"/>
      <c r="AD94" s="166"/>
      <c r="AE94" s="167"/>
      <c r="AF94" s="167"/>
      <c r="AG94" s="167"/>
      <c r="AH94" s="143">
        <f t="shared" si="25"/>
        <v>0</v>
      </c>
      <c r="AI94" s="158"/>
    </row>
    <row r="95" spans="1:35" x14ac:dyDescent="0.25">
      <c r="A95" s="162">
        <v>85</v>
      </c>
      <c r="B95" s="163" t="s">
        <v>457</v>
      </c>
      <c r="C95" s="164">
        <f t="shared" si="24"/>
        <v>2000</v>
      </c>
      <c r="D95" s="165">
        <f>+'Sheet1 -c.lanh'!D95/1000000</f>
        <v>0</v>
      </c>
      <c r="E95" s="165">
        <f>+'Sheet1 -c.lanh'!E95/1000000</f>
        <v>2000</v>
      </c>
      <c r="F95" s="165">
        <f>+'Sheet1 -c.lanh'!F95/1000000</f>
        <v>0</v>
      </c>
      <c r="G95" s="165">
        <f>+'Sheet1 -c.lanh'!G95/1000000</f>
        <v>0</v>
      </c>
      <c r="H95" s="165">
        <f>+'Sheet1 -c.lanh'!H95/1000000</f>
        <v>0</v>
      </c>
      <c r="I95" s="164"/>
      <c r="J95" s="165">
        <f>+'Sheet1 -c.lanh'!K95/1000000</f>
        <v>0</v>
      </c>
      <c r="K95" s="165">
        <f>+'Sheet1 -c.lanh'!L95/1000000</f>
        <v>0</v>
      </c>
      <c r="L95" s="164">
        <f t="shared" si="26"/>
        <v>2000</v>
      </c>
      <c r="M95" s="165">
        <f>+'Sheet1 -c.lanh'!N95/1000000</f>
        <v>0</v>
      </c>
      <c r="N95" s="165">
        <f>+'Sheet1 -c.lanh'!O95/1000000</f>
        <v>2000</v>
      </c>
      <c r="O95" s="165">
        <f>+'Sheet1 -c.lanh'!P95/1000000</f>
        <v>0</v>
      </c>
      <c r="P95" s="165">
        <f>+'Sheet1 -c.lanh'!Q95/1000000</f>
        <v>0</v>
      </c>
      <c r="Q95" s="164">
        <f t="shared" si="23"/>
        <v>0</v>
      </c>
      <c r="R95" s="165">
        <f>+'Sheet1 -c.lanh'!S95/1000000</f>
        <v>0</v>
      </c>
      <c r="S95" s="165">
        <f>+'Sheet1 -c.lanh'!T95/1000000</f>
        <v>0</v>
      </c>
      <c r="T95" s="165">
        <f>+'Sheet1 -c.lanh'!U95/1000000</f>
        <v>0</v>
      </c>
      <c r="U95" s="165">
        <f>+'Sheet1 -c.lanh'!V95/1000000</f>
        <v>0</v>
      </c>
      <c r="V95" s="164">
        <f t="shared" si="27"/>
        <v>0</v>
      </c>
      <c r="W95" s="165">
        <f>+'Sheet1 -c.lanh'!X95/1000000</f>
        <v>0</v>
      </c>
      <c r="X95" s="165">
        <f>+'Sheet1 -c.lanh'!Y95/1000000</f>
        <v>0</v>
      </c>
      <c r="Y95" s="166">
        <f t="shared" si="28"/>
        <v>1</v>
      </c>
      <c r="Z95" s="166"/>
      <c r="AA95" s="166">
        <f t="shared" si="29"/>
        <v>1</v>
      </c>
      <c r="AB95" s="166"/>
      <c r="AC95" s="166"/>
      <c r="AD95" s="166"/>
      <c r="AE95" s="167"/>
      <c r="AF95" s="167"/>
      <c r="AG95" s="167"/>
      <c r="AH95" s="143">
        <f t="shared" si="25"/>
        <v>0</v>
      </c>
      <c r="AI95" s="158"/>
    </row>
    <row r="96" spans="1:35" ht="15.05" customHeight="1" x14ac:dyDescent="0.25">
      <c r="A96" s="162">
        <v>86</v>
      </c>
      <c r="B96" s="163" t="s">
        <v>111</v>
      </c>
      <c r="C96" s="164">
        <f t="shared" si="24"/>
        <v>2000</v>
      </c>
      <c r="D96" s="165">
        <f>+'Sheet1 -c.lanh'!D96/1000000</f>
        <v>0</v>
      </c>
      <c r="E96" s="165">
        <f>+'Sheet1 -c.lanh'!E96/1000000</f>
        <v>2000</v>
      </c>
      <c r="F96" s="165">
        <f>+'Sheet1 -c.lanh'!F96/1000000</f>
        <v>0</v>
      </c>
      <c r="G96" s="165">
        <f>+'Sheet1 -c.lanh'!G96/1000000</f>
        <v>0</v>
      </c>
      <c r="H96" s="165">
        <f>+'Sheet1 -c.lanh'!H96/1000000</f>
        <v>0</v>
      </c>
      <c r="I96" s="164">
        <f>+SUM(J96:K96)</f>
        <v>0</v>
      </c>
      <c r="J96" s="165">
        <f>+'Sheet1 -c.lanh'!K96/1000000</f>
        <v>0</v>
      </c>
      <c r="K96" s="165">
        <f>+'Sheet1 -c.lanh'!L96/1000000</f>
        <v>0</v>
      </c>
      <c r="L96" s="164">
        <f t="shared" si="26"/>
        <v>2000</v>
      </c>
      <c r="M96" s="165">
        <f>+'Sheet1 -c.lanh'!N96/1000000</f>
        <v>0</v>
      </c>
      <c r="N96" s="165">
        <f>+'Sheet1 -c.lanh'!O96/1000000</f>
        <v>2000</v>
      </c>
      <c r="O96" s="165">
        <f>+'Sheet1 -c.lanh'!P96/1000000</f>
        <v>0</v>
      </c>
      <c r="P96" s="165">
        <f>+'Sheet1 -c.lanh'!Q96/1000000</f>
        <v>0</v>
      </c>
      <c r="Q96" s="164">
        <f t="shared" si="23"/>
        <v>0</v>
      </c>
      <c r="R96" s="165">
        <f>+'Sheet1 -c.lanh'!S96/1000000</f>
        <v>0</v>
      </c>
      <c r="S96" s="165">
        <f>+'Sheet1 -c.lanh'!T96/1000000</f>
        <v>0</v>
      </c>
      <c r="T96" s="165">
        <f>+'Sheet1 -c.lanh'!U96/1000000</f>
        <v>0</v>
      </c>
      <c r="U96" s="165">
        <f>+'Sheet1 -c.lanh'!V96/1000000</f>
        <v>0</v>
      </c>
      <c r="V96" s="164">
        <f t="shared" si="27"/>
        <v>0</v>
      </c>
      <c r="W96" s="165">
        <f>+'Sheet1 -c.lanh'!X96/1000000</f>
        <v>0</v>
      </c>
      <c r="X96" s="165">
        <f>+'Sheet1 -c.lanh'!Y96/1000000</f>
        <v>0</v>
      </c>
      <c r="Y96" s="166">
        <f t="shared" si="28"/>
        <v>1</v>
      </c>
      <c r="Z96" s="166"/>
      <c r="AA96" s="166">
        <f t="shared" si="29"/>
        <v>1</v>
      </c>
      <c r="AB96" s="166"/>
      <c r="AC96" s="166"/>
      <c r="AD96" s="166"/>
      <c r="AE96" s="167"/>
      <c r="AF96" s="167"/>
      <c r="AG96" s="167"/>
      <c r="AH96" s="143">
        <f t="shared" si="25"/>
        <v>0</v>
      </c>
      <c r="AI96" s="158"/>
    </row>
    <row r="97" spans="1:35" ht="15.05" customHeight="1" x14ac:dyDescent="0.25">
      <c r="A97" s="162">
        <v>87</v>
      </c>
      <c r="B97" s="163" t="s">
        <v>549</v>
      </c>
      <c r="C97" s="164">
        <f t="shared" si="24"/>
        <v>162482.27532299998</v>
      </c>
      <c r="D97" s="165">
        <f>+'Sheet1 -c.lanh'!D97/1000000</f>
        <v>59224</v>
      </c>
      <c r="E97" s="165">
        <f>+'Sheet1 -c.lanh'!E97/1000000</f>
        <v>103258.27532299999</v>
      </c>
      <c r="F97" s="165">
        <f>+'Sheet1 -c.lanh'!F97/1000000</f>
        <v>0</v>
      </c>
      <c r="G97" s="165">
        <f>+'Sheet1 -c.lanh'!G97/1000000</f>
        <v>0</v>
      </c>
      <c r="H97" s="165">
        <f>+'Sheet1 -c.lanh'!H97/1000000</f>
        <v>0</v>
      </c>
      <c r="I97" s="164"/>
      <c r="J97" s="165">
        <f>+'Sheet1 -c.lanh'!K97/1000000</f>
        <v>0</v>
      </c>
      <c r="K97" s="165">
        <f>+'Sheet1 -c.lanh'!L97/1000000</f>
        <v>0</v>
      </c>
      <c r="L97" s="164">
        <f t="shared" si="26"/>
        <v>145717.83328899997</v>
      </c>
      <c r="M97" s="165">
        <f>+'Sheet1 -c.lanh'!N97/1000000</f>
        <v>4798.1031000000003</v>
      </c>
      <c r="N97" s="165">
        <f>+'Sheet1 -c.lanh'!O97/1000000</f>
        <v>83094.314564999993</v>
      </c>
      <c r="O97" s="165">
        <f>+'Sheet1 -c.lanh'!P97/1000000</f>
        <v>0</v>
      </c>
      <c r="P97" s="165">
        <f>+'Sheet1 -c.lanh'!Q97/1000000</f>
        <v>0</v>
      </c>
      <c r="Q97" s="164">
        <f t="shared" si="23"/>
        <v>0</v>
      </c>
      <c r="R97" s="165">
        <f>+'Sheet1 -c.lanh'!S97/1000000</f>
        <v>0</v>
      </c>
      <c r="S97" s="165">
        <f>+'Sheet1 -c.lanh'!T97/1000000</f>
        <v>0</v>
      </c>
      <c r="T97" s="165">
        <f>+'Sheet1 -c.lanh'!U97/1000000</f>
        <v>0</v>
      </c>
      <c r="U97" s="165">
        <f>+'Sheet1 -c.lanh'!V97/1000000</f>
        <v>0</v>
      </c>
      <c r="V97" s="164">
        <f t="shared" si="27"/>
        <v>57825.415624000001</v>
      </c>
      <c r="W97" s="165">
        <f>+'Sheet1 -c.lanh'!X97/1000000</f>
        <v>54425.206685999998</v>
      </c>
      <c r="X97" s="165">
        <f>+'Sheet1 -c.lanh'!Y97/1000000</f>
        <v>3400.2089380000002</v>
      </c>
      <c r="Y97" s="166">
        <f t="shared" si="28"/>
        <v>0.89682294883750358</v>
      </c>
      <c r="Z97" s="166"/>
      <c r="AA97" s="166">
        <f t="shared" si="29"/>
        <v>0.80472305299574731</v>
      </c>
      <c r="AB97" s="166"/>
      <c r="AC97" s="166"/>
      <c r="AD97" s="166"/>
      <c r="AE97" s="167"/>
      <c r="AF97" s="167"/>
      <c r="AG97" s="167"/>
      <c r="AH97" s="143">
        <f t="shared" si="25"/>
        <v>0</v>
      </c>
      <c r="AI97" s="158"/>
    </row>
    <row r="98" spans="1:35" ht="22.6" customHeight="1" x14ac:dyDescent="0.25">
      <c r="A98" s="162">
        <v>88</v>
      </c>
      <c r="B98" s="163" t="s">
        <v>550</v>
      </c>
      <c r="C98" s="164">
        <f t="shared" si="24"/>
        <v>53498.344751999997</v>
      </c>
      <c r="D98" s="165">
        <f>+'Sheet1 -c.lanh'!D98/1000000</f>
        <v>0</v>
      </c>
      <c r="E98" s="165">
        <f>+'Sheet1 -c.lanh'!E98/1000000</f>
        <v>53498.344751999997</v>
      </c>
      <c r="F98" s="165">
        <f>+'Sheet1 -c.lanh'!F98/1000000</f>
        <v>0</v>
      </c>
      <c r="G98" s="165">
        <f>+'Sheet1 -c.lanh'!G98/1000000</f>
        <v>0</v>
      </c>
      <c r="H98" s="165">
        <f>+'Sheet1 -c.lanh'!H98/1000000</f>
        <v>0</v>
      </c>
      <c r="I98" s="164"/>
      <c r="J98" s="165">
        <f>+'Sheet1 -c.lanh'!K98/1000000</f>
        <v>0</v>
      </c>
      <c r="K98" s="165">
        <f>+'Sheet1 -c.lanh'!L98/1000000</f>
        <v>0</v>
      </c>
      <c r="L98" s="164">
        <f t="shared" si="26"/>
        <v>47497.257662000004</v>
      </c>
      <c r="M98" s="165">
        <f>+'Sheet1 -c.lanh'!N98/1000000</f>
        <v>193.30302900000001</v>
      </c>
      <c r="N98" s="165">
        <f>+'Sheet1 -c.lanh'!O98/1000000</f>
        <v>43213.427661000002</v>
      </c>
      <c r="O98" s="165">
        <f>+'Sheet1 -c.lanh'!P98/1000000</f>
        <v>0</v>
      </c>
      <c r="P98" s="165">
        <f>+'Sheet1 -c.lanh'!Q98/1000000</f>
        <v>0</v>
      </c>
      <c r="Q98" s="164">
        <f t="shared" si="23"/>
        <v>0</v>
      </c>
      <c r="R98" s="165">
        <f>+'Sheet1 -c.lanh'!S98/1000000</f>
        <v>0</v>
      </c>
      <c r="S98" s="165">
        <f>+'Sheet1 -c.lanh'!T98/1000000</f>
        <v>0</v>
      </c>
      <c r="T98" s="165">
        <f>+'Sheet1 -c.lanh'!U98/1000000</f>
        <v>0</v>
      </c>
      <c r="U98" s="165">
        <f>+'Sheet1 -c.lanh'!V98/1000000</f>
        <v>0</v>
      </c>
      <c r="V98" s="164">
        <f t="shared" si="27"/>
        <v>4090.5269720000001</v>
      </c>
      <c r="W98" s="165">
        <f>+'Sheet1 -c.lanh'!X98/1000000</f>
        <v>0</v>
      </c>
      <c r="X98" s="165">
        <f>+'Sheet1 -c.lanh'!Y98/1000000</f>
        <v>4090.5269720000001</v>
      </c>
      <c r="Y98" s="166">
        <f t="shared" si="28"/>
        <v>0.88782667729592424</v>
      </c>
      <c r="Z98" s="166"/>
      <c r="AA98" s="166">
        <f t="shared" si="29"/>
        <v>0.80775261106343854</v>
      </c>
      <c r="AB98" s="166"/>
      <c r="AC98" s="166"/>
      <c r="AD98" s="166"/>
      <c r="AE98" s="167"/>
      <c r="AF98" s="167"/>
      <c r="AG98" s="167"/>
      <c r="AH98" s="143">
        <f t="shared" si="25"/>
        <v>0</v>
      </c>
      <c r="AI98" s="158"/>
    </row>
    <row r="99" spans="1:35" ht="20.95" x14ac:dyDescent="0.25">
      <c r="A99" s="162">
        <v>89</v>
      </c>
      <c r="B99" s="163" t="s">
        <v>551</v>
      </c>
      <c r="C99" s="164">
        <f t="shared" si="24"/>
        <v>64845.530042999999</v>
      </c>
      <c r="D99" s="165">
        <f>+'Sheet1 -c.lanh'!D99/1000000</f>
        <v>1700</v>
      </c>
      <c r="E99" s="165">
        <f>+'Sheet1 -c.lanh'!E99/1000000</f>
        <v>63145.530042999999</v>
      </c>
      <c r="F99" s="165">
        <f>+'Sheet1 -c.lanh'!F99/1000000</f>
        <v>0</v>
      </c>
      <c r="G99" s="165">
        <f>+'Sheet1 -c.lanh'!G99/1000000</f>
        <v>0</v>
      </c>
      <c r="H99" s="165">
        <f>+'Sheet1 -c.lanh'!H99/1000000</f>
        <v>0</v>
      </c>
      <c r="I99" s="164"/>
      <c r="J99" s="165">
        <f>+'Sheet1 -c.lanh'!K99/1000000</f>
        <v>0</v>
      </c>
      <c r="K99" s="165">
        <f>+'Sheet1 -c.lanh'!L99/1000000</f>
        <v>0</v>
      </c>
      <c r="L99" s="164">
        <f t="shared" si="26"/>
        <v>29674.228752000003</v>
      </c>
      <c r="M99" s="165">
        <f>+'Sheet1 -c.lanh'!N99/1000000</f>
        <v>1480.8072500000001</v>
      </c>
      <c r="N99" s="165">
        <f>+'Sheet1 -c.lanh'!O99/1000000</f>
        <v>26742.510885</v>
      </c>
      <c r="O99" s="165">
        <f>+'Sheet1 -c.lanh'!P99/1000000</f>
        <v>0</v>
      </c>
      <c r="P99" s="165">
        <f>+'Sheet1 -c.lanh'!Q99/1000000</f>
        <v>0</v>
      </c>
      <c r="Q99" s="164">
        <f t="shared" si="23"/>
        <v>0</v>
      </c>
      <c r="R99" s="165">
        <f>+'Sheet1 -c.lanh'!S99/1000000</f>
        <v>0</v>
      </c>
      <c r="S99" s="165">
        <f>+'Sheet1 -c.lanh'!T99/1000000</f>
        <v>0</v>
      </c>
      <c r="T99" s="165">
        <f>+'Sheet1 -c.lanh'!U99/1000000</f>
        <v>0</v>
      </c>
      <c r="U99" s="165">
        <f>+'Sheet1 -c.lanh'!V99/1000000</f>
        <v>0</v>
      </c>
      <c r="V99" s="164">
        <f t="shared" si="27"/>
        <v>1450.910617</v>
      </c>
      <c r="W99" s="165">
        <f>+'Sheet1 -c.lanh'!X99/1000000</f>
        <v>0</v>
      </c>
      <c r="X99" s="165">
        <f>+'Sheet1 -c.lanh'!Y99/1000000</f>
        <v>1450.910617</v>
      </c>
      <c r="Y99" s="166">
        <f t="shared" si="28"/>
        <v>0.45761409818568216</v>
      </c>
      <c r="Z99" s="166"/>
      <c r="AA99" s="166">
        <f t="shared" si="29"/>
        <v>0.42350600061143273</v>
      </c>
      <c r="AB99" s="166"/>
      <c r="AC99" s="166"/>
      <c r="AD99" s="166"/>
      <c r="AE99" s="167"/>
      <c r="AF99" s="167"/>
      <c r="AG99" s="167"/>
      <c r="AH99" s="143">
        <f t="shared" si="25"/>
        <v>0</v>
      </c>
      <c r="AI99" s="158"/>
    </row>
    <row r="100" spans="1:35" ht="20.95" x14ac:dyDescent="0.25">
      <c r="A100" s="162">
        <v>90</v>
      </c>
      <c r="B100" s="163" t="s">
        <v>552</v>
      </c>
      <c r="C100" s="164">
        <f t="shared" si="24"/>
        <v>289068.52994899999</v>
      </c>
      <c r="D100" s="165">
        <f>+'Sheet1 -c.lanh'!D100/1000000</f>
        <v>0</v>
      </c>
      <c r="E100" s="165">
        <f>+'Sheet1 -c.lanh'!E100/1000000</f>
        <v>289068.52994899999</v>
      </c>
      <c r="F100" s="165">
        <f>+'Sheet1 -c.lanh'!F100/1000000</f>
        <v>0</v>
      </c>
      <c r="G100" s="165">
        <f>+'Sheet1 -c.lanh'!G100/1000000</f>
        <v>0</v>
      </c>
      <c r="H100" s="165">
        <f>+'Sheet1 -c.lanh'!H100/1000000</f>
        <v>0</v>
      </c>
      <c r="I100" s="164"/>
      <c r="J100" s="165">
        <f>+'Sheet1 -c.lanh'!K100/1000000</f>
        <v>0</v>
      </c>
      <c r="K100" s="165">
        <f>+'Sheet1 -c.lanh'!L100/1000000</f>
        <v>0</v>
      </c>
      <c r="L100" s="164">
        <f t="shared" si="26"/>
        <v>261308.98552100002</v>
      </c>
      <c r="M100" s="165">
        <f>+'Sheet1 -c.lanh'!N100/1000000</f>
        <v>0</v>
      </c>
      <c r="N100" s="165">
        <f>+'Sheet1 -c.lanh'!O100/1000000</f>
        <v>257223.90687100001</v>
      </c>
      <c r="O100" s="165">
        <f>+'Sheet1 -c.lanh'!P100/1000000</f>
        <v>0</v>
      </c>
      <c r="P100" s="165">
        <f>+'Sheet1 -c.lanh'!Q100/1000000</f>
        <v>0</v>
      </c>
      <c r="Q100" s="164">
        <f t="shared" si="23"/>
        <v>0</v>
      </c>
      <c r="R100" s="165">
        <f>+'Sheet1 -c.lanh'!S100/1000000</f>
        <v>0</v>
      </c>
      <c r="S100" s="165">
        <f>+'Sheet1 -c.lanh'!T100/1000000</f>
        <v>0</v>
      </c>
      <c r="T100" s="165">
        <f>+'Sheet1 -c.lanh'!U100/1000000</f>
        <v>0</v>
      </c>
      <c r="U100" s="165">
        <f>+'Sheet1 -c.lanh'!V100/1000000</f>
        <v>0</v>
      </c>
      <c r="V100" s="164">
        <f t="shared" si="27"/>
        <v>4085.0786499999999</v>
      </c>
      <c r="W100" s="165">
        <f>+'Sheet1 -c.lanh'!X100/1000000</f>
        <v>0</v>
      </c>
      <c r="X100" s="165">
        <f>+'Sheet1 -c.lanh'!Y100/1000000</f>
        <v>4085.0786499999999</v>
      </c>
      <c r="Y100" s="166">
        <f t="shared" si="28"/>
        <v>0.90396898468021558</v>
      </c>
      <c r="Z100" s="166"/>
      <c r="AA100" s="166">
        <f t="shared" si="29"/>
        <v>0.88983711549777389</v>
      </c>
      <c r="AB100" s="166"/>
      <c r="AC100" s="166"/>
      <c r="AD100" s="166"/>
      <c r="AE100" s="167"/>
      <c r="AF100" s="167"/>
      <c r="AG100" s="167"/>
      <c r="AH100" s="143">
        <f t="shared" si="25"/>
        <v>0</v>
      </c>
      <c r="AI100" s="158"/>
    </row>
    <row r="101" spans="1:35" ht="20.95" x14ac:dyDescent="0.25">
      <c r="A101" s="162">
        <v>91</v>
      </c>
      <c r="B101" s="163" t="s">
        <v>114</v>
      </c>
      <c r="C101" s="164">
        <f t="shared" si="24"/>
        <v>23327.392975999999</v>
      </c>
      <c r="D101" s="165">
        <f>+'Sheet1 -c.lanh'!D101/1000000</f>
        <v>0</v>
      </c>
      <c r="E101" s="165">
        <f>+'Sheet1 -c.lanh'!E101/1000000</f>
        <v>23327.392975999999</v>
      </c>
      <c r="F101" s="165">
        <f>+'Sheet1 -c.lanh'!F101/1000000</f>
        <v>0</v>
      </c>
      <c r="G101" s="165">
        <f>+'Sheet1 -c.lanh'!G101/1000000</f>
        <v>0</v>
      </c>
      <c r="H101" s="165">
        <f>+'Sheet1 -c.lanh'!H101/1000000</f>
        <v>0</v>
      </c>
      <c r="I101" s="164"/>
      <c r="J101" s="165">
        <f>+'Sheet1 -c.lanh'!K101/1000000</f>
        <v>0</v>
      </c>
      <c r="K101" s="165">
        <f>+'Sheet1 -c.lanh'!L101/1000000</f>
        <v>0</v>
      </c>
      <c r="L101" s="164">
        <f t="shared" si="26"/>
        <v>16905.854818</v>
      </c>
      <c r="M101" s="165">
        <f>+'Sheet1 -c.lanh'!N101/1000000</f>
        <v>0</v>
      </c>
      <c r="N101" s="165">
        <f>+'Sheet1 -c.lanh'!O101/1000000</f>
        <v>15631.466226</v>
      </c>
      <c r="O101" s="165">
        <f>+'Sheet1 -c.lanh'!P101/1000000</f>
        <v>0</v>
      </c>
      <c r="P101" s="165">
        <f>+'Sheet1 -c.lanh'!Q101/1000000</f>
        <v>0</v>
      </c>
      <c r="Q101" s="164">
        <f t="shared" si="23"/>
        <v>0</v>
      </c>
      <c r="R101" s="165">
        <f>+'Sheet1 -c.lanh'!S101/1000000</f>
        <v>0</v>
      </c>
      <c r="S101" s="165">
        <f>+'Sheet1 -c.lanh'!T101/1000000</f>
        <v>0</v>
      </c>
      <c r="T101" s="165">
        <f>+'Sheet1 -c.lanh'!U101/1000000</f>
        <v>0</v>
      </c>
      <c r="U101" s="165">
        <f>+'Sheet1 -c.lanh'!V101/1000000</f>
        <v>0</v>
      </c>
      <c r="V101" s="164">
        <f t="shared" si="27"/>
        <v>1274.388592</v>
      </c>
      <c r="W101" s="165">
        <f>+'Sheet1 -c.lanh'!X101/1000000</f>
        <v>0</v>
      </c>
      <c r="X101" s="165">
        <f>+'Sheet1 -c.lanh'!Y101/1000000</f>
        <v>1274.388592</v>
      </c>
      <c r="Y101" s="166">
        <f t="shared" si="28"/>
        <v>0.72472113945151551</v>
      </c>
      <c r="Z101" s="166"/>
      <c r="AA101" s="166">
        <f t="shared" si="29"/>
        <v>0.67009057729177779</v>
      </c>
      <c r="AB101" s="166"/>
      <c r="AC101" s="166"/>
      <c r="AD101" s="166"/>
      <c r="AE101" s="167"/>
      <c r="AF101" s="167"/>
      <c r="AG101" s="167"/>
      <c r="AH101" s="143">
        <f t="shared" si="25"/>
        <v>0</v>
      </c>
      <c r="AI101" s="158"/>
    </row>
    <row r="102" spans="1:35" ht="22.6" customHeight="1" x14ac:dyDescent="0.25">
      <c r="A102" s="162">
        <v>92</v>
      </c>
      <c r="B102" s="163" t="s">
        <v>458</v>
      </c>
      <c r="C102" s="164">
        <f t="shared" si="24"/>
        <v>2184245.7212370001</v>
      </c>
      <c r="D102" s="165">
        <f>+'Sheet1 -c.lanh'!D102/1000000</f>
        <v>0</v>
      </c>
      <c r="E102" s="165">
        <f>+'Sheet1 -c.lanh'!E102/1000000</f>
        <v>2184245.7212370001</v>
      </c>
      <c r="F102" s="165">
        <f>+'Sheet1 -c.lanh'!F102/1000000</f>
        <v>0</v>
      </c>
      <c r="G102" s="165">
        <f>+'Sheet1 -c.lanh'!G102/1000000</f>
        <v>0</v>
      </c>
      <c r="H102" s="165">
        <f>+'Sheet1 -c.lanh'!H102/1000000</f>
        <v>0</v>
      </c>
      <c r="I102" s="164"/>
      <c r="J102" s="165">
        <f>+'Sheet1 -c.lanh'!K102/1000000</f>
        <v>0</v>
      </c>
      <c r="K102" s="165">
        <f>+'Sheet1 -c.lanh'!L102/1000000</f>
        <v>0</v>
      </c>
      <c r="L102" s="164">
        <f t="shared" si="26"/>
        <v>2140187.950648</v>
      </c>
      <c r="M102" s="165">
        <f>+'Sheet1 -c.lanh'!N102/1000000</f>
        <v>0</v>
      </c>
      <c r="N102" s="165">
        <f>+'Sheet1 -c.lanh'!O102/1000000</f>
        <v>1527690.319985</v>
      </c>
      <c r="O102" s="165">
        <f>+'Sheet1 -c.lanh'!P102/1000000</f>
        <v>0</v>
      </c>
      <c r="P102" s="165">
        <f>+'Sheet1 -c.lanh'!Q102/1000000</f>
        <v>0</v>
      </c>
      <c r="Q102" s="164">
        <f t="shared" si="23"/>
        <v>0</v>
      </c>
      <c r="R102" s="165">
        <f>+'Sheet1 -c.lanh'!S102/1000000</f>
        <v>0</v>
      </c>
      <c r="S102" s="165">
        <f>+'Sheet1 -c.lanh'!T102/1000000</f>
        <v>0</v>
      </c>
      <c r="T102" s="165">
        <f>+'Sheet1 -c.lanh'!U102/1000000</f>
        <v>0</v>
      </c>
      <c r="U102" s="165">
        <f>+'Sheet1 -c.lanh'!V102/1000000</f>
        <v>0</v>
      </c>
      <c r="V102" s="164">
        <f t="shared" si="27"/>
        <v>612497.63066300005</v>
      </c>
      <c r="W102" s="165">
        <f>+'Sheet1 -c.lanh'!X102/1000000</f>
        <v>0</v>
      </c>
      <c r="X102" s="165">
        <f>+'Sheet1 -c.lanh'!Y102/1000000</f>
        <v>612497.63066300005</v>
      </c>
      <c r="Y102" s="166">
        <f t="shared" si="28"/>
        <v>0.9798292975187568</v>
      </c>
      <c r="Z102" s="166"/>
      <c r="AA102" s="166">
        <f t="shared" si="29"/>
        <v>0.69941321396744027</v>
      </c>
      <c r="AB102" s="166"/>
      <c r="AC102" s="166"/>
      <c r="AD102" s="166"/>
      <c r="AE102" s="167"/>
      <c r="AF102" s="167"/>
      <c r="AG102" s="167"/>
      <c r="AH102" s="143">
        <f t="shared" si="25"/>
        <v>0</v>
      </c>
      <c r="AI102" s="158"/>
    </row>
    <row r="103" spans="1:35" ht="15.05" customHeight="1" x14ac:dyDescent="0.25">
      <c r="A103" s="162">
        <v>93</v>
      </c>
      <c r="B103" s="163" t="s">
        <v>459</v>
      </c>
      <c r="C103" s="164" t="e">
        <f t="shared" si="24"/>
        <v>#REF!</v>
      </c>
      <c r="D103" s="165" t="e">
        <f>+'Sheet1 -c.lanh'!#REF!/1000000</f>
        <v>#REF!</v>
      </c>
      <c r="E103" s="165" t="e">
        <f>+'Sheet1 -c.lanh'!#REF!/1000000</f>
        <v>#REF!</v>
      </c>
      <c r="F103" s="165" t="e">
        <f>+'Sheet1 -c.lanh'!#REF!/1000000</f>
        <v>#REF!</v>
      </c>
      <c r="G103" s="165" t="e">
        <f>+'Sheet1 -c.lanh'!#REF!/1000000</f>
        <v>#REF!</v>
      </c>
      <c r="H103" s="165" t="e">
        <f>+'Sheet1 -c.lanh'!#REF!/1000000</f>
        <v>#REF!</v>
      </c>
      <c r="I103" s="164"/>
      <c r="J103" s="165" t="e">
        <f>+'Sheet1 -c.lanh'!#REF!/1000000</f>
        <v>#REF!</v>
      </c>
      <c r="K103" s="165" t="e">
        <f>+'Sheet1 -c.lanh'!#REF!/1000000</f>
        <v>#REF!</v>
      </c>
      <c r="L103" s="164" t="e">
        <f t="shared" si="26"/>
        <v>#REF!</v>
      </c>
      <c r="M103" s="165" t="e">
        <f>+'Sheet1 -c.lanh'!#REF!/1000000</f>
        <v>#REF!</v>
      </c>
      <c r="N103" s="165" t="e">
        <f>+'Sheet1 -c.lanh'!#REF!/1000000</f>
        <v>#REF!</v>
      </c>
      <c r="O103" s="165" t="e">
        <f>+'Sheet1 -c.lanh'!#REF!/1000000</f>
        <v>#REF!</v>
      </c>
      <c r="P103" s="165" t="e">
        <f>+'Sheet1 -c.lanh'!#REF!/1000000</f>
        <v>#REF!</v>
      </c>
      <c r="Q103" s="164" t="e">
        <f t="shared" si="23"/>
        <v>#REF!</v>
      </c>
      <c r="R103" s="165" t="e">
        <f>+'Sheet1 -c.lanh'!#REF!/1000000</f>
        <v>#REF!</v>
      </c>
      <c r="S103" s="165" t="e">
        <f>+'Sheet1 -c.lanh'!#REF!/1000000</f>
        <v>#REF!</v>
      </c>
      <c r="T103" s="165" t="e">
        <f>+'Sheet1 -c.lanh'!#REF!/1000000</f>
        <v>#REF!</v>
      </c>
      <c r="U103" s="165" t="e">
        <f>+'Sheet1 -c.lanh'!#REF!/1000000</f>
        <v>#REF!</v>
      </c>
      <c r="V103" s="164" t="e">
        <f t="shared" si="27"/>
        <v>#REF!</v>
      </c>
      <c r="W103" s="165" t="e">
        <f>+'Sheet1 -c.lanh'!#REF!/1000000</f>
        <v>#REF!</v>
      </c>
      <c r="X103" s="165" t="e">
        <f>+'Sheet1 -c.lanh'!#REF!/1000000</f>
        <v>#REF!</v>
      </c>
      <c r="Y103" s="166" t="e">
        <f t="shared" si="28"/>
        <v>#REF!</v>
      </c>
      <c r="Z103" s="166"/>
      <c r="AA103" s="166" t="e">
        <f t="shared" si="29"/>
        <v>#REF!</v>
      </c>
      <c r="AB103" s="166"/>
      <c r="AC103" s="166"/>
      <c r="AD103" s="166"/>
      <c r="AE103" s="167"/>
      <c r="AF103" s="167"/>
      <c r="AG103" s="167"/>
      <c r="AH103" s="143" t="e">
        <f t="shared" si="25"/>
        <v>#REF!</v>
      </c>
      <c r="AI103" s="158"/>
    </row>
    <row r="104" spans="1:35" ht="15.05" customHeight="1" x14ac:dyDescent="0.25">
      <c r="A104" s="162">
        <v>94</v>
      </c>
      <c r="B104" s="163" t="s">
        <v>120</v>
      </c>
      <c r="C104" s="164">
        <f t="shared" si="24"/>
        <v>9678.2509989999999</v>
      </c>
      <c r="D104" s="165">
        <f>+'Sheet1 -c.lanh'!D103/1000000</f>
        <v>0</v>
      </c>
      <c r="E104" s="165">
        <f>+'Sheet1 -c.lanh'!E103/1000000</f>
        <v>9678.2509989999999</v>
      </c>
      <c r="F104" s="165">
        <f>+'Sheet1 -c.lanh'!F103/1000000</f>
        <v>0</v>
      </c>
      <c r="G104" s="165">
        <f>+'Sheet1 -c.lanh'!G103/1000000</f>
        <v>0</v>
      </c>
      <c r="H104" s="165">
        <f>+'Sheet1 -c.lanh'!H103/1000000</f>
        <v>0</v>
      </c>
      <c r="I104" s="164"/>
      <c r="J104" s="165">
        <f>+'Sheet1 -c.lanh'!K103/1000000</f>
        <v>0</v>
      </c>
      <c r="K104" s="165">
        <f>+'Sheet1 -c.lanh'!L103/1000000</f>
        <v>0</v>
      </c>
      <c r="L104" s="164">
        <f t="shared" si="26"/>
        <v>11168.748625</v>
      </c>
      <c r="M104" s="165">
        <f>+'Sheet1 -c.lanh'!N103/1000000</f>
        <v>0</v>
      </c>
      <c r="N104" s="165">
        <f>+'Sheet1 -c.lanh'!O103/1000000</f>
        <v>8814.9300320000002</v>
      </c>
      <c r="O104" s="165">
        <f>+'Sheet1 -c.lanh'!P103/1000000</f>
        <v>0</v>
      </c>
      <c r="P104" s="165">
        <f>+'Sheet1 -c.lanh'!Q103/1000000</f>
        <v>0</v>
      </c>
      <c r="Q104" s="164"/>
      <c r="R104" s="165">
        <f>+'Sheet1 -c.lanh'!S103/1000000</f>
        <v>0</v>
      </c>
      <c r="S104" s="165">
        <f>+'Sheet1 -c.lanh'!T103/1000000</f>
        <v>0</v>
      </c>
      <c r="T104" s="165">
        <f>+'Sheet1 -c.lanh'!U103/1000000</f>
        <v>0</v>
      </c>
      <c r="U104" s="165">
        <f>+'Sheet1 -c.lanh'!V103/1000000</f>
        <v>0</v>
      </c>
      <c r="V104" s="164">
        <f t="shared" si="27"/>
        <v>2353.818593</v>
      </c>
      <c r="W104" s="165">
        <f>+'Sheet1 -c.lanh'!X103/1000000</f>
        <v>0</v>
      </c>
      <c r="X104" s="165">
        <f>+'Sheet1 -c.lanh'!Y103/1000000</f>
        <v>2353.818593</v>
      </c>
      <c r="Y104" s="166">
        <f t="shared" si="28"/>
        <v>1.1540048533721645</v>
      </c>
      <c r="Z104" s="166"/>
      <c r="AA104" s="166">
        <f t="shared" si="29"/>
        <v>0.91079783247105273</v>
      </c>
      <c r="AB104" s="166"/>
      <c r="AC104" s="166"/>
      <c r="AD104" s="166"/>
      <c r="AE104" s="167"/>
      <c r="AF104" s="167"/>
      <c r="AG104" s="167"/>
      <c r="AH104" s="143">
        <f t="shared" si="25"/>
        <v>0</v>
      </c>
      <c r="AI104" s="158"/>
    </row>
    <row r="105" spans="1:35" ht="15.05" customHeight="1" x14ac:dyDescent="0.25">
      <c r="A105" s="162">
        <v>95</v>
      </c>
      <c r="B105" s="163" t="s">
        <v>460</v>
      </c>
      <c r="C105" s="164">
        <f t="shared" si="24"/>
        <v>27889.282500000001</v>
      </c>
      <c r="D105" s="165">
        <f>+'Sheet1 -c.lanh'!D104/1000000</f>
        <v>0</v>
      </c>
      <c r="E105" s="165">
        <f>+'Sheet1 -c.lanh'!E104/1000000</f>
        <v>27889.282500000001</v>
      </c>
      <c r="F105" s="165">
        <f>+'Sheet1 -c.lanh'!F104/1000000</f>
        <v>0</v>
      </c>
      <c r="G105" s="165">
        <f>+'Sheet1 -c.lanh'!G104/1000000</f>
        <v>0</v>
      </c>
      <c r="H105" s="165">
        <f>+'Sheet1 -c.lanh'!H104/1000000</f>
        <v>0</v>
      </c>
      <c r="I105" s="164"/>
      <c r="J105" s="165">
        <f>+'Sheet1 -c.lanh'!K104/1000000</f>
        <v>0</v>
      </c>
      <c r="K105" s="165">
        <f>+'Sheet1 -c.lanh'!L104/1000000</f>
        <v>0</v>
      </c>
      <c r="L105" s="164">
        <f t="shared" si="26"/>
        <v>20606.324148</v>
      </c>
      <c r="M105" s="165">
        <f>+'Sheet1 -c.lanh'!N104/1000000</f>
        <v>0</v>
      </c>
      <c r="N105" s="165">
        <f>+'Sheet1 -c.lanh'!O104/1000000</f>
        <v>13257.324148</v>
      </c>
      <c r="O105" s="165">
        <f>+'Sheet1 -c.lanh'!P104/1000000</f>
        <v>0</v>
      </c>
      <c r="P105" s="165">
        <f>+'Sheet1 -c.lanh'!Q104/1000000</f>
        <v>0</v>
      </c>
      <c r="Q105" s="164"/>
      <c r="R105" s="165">
        <f>+'Sheet1 -c.lanh'!S104/1000000</f>
        <v>0</v>
      </c>
      <c r="S105" s="165">
        <f>+'Sheet1 -c.lanh'!T104/1000000</f>
        <v>0</v>
      </c>
      <c r="T105" s="165">
        <f>+'Sheet1 -c.lanh'!U104/1000000</f>
        <v>0</v>
      </c>
      <c r="U105" s="165">
        <f>+'Sheet1 -c.lanh'!V104/1000000</f>
        <v>0</v>
      </c>
      <c r="V105" s="164">
        <f t="shared" si="27"/>
        <v>7349</v>
      </c>
      <c r="W105" s="165">
        <f>+'Sheet1 -c.lanh'!X104/1000000</f>
        <v>0</v>
      </c>
      <c r="X105" s="165">
        <f>+'Sheet1 -c.lanh'!Y104/1000000</f>
        <v>7349</v>
      </c>
      <c r="Y105" s="166">
        <f t="shared" si="28"/>
        <v>0.73886175264637943</v>
      </c>
      <c r="Z105" s="166"/>
      <c r="AA105" s="166">
        <f t="shared" si="29"/>
        <v>0.4753555114944244</v>
      </c>
      <c r="AB105" s="166"/>
      <c r="AC105" s="166"/>
      <c r="AD105" s="166"/>
      <c r="AE105" s="167"/>
      <c r="AF105" s="167"/>
      <c r="AG105" s="167"/>
      <c r="AH105" s="143">
        <f t="shared" si="25"/>
        <v>0</v>
      </c>
      <c r="AI105" s="158"/>
    </row>
    <row r="106" spans="1:35" ht="15.05" customHeight="1" x14ac:dyDescent="0.25">
      <c r="A106" s="162">
        <v>96</v>
      </c>
      <c r="B106" s="163" t="s">
        <v>130</v>
      </c>
      <c r="C106" s="164">
        <f t="shared" si="24"/>
        <v>3185.5192139999999</v>
      </c>
      <c r="D106" s="165">
        <f>+'Sheet1 -c.lanh'!D105/1000000</f>
        <v>0</v>
      </c>
      <c r="E106" s="165">
        <f>+'Sheet1 -c.lanh'!E105/1000000</f>
        <v>3185.5192139999999</v>
      </c>
      <c r="F106" s="165">
        <f>+'Sheet1 -c.lanh'!F105/1000000</f>
        <v>0</v>
      </c>
      <c r="G106" s="165">
        <f>+'Sheet1 -c.lanh'!G105/1000000</f>
        <v>0</v>
      </c>
      <c r="H106" s="165">
        <f>+'Sheet1 -c.lanh'!H105/1000000</f>
        <v>0</v>
      </c>
      <c r="I106" s="164"/>
      <c r="J106" s="165">
        <f>+'Sheet1 -c.lanh'!K105/1000000</f>
        <v>0</v>
      </c>
      <c r="K106" s="165">
        <f>+'Sheet1 -c.lanh'!L105/1000000</f>
        <v>0</v>
      </c>
      <c r="L106" s="164">
        <f t="shared" si="26"/>
        <v>3185.5192139999999</v>
      </c>
      <c r="M106" s="165">
        <f>+'Sheet1 -c.lanh'!N105/1000000</f>
        <v>0</v>
      </c>
      <c r="N106" s="165">
        <f>+'Sheet1 -c.lanh'!O105/1000000</f>
        <v>3185.5192139999999</v>
      </c>
      <c r="O106" s="165">
        <f>+'Sheet1 -c.lanh'!P105/1000000</f>
        <v>0</v>
      </c>
      <c r="P106" s="165">
        <f>+'Sheet1 -c.lanh'!Q105/1000000</f>
        <v>0</v>
      </c>
      <c r="Q106" s="164"/>
      <c r="R106" s="165">
        <f>+'Sheet1 -c.lanh'!S105/1000000</f>
        <v>0</v>
      </c>
      <c r="S106" s="165">
        <f>+'Sheet1 -c.lanh'!T105/1000000</f>
        <v>0</v>
      </c>
      <c r="T106" s="165">
        <f>+'Sheet1 -c.lanh'!U105/1000000</f>
        <v>0</v>
      </c>
      <c r="U106" s="165">
        <f>+'Sheet1 -c.lanh'!V105/1000000</f>
        <v>0</v>
      </c>
      <c r="V106" s="164">
        <f t="shared" si="27"/>
        <v>0</v>
      </c>
      <c r="W106" s="165">
        <f>+'Sheet1 -c.lanh'!X105/1000000</f>
        <v>0</v>
      </c>
      <c r="X106" s="165">
        <f>+'Sheet1 -c.lanh'!Y105/1000000</f>
        <v>0</v>
      </c>
      <c r="Y106" s="166">
        <f t="shared" si="28"/>
        <v>1</v>
      </c>
      <c r="Z106" s="166" t="e">
        <f t="shared" ref="Z106:Z139" si="30">+M106/D106</f>
        <v>#DIV/0!</v>
      </c>
      <c r="AA106" s="166">
        <f t="shared" si="29"/>
        <v>1</v>
      </c>
      <c r="AB106" s="166"/>
      <c r="AC106" s="166"/>
      <c r="AD106" s="166"/>
      <c r="AE106" s="167"/>
      <c r="AF106" s="167"/>
      <c r="AG106" s="167"/>
      <c r="AH106" s="143">
        <f t="shared" si="25"/>
        <v>0</v>
      </c>
      <c r="AI106" s="158"/>
    </row>
    <row r="107" spans="1:35" ht="22.6" customHeight="1" x14ac:dyDescent="0.25">
      <c r="A107" s="162">
        <v>97</v>
      </c>
      <c r="B107" s="163" t="s">
        <v>398</v>
      </c>
      <c r="C107" s="164">
        <f t="shared" si="24"/>
        <v>8171.4670000000006</v>
      </c>
      <c r="D107" s="165">
        <f>+'Sheet1 -c.lanh'!D106/1000000</f>
        <v>8171.4670000000006</v>
      </c>
      <c r="E107" s="165">
        <f>+'Sheet1 -c.lanh'!E106/1000000</f>
        <v>0</v>
      </c>
      <c r="F107" s="165">
        <f>+'Sheet1 -c.lanh'!F106/1000000</f>
        <v>0</v>
      </c>
      <c r="G107" s="165">
        <f>+'Sheet1 -c.lanh'!G106/1000000</f>
        <v>0</v>
      </c>
      <c r="H107" s="165">
        <f>+'Sheet1 -c.lanh'!H106/1000000</f>
        <v>0</v>
      </c>
      <c r="I107" s="164"/>
      <c r="J107" s="165">
        <f>+'Sheet1 -c.lanh'!K106/1000000</f>
        <v>0</v>
      </c>
      <c r="K107" s="165">
        <f>+'Sheet1 -c.lanh'!L106/1000000</f>
        <v>0</v>
      </c>
      <c r="L107" s="164">
        <f t="shared" si="26"/>
        <v>8171.4669999999996</v>
      </c>
      <c r="M107" s="165">
        <f>+'Sheet1 -c.lanh'!N106/1000000</f>
        <v>8171.4669999999996</v>
      </c>
      <c r="N107" s="165">
        <f>+'Sheet1 -c.lanh'!O106/1000000</f>
        <v>0</v>
      </c>
      <c r="O107" s="165">
        <f>+'Sheet1 -c.lanh'!P106/1000000</f>
        <v>0</v>
      </c>
      <c r="P107" s="165">
        <f>+'Sheet1 -c.lanh'!Q106/1000000</f>
        <v>0</v>
      </c>
      <c r="Q107" s="164"/>
      <c r="R107" s="165">
        <f>+'Sheet1 -c.lanh'!S106/1000000</f>
        <v>0</v>
      </c>
      <c r="S107" s="165">
        <f>+'Sheet1 -c.lanh'!T106/1000000</f>
        <v>0</v>
      </c>
      <c r="T107" s="165">
        <f>+'Sheet1 -c.lanh'!U106/1000000</f>
        <v>0</v>
      </c>
      <c r="U107" s="165">
        <f>+'Sheet1 -c.lanh'!V106/1000000</f>
        <v>0</v>
      </c>
      <c r="V107" s="164">
        <f t="shared" si="27"/>
        <v>0</v>
      </c>
      <c r="W107" s="165">
        <f>+'Sheet1 -c.lanh'!X106/1000000</f>
        <v>0</v>
      </c>
      <c r="X107" s="165">
        <f>+'Sheet1 -c.lanh'!Y106/1000000</f>
        <v>0</v>
      </c>
      <c r="Y107" s="166">
        <f t="shared" si="28"/>
        <v>0.99999999999999989</v>
      </c>
      <c r="Z107" s="166"/>
      <c r="AA107" s="166" t="e">
        <f t="shared" si="29"/>
        <v>#DIV/0!</v>
      </c>
      <c r="AB107" s="166"/>
      <c r="AC107" s="166"/>
      <c r="AD107" s="166"/>
      <c r="AE107" s="167"/>
      <c r="AF107" s="167"/>
      <c r="AG107" s="167"/>
      <c r="AH107" s="143">
        <f t="shared" si="25"/>
        <v>0</v>
      </c>
      <c r="AI107" s="158"/>
    </row>
    <row r="108" spans="1:35" ht="22.6" customHeight="1" x14ac:dyDescent="0.25">
      <c r="A108" s="162">
        <v>98</v>
      </c>
      <c r="B108" s="163" t="s">
        <v>134</v>
      </c>
      <c r="C108" s="164" t="e">
        <f t="shared" si="24"/>
        <v>#REF!</v>
      </c>
      <c r="D108" s="165" t="e">
        <f>+'Sheet1 -c.lanh'!#REF!/1000000</f>
        <v>#REF!</v>
      </c>
      <c r="E108" s="165" t="e">
        <f>+'Sheet1 -c.lanh'!#REF!/1000000</f>
        <v>#REF!</v>
      </c>
      <c r="F108" s="165" t="e">
        <f>+'Sheet1 -c.lanh'!#REF!/1000000</f>
        <v>#REF!</v>
      </c>
      <c r="G108" s="165" t="e">
        <f>+'Sheet1 -c.lanh'!#REF!/1000000</f>
        <v>#REF!</v>
      </c>
      <c r="H108" s="165" t="e">
        <f>+'Sheet1 -c.lanh'!#REF!/1000000</f>
        <v>#REF!</v>
      </c>
      <c r="I108" s="164"/>
      <c r="J108" s="165" t="e">
        <f>+'Sheet1 -c.lanh'!#REF!/1000000</f>
        <v>#REF!</v>
      </c>
      <c r="K108" s="165" t="e">
        <f>+'Sheet1 -c.lanh'!#REF!/1000000</f>
        <v>#REF!</v>
      </c>
      <c r="L108" s="164" t="e">
        <f t="shared" si="26"/>
        <v>#REF!</v>
      </c>
      <c r="M108" s="165" t="e">
        <f>+'Sheet1 -c.lanh'!#REF!/1000000</f>
        <v>#REF!</v>
      </c>
      <c r="N108" s="165" t="e">
        <f>+'Sheet1 -c.lanh'!#REF!/1000000</f>
        <v>#REF!</v>
      </c>
      <c r="O108" s="165" t="e">
        <f>+'Sheet1 -c.lanh'!#REF!/1000000</f>
        <v>#REF!</v>
      </c>
      <c r="P108" s="165" t="e">
        <f>+'Sheet1 -c.lanh'!#REF!/1000000</f>
        <v>#REF!</v>
      </c>
      <c r="Q108" s="164" t="e">
        <f t="shared" si="23"/>
        <v>#REF!</v>
      </c>
      <c r="R108" s="165" t="e">
        <f>+'Sheet1 -c.lanh'!#REF!/1000000</f>
        <v>#REF!</v>
      </c>
      <c r="S108" s="165" t="e">
        <f>+'Sheet1 -c.lanh'!#REF!/1000000</f>
        <v>#REF!</v>
      </c>
      <c r="T108" s="165" t="e">
        <f>+'Sheet1 -c.lanh'!#REF!/1000000</f>
        <v>#REF!</v>
      </c>
      <c r="U108" s="165" t="e">
        <f>+'Sheet1 -c.lanh'!#REF!/1000000</f>
        <v>#REF!</v>
      </c>
      <c r="V108" s="164" t="e">
        <f t="shared" si="27"/>
        <v>#REF!</v>
      </c>
      <c r="W108" s="165" t="e">
        <f>+'Sheet1 -c.lanh'!#REF!/1000000</f>
        <v>#REF!</v>
      </c>
      <c r="X108" s="165" t="e">
        <f>+'Sheet1 -c.lanh'!#REF!/1000000</f>
        <v>#REF!</v>
      </c>
      <c r="Y108" s="166" t="e">
        <f t="shared" si="28"/>
        <v>#REF!</v>
      </c>
      <c r="Z108" s="166"/>
      <c r="AA108" s="166" t="e">
        <f t="shared" si="29"/>
        <v>#REF!</v>
      </c>
      <c r="AB108" s="166"/>
      <c r="AC108" s="166"/>
      <c r="AD108" s="166"/>
      <c r="AE108" s="167"/>
      <c r="AF108" s="167"/>
      <c r="AG108" s="167"/>
      <c r="AH108" s="143" t="e">
        <f t="shared" si="25"/>
        <v>#REF!</v>
      </c>
      <c r="AI108" s="158"/>
    </row>
    <row r="109" spans="1:35" ht="22.6" customHeight="1" x14ac:dyDescent="0.25">
      <c r="A109" s="162">
        <v>99</v>
      </c>
      <c r="B109" s="163" t="s">
        <v>135</v>
      </c>
      <c r="C109" s="164">
        <f t="shared" si="24"/>
        <v>1046</v>
      </c>
      <c r="D109" s="165">
        <f>+'Sheet1 -c.lanh'!D107/1000000</f>
        <v>0</v>
      </c>
      <c r="E109" s="165">
        <f>+'Sheet1 -c.lanh'!E107/1000000</f>
        <v>1046</v>
      </c>
      <c r="F109" s="165">
        <f>+'Sheet1 -c.lanh'!F107/1000000</f>
        <v>0</v>
      </c>
      <c r="G109" s="165">
        <f>+'Sheet1 -c.lanh'!G107/1000000</f>
        <v>0</v>
      </c>
      <c r="H109" s="165">
        <f>+'Sheet1 -c.lanh'!H107/1000000</f>
        <v>0</v>
      </c>
      <c r="I109" s="164"/>
      <c r="J109" s="165">
        <f>+'Sheet1 -c.lanh'!K107/1000000</f>
        <v>0</v>
      </c>
      <c r="K109" s="165">
        <f>+'Sheet1 -c.lanh'!L107/1000000</f>
        <v>0</v>
      </c>
      <c r="L109" s="164">
        <f t="shared" si="26"/>
        <v>1046</v>
      </c>
      <c r="M109" s="165">
        <f>+'Sheet1 -c.lanh'!N107/1000000</f>
        <v>0</v>
      </c>
      <c r="N109" s="165">
        <f>+'Sheet1 -c.lanh'!O107/1000000</f>
        <v>1046</v>
      </c>
      <c r="O109" s="165">
        <f>+'Sheet1 -c.lanh'!P107/1000000</f>
        <v>0</v>
      </c>
      <c r="P109" s="165">
        <f>+'Sheet1 -c.lanh'!Q107/1000000</f>
        <v>0</v>
      </c>
      <c r="Q109" s="164">
        <f t="shared" si="23"/>
        <v>0</v>
      </c>
      <c r="R109" s="165">
        <f>+'Sheet1 -c.lanh'!S107/1000000</f>
        <v>0</v>
      </c>
      <c r="S109" s="165">
        <f>+'Sheet1 -c.lanh'!T107/1000000</f>
        <v>0</v>
      </c>
      <c r="T109" s="165">
        <f>+'Sheet1 -c.lanh'!U107/1000000</f>
        <v>0</v>
      </c>
      <c r="U109" s="165">
        <f>+'Sheet1 -c.lanh'!V107/1000000</f>
        <v>0</v>
      </c>
      <c r="V109" s="164">
        <f t="shared" si="27"/>
        <v>0</v>
      </c>
      <c r="W109" s="165">
        <f>+'Sheet1 -c.lanh'!X107/1000000</f>
        <v>0</v>
      </c>
      <c r="X109" s="165">
        <f>+'Sheet1 -c.lanh'!Y107/1000000</f>
        <v>0</v>
      </c>
      <c r="Y109" s="166">
        <f t="shared" si="28"/>
        <v>1</v>
      </c>
      <c r="Z109" s="166"/>
      <c r="AA109" s="166">
        <f t="shared" si="29"/>
        <v>1</v>
      </c>
      <c r="AB109" s="166"/>
      <c r="AC109" s="166"/>
      <c r="AD109" s="166"/>
      <c r="AE109" s="167"/>
      <c r="AF109" s="167"/>
      <c r="AG109" s="167"/>
      <c r="AH109" s="143">
        <f t="shared" si="25"/>
        <v>0</v>
      </c>
      <c r="AI109" s="158"/>
    </row>
    <row r="110" spans="1:35" ht="33.75" customHeight="1" x14ac:dyDescent="0.25">
      <c r="A110" s="162">
        <v>100</v>
      </c>
      <c r="B110" s="163" t="s">
        <v>553</v>
      </c>
      <c r="C110" s="164">
        <f t="shared" si="24"/>
        <v>2229</v>
      </c>
      <c r="D110" s="165">
        <f>+'Sheet1 -c.lanh'!D108/1000000</f>
        <v>0</v>
      </c>
      <c r="E110" s="165">
        <f>+'Sheet1 -c.lanh'!E108/1000000</f>
        <v>2229</v>
      </c>
      <c r="F110" s="165">
        <f>+'Sheet1 -c.lanh'!F108/1000000</f>
        <v>0</v>
      </c>
      <c r="G110" s="165">
        <f>+'Sheet1 -c.lanh'!G108/1000000</f>
        <v>0</v>
      </c>
      <c r="H110" s="165">
        <f>+'Sheet1 -c.lanh'!H108/1000000</f>
        <v>0</v>
      </c>
      <c r="I110" s="164"/>
      <c r="J110" s="165">
        <f>+'Sheet1 -c.lanh'!K108/1000000</f>
        <v>0</v>
      </c>
      <c r="K110" s="165">
        <f>+'Sheet1 -c.lanh'!L108/1000000</f>
        <v>0</v>
      </c>
      <c r="L110" s="164">
        <f t="shared" si="26"/>
        <v>2229</v>
      </c>
      <c r="M110" s="165">
        <f>+'Sheet1 -c.lanh'!N108/1000000</f>
        <v>0</v>
      </c>
      <c r="N110" s="165">
        <f>+'Sheet1 -c.lanh'!O108/1000000</f>
        <v>2229</v>
      </c>
      <c r="O110" s="165">
        <f>+'Sheet1 -c.lanh'!P108/1000000</f>
        <v>0</v>
      </c>
      <c r="P110" s="165">
        <f>+'Sheet1 -c.lanh'!Q108/1000000</f>
        <v>0</v>
      </c>
      <c r="Q110" s="164">
        <f t="shared" si="23"/>
        <v>0</v>
      </c>
      <c r="R110" s="165">
        <f>+'Sheet1 -c.lanh'!S108/1000000</f>
        <v>0</v>
      </c>
      <c r="S110" s="165">
        <f>+'Sheet1 -c.lanh'!T108/1000000</f>
        <v>0</v>
      </c>
      <c r="T110" s="165">
        <f>+'Sheet1 -c.lanh'!U108/1000000</f>
        <v>0</v>
      </c>
      <c r="U110" s="165">
        <f>+'Sheet1 -c.lanh'!V108/1000000</f>
        <v>0</v>
      </c>
      <c r="V110" s="164">
        <f t="shared" si="27"/>
        <v>0</v>
      </c>
      <c r="W110" s="165">
        <f>+'Sheet1 -c.lanh'!X108/1000000</f>
        <v>0</v>
      </c>
      <c r="X110" s="165">
        <f>+'Sheet1 -c.lanh'!Y108/1000000</f>
        <v>0</v>
      </c>
      <c r="Y110" s="166">
        <f t="shared" si="28"/>
        <v>1</v>
      </c>
      <c r="Z110" s="166" t="e">
        <f t="shared" si="30"/>
        <v>#DIV/0!</v>
      </c>
      <c r="AA110" s="166">
        <f t="shared" si="29"/>
        <v>1</v>
      </c>
      <c r="AB110" s="166"/>
      <c r="AC110" s="166"/>
      <c r="AD110" s="166"/>
      <c r="AE110" s="167"/>
      <c r="AF110" s="167"/>
      <c r="AG110" s="167"/>
      <c r="AH110" s="143">
        <f t="shared" si="25"/>
        <v>0</v>
      </c>
      <c r="AI110" s="158"/>
    </row>
    <row r="111" spans="1:35" ht="22.6" customHeight="1" x14ac:dyDescent="0.25">
      <c r="A111" s="162">
        <v>101</v>
      </c>
      <c r="B111" s="163" t="s">
        <v>476</v>
      </c>
      <c r="C111" s="164">
        <f t="shared" si="24"/>
        <v>359.74028800000002</v>
      </c>
      <c r="D111" s="165">
        <f>+'Sheet1 -c.lanh'!D109/1000000</f>
        <v>0</v>
      </c>
      <c r="E111" s="165">
        <f>+'Sheet1 -c.lanh'!E109/1000000</f>
        <v>359.74028800000002</v>
      </c>
      <c r="F111" s="165">
        <f>+'Sheet1 -c.lanh'!F109/1000000</f>
        <v>0</v>
      </c>
      <c r="G111" s="165">
        <f>+'Sheet1 -c.lanh'!G109/1000000</f>
        <v>0</v>
      </c>
      <c r="H111" s="165">
        <f>+'Sheet1 -c.lanh'!H109/1000000</f>
        <v>0</v>
      </c>
      <c r="I111" s="164"/>
      <c r="J111" s="165">
        <f>+'Sheet1 -c.lanh'!K109/1000000</f>
        <v>0</v>
      </c>
      <c r="K111" s="165">
        <f>+'Sheet1 -c.lanh'!L109/1000000</f>
        <v>0</v>
      </c>
      <c r="L111" s="164">
        <f t="shared" si="26"/>
        <v>359.74028800000002</v>
      </c>
      <c r="M111" s="165">
        <f>+'Sheet1 -c.lanh'!N109/1000000</f>
        <v>0</v>
      </c>
      <c r="N111" s="165">
        <f>+'Sheet1 -c.lanh'!O109/1000000</f>
        <v>359.74028800000002</v>
      </c>
      <c r="O111" s="165">
        <f>+'Sheet1 -c.lanh'!P109/1000000</f>
        <v>0</v>
      </c>
      <c r="P111" s="165">
        <f>+'Sheet1 -c.lanh'!Q109/1000000</f>
        <v>0</v>
      </c>
      <c r="Q111" s="164">
        <f t="shared" si="23"/>
        <v>0</v>
      </c>
      <c r="R111" s="165">
        <f>+'Sheet1 -c.lanh'!S109/1000000</f>
        <v>0</v>
      </c>
      <c r="S111" s="165">
        <f>+'Sheet1 -c.lanh'!T109/1000000</f>
        <v>0</v>
      </c>
      <c r="T111" s="165">
        <f>+'Sheet1 -c.lanh'!U109/1000000</f>
        <v>0</v>
      </c>
      <c r="U111" s="165">
        <f>+'Sheet1 -c.lanh'!V109/1000000</f>
        <v>0</v>
      </c>
      <c r="V111" s="164">
        <f t="shared" si="27"/>
        <v>0</v>
      </c>
      <c r="W111" s="165">
        <f>+'Sheet1 -c.lanh'!X109/1000000</f>
        <v>0</v>
      </c>
      <c r="X111" s="165">
        <f>+'Sheet1 -c.lanh'!Y109/1000000</f>
        <v>0</v>
      </c>
      <c r="Y111" s="166">
        <f t="shared" si="28"/>
        <v>1</v>
      </c>
      <c r="Z111" s="166" t="e">
        <f t="shared" si="30"/>
        <v>#DIV/0!</v>
      </c>
      <c r="AA111" s="166">
        <f t="shared" si="29"/>
        <v>1</v>
      </c>
      <c r="AB111" s="166"/>
      <c r="AC111" s="166"/>
      <c r="AD111" s="166"/>
      <c r="AE111" s="167"/>
      <c r="AF111" s="167"/>
      <c r="AG111" s="167"/>
      <c r="AH111" s="143">
        <f t="shared" si="25"/>
        <v>0</v>
      </c>
      <c r="AI111" s="158"/>
    </row>
    <row r="112" spans="1:35" ht="22.6" customHeight="1" x14ac:dyDescent="0.25">
      <c r="A112" s="162">
        <v>102</v>
      </c>
      <c r="B112" s="163" t="s">
        <v>477</v>
      </c>
      <c r="C112" s="164">
        <f t="shared" si="24"/>
        <v>0</v>
      </c>
      <c r="D112" s="165">
        <f>+'Sheet1 -c.lanh'!D110/1000000</f>
        <v>0</v>
      </c>
      <c r="E112" s="165">
        <f>+'Sheet1 -c.lanh'!E110/1000000</f>
        <v>0</v>
      </c>
      <c r="F112" s="165">
        <f>+'Sheet1 -c.lanh'!F110/1000000</f>
        <v>0</v>
      </c>
      <c r="G112" s="165">
        <f>+'Sheet1 -c.lanh'!G110/1000000</f>
        <v>0</v>
      </c>
      <c r="H112" s="165">
        <f>+'Sheet1 -c.lanh'!H110/1000000</f>
        <v>0</v>
      </c>
      <c r="I112" s="164"/>
      <c r="J112" s="165">
        <f>+'Sheet1 -c.lanh'!K110/1000000</f>
        <v>0</v>
      </c>
      <c r="K112" s="165">
        <f>+'Sheet1 -c.lanh'!L110/1000000</f>
        <v>0</v>
      </c>
      <c r="L112" s="164">
        <f t="shared" si="26"/>
        <v>542.327</v>
      </c>
      <c r="M112" s="165">
        <f>+'Sheet1 -c.lanh'!N110/1000000</f>
        <v>542.327</v>
      </c>
      <c r="N112" s="165">
        <f>+'Sheet1 -c.lanh'!O110/1000000</f>
        <v>0</v>
      </c>
      <c r="O112" s="165">
        <f>+'Sheet1 -c.lanh'!P110/1000000</f>
        <v>0</v>
      </c>
      <c r="P112" s="165">
        <f>+'Sheet1 -c.lanh'!Q110/1000000</f>
        <v>0</v>
      </c>
      <c r="Q112" s="164">
        <f t="shared" si="23"/>
        <v>0</v>
      </c>
      <c r="R112" s="165">
        <f>+'Sheet1 -c.lanh'!S110/1000000</f>
        <v>0</v>
      </c>
      <c r="S112" s="165">
        <f>+'Sheet1 -c.lanh'!T110/1000000</f>
        <v>0</v>
      </c>
      <c r="T112" s="165">
        <f>+'Sheet1 -c.lanh'!U110/1000000</f>
        <v>0</v>
      </c>
      <c r="U112" s="165">
        <f>+'Sheet1 -c.lanh'!V110/1000000</f>
        <v>0</v>
      </c>
      <c r="V112" s="164">
        <f t="shared" si="27"/>
        <v>0</v>
      </c>
      <c r="W112" s="165">
        <f>+'Sheet1 -c.lanh'!X110/1000000</f>
        <v>0</v>
      </c>
      <c r="X112" s="165">
        <f>+'Sheet1 -c.lanh'!Y110/1000000</f>
        <v>0</v>
      </c>
      <c r="Y112" s="166" t="e">
        <f t="shared" si="28"/>
        <v>#DIV/0!</v>
      </c>
      <c r="Z112" s="166"/>
      <c r="AA112" s="166"/>
      <c r="AB112" s="166"/>
      <c r="AC112" s="166"/>
      <c r="AD112" s="166"/>
      <c r="AE112" s="167"/>
      <c r="AF112" s="167"/>
      <c r="AG112" s="167"/>
      <c r="AH112" s="143">
        <f t="shared" si="25"/>
        <v>0</v>
      </c>
      <c r="AI112" s="158"/>
    </row>
    <row r="113" spans="1:35" ht="22.6" customHeight="1" x14ac:dyDescent="0.25">
      <c r="A113" s="162">
        <v>103</v>
      </c>
      <c r="B113" s="163" t="s">
        <v>478</v>
      </c>
      <c r="C113" s="164">
        <f t="shared" si="24"/>
        <v>12500</v>
      </c>
      <c r="D113" s="165">
        <f>+'Sheet1 -c.lanh'!D112/1000000</f>
        <v>12500</v>
      </c>
      <c r="E113" s="165">
        <f>+'Sheet1 -c.lanh'!E112/1000000</f>
        <v>0</v>
      </c>
      <c r="F113" s="165">
        <f>+'Sheet1 -c.lanh'!F112/1000000</f>
        <v>0</v>
      </c>
      <c r="G113" s="165">
        <f>+'Sheet1 -c.lanh'!G112/1000000</f>
        <v>0</v>
      </c>
      <c r="H113" s="165">
        <f>+'Sheet1 -c.lanh'!H112/1000000</f>
        <v>0</v>
      </c>
      <c r="I113" s="164"/>
      <c r="J113" s="165">
        <f>+'Sheet1 -c.lanh'!K112/1000000</f>
        <v>0</v>
      </c>
      <c r="K113" s="165">
        <f>+'Sheet1 -c.lanh'!L112/1000000</f>
        <v>0</v>
      </c>
      <c r="L113" s="164">
        <f t="shared" si="26"/>
        <v>1656058.202672</v>
      </c>
      <c r="M113" s="165">
        <f>+'Sheet1 -c.lanh'!N112/1000000</f>
        <v>16155.625</v>
      </c>
      <c r="N113" s="165">
        <f>+'Sheet1 -c.lanh'!O112/1000000</f>
        <v>0</v>
      </c>
      <c r="O113" s="165">
        <f>+'Sheet1 -c.lanh'!P112/1000000</f>
        <v>0</v>
      </c>
      <c r="P113" s="165">
        <f>+'Sheet1 -c.lanh'!Q112/1000000</f>
        <v>0</v>
      </c>
      <c r="Q113" s="164">
        <f t="shared" si="23"/>
        <v>0</v>
      </c>
      <c r="R113" s="165">
        <f>+'Sheet1 -c.lanh'!S112/1000000</f>
        <v>0</v>
      </c>
      <c r="S113" s="165">
        <f>+'Sheet1 -c.lanh'!T112/1000000</f>
        <v>0</v>
      </c>
      <c r="T113" s="165">
        <f>+'Sheet1 -c.lanh'!U112/1000000</f>
        <v>0</v>
      </c>
      <c r="U113" s="165">
        <f>+'Sheet1 -c.lanh'!V112/1000000</f>
        <v>0</v>
      </c>
      <c r="V113" s="164">
        <f t="shared" si="27"/>
        <v>1639902.577672</v>
      </c>
      <c r="W113" s="165">
        <f>+'Sheet1 -c.lanh'!X112/1000000</f>
        <v>1639902.577672</v>
      </c>
      <c r="X113" s="165">
        <f>+'Sheet1 -c.lanh'!Y112/1000000</f>
        <v>0</v>
      </c>
      <c r="Y113" s="166">
        <f t="shared" si="28"/>
        <v>132.48465621375999</v>
      </c>
      <c r="Z113" s="166">
        <f t="shared" si="30"/>
        <v>1.2924500000000001</v>
      </c>
      <c r="AA113" s="166"/>
      <c r="AB113" s="166"/>
      <c r="AC113" s="166"/>
      <c r="AD113" s="166"/>
      <c r="AE113" s="167"/>
      <c r="AF113" s="167"/>
      <c r="AG113" s="167"/>
      <c r="AH113" s="143">
        <f t="shared" si="25"/>
        <v>0</v>
      </c>
      <c r="AI113" s="158"/>
    </row>
    <row r="114" spans="1:35" ht="22.6" customHeight="1" x14ac:dyDescent="0.25">
      <c r="A114" s="162">
        <v>104</v>
      </c>
      <c r="B114" s="163" t="s">
        <v>479</v>
      </c>
      <c r="C114" s="164">
        <f t="shared" si="24"/>
        <v>0</v>
      </c>
      <c r="D114" s="165">
        <f>+'Sheet1 -c.lanh'!D113/1000000</f>
        <v>0</v>
      </c>
      <c r="E114" s="165">
        <f>+'Sheet1 -c.lanh'!E113/1000000</f>
        <v>0</v>
      </c>
      <c r="F114" s="165">
        <f>+'Sheet1 -c.lanh'!F113/1000000</f>
        <v>0</v>
      </c>
      <c r="G114" s="165">
        <f>+'Sheet1 -c.lanh'!G113/1000000</f>
        <v>0</v>
      </c>
      <c r="H114" s="165">
        <f>+'Sheet1 -c.lanh'!H113/1000000</f>
        <v>0</v>
      </c>
      <c r="I114" s="164"/>
      <c r="J114" s="165">
        <f>+'Sheet1 -c.lanh'!K113/1000000</f>
        <v>0</v>
      </c>
      <c r="K114" s="165">
        <f>+'Sheet1 -c.lanh'!L113/1000000</f>
        <v>0</v>
      </c>
      <c r="L114" s="164">
        <f t="shared" si="26"/>
        <v>6630.2683470000002</v>
      </c>
      <c r="M114" s="165">
        <f>+'Sheet1 -c.lanh'!N113/1000000</f>
        <v>6630.2683470000002</v>
      </c>
      <c r="N114" s="165">
        <f>+'Sheet1 -c.lanh'!O113/1000000</f>
        <v>0</v>
      </c>
      <c r="O114" s="165">
        <f>+'Sheet1 -c.lanh'!P113/1000000</f>
        <v>0</v>
      </c>
      <c r="P114" s="165">
        <f>+'Sheet1 -c.lanh'!Q113/1000000</f>
        <v>0</v>
      </c>
      <c r="Q114" s="164">
        <f t="shared" si="23"/>
        <v>0</v>
      </c>
      <c r="R114" s="165">
        <f>+'Sheet1 -c.lanh'!S113/1000000</f>
        <v>0</v>
      </c>
      <c r="S114" s="165">
        <f>+'Sheet1 -c.lanh'!T113/1000000</f>
        <v>0</v>
      </c>
      <c r="T114" s="165">
        <f>+'Sheet1 -c.lanh'!U113/1000000</f>
        <v>0</v>
      </c>
      <c r="U114" s="165">
        <f>+'Sheet1 -c.lanh'!V113/1000000</f>
        <v>0</v>
      </c>
      <c r="V114" s="164">
        <f t="shared" si="27"/>
        <v>0</v>
      </c>
      <c r="W114" s="165">
        <f>+'Sheet1 -c.lanh'!X113/1000000</f>
        <v>0</v>
      </c>
      <c r="X114" s="165">
        <f>+'Sheet1 -c.lanh'!Y113/1000000</f>
        <v>0</v>
      </c>
      <c r="Y114" s="166" t="e">
        <f t="shared" si="28"/>
        <v>#DIV/0!</v>
      </c>
      <c r="Z114" s="166" t="e">
        <f t="shared" si="30"/>
        <v>#DIV/0!</v>
      </c>
      <c r="AA114" s="166"/>
      <c r="AB114" s="166"/>
      <c r="AC114" s="166"/>
      <c r="AD114" s="166"/>
      <c r="AE114" s="167"/>
      <c r="AF114" s="167"/>
      <c r="AG114" s="167"/>
      <c r="AH114" s="143">
        <f t="shared" si="25"/>
        <v>0</v>
      </c>
      <c r="AI114" s="158"/>
    </row>
    <row r="115" spans="1:35" ht="22.6" customHeight="1" x14ac:dyDescent="0.25">
      <c r="A115" s="162">
        <v>105</v>
      </c>
      <c r="B115" s="163" t="s">
        <v>481</v>
      </c>
      <c r="C115" s="164" t="e">
        <f t="shared" si="24"/>
        <v>#REF!</v>
      </c>
      <c r="D115" s="165" t="e">
        <f>+'Sheet1 -c.lanh'!#REF!/1000000</f>
        <v>#REF!</v>
      </c>
      <c r="E115" s="165" t="e">
        <f>+'Sheet1 -c.lanh'!#REF!/1000000</f>
        <v>#REF!</v>
      </c>
      <c r="F115" s="165" t="e">
        <f>+'Sheet1 -c.lanh'!#REF!/1000000</f>
        <v>#REF!</v>
      </c>
      <c r="G115" s="165" t="e">
        <f>+'Sheet1 -c.lanh'!#REF!/1000000</f>
        <v>#REF!</v>
      </c>
      <c r="H115" s="165" t="e">
        <f>+'Sheet1 -c.lanh'!#REF!/1000000</f>
        <v>#REF!</v>
      </c>
      <c r="I115" s="164"/>
      <c r="J115" s="165" t="e">
        <f>+'Sheet1 -c.lanh'!#REF!/1000000</f>
        <v>#REF!</v>
      </c>
      <c r="K115" s="165" t="e">
        <f>+'Sheet1 -c.lanh'!#REF!/1000000</f>
        <v>#REF!</v>
      </c>
      <c r="L115" s="164" t="e">
        <f t="shared" si="26"/>
        <v>#REF!</v>
      </c>
      <c r="M115" s="165" t="e">
        <f>+'Sheet1 -c.lanh'!#REF!/1000000</f>
        <v>#REF!</v>
      </c>
      <c r="N115" s="165" t="e">
        <f>+'Sheet1 -c.lanh'!#REF!/1000000</f>
        <v>#REF!</v>
      </c>
      <c r="O115" s="165" t="e">
        <f>+'Sheet1 -c.lanh'!#REF!/1000000</f>
        <v>#REF!</v>
      </c>
      <c r="P115" s="165" t="e">
        <f>+'Sheet1 -c.lanh'!#REF!/1000000</f>
        <v>#REF!</v>
      </c>
      <c r="Q115" s="164"/>
      <c r="R115" s="165" t="e">
        <f>+'Sheet1 -c.lanh'!#REF!/1000000</f>
        <v>#REF!</v>
      </c>
      <c r="S115" s="165" t="e">
        <f>+'Sheet1 -c.lanh'!#REF!/1000000</f>
        <v>#REF!</v>
      </c>
      <c r="T115" s="165" t="e">
        <f>+'Sheet1 -c.lanh'!#REF!/1000000</f>
        <v>#REF!</v>
      </c>
      <c r="U115" s="165" t="e">
        <f>+'Sheet1 -c.lanh'!#REF!/1000000</f>
        <v>#REF!</v>
      </c>
      <c r="V115" s="164" t="e">
        <f t="shared" si="27"/>
        <v>#REF!</v>
      </c>
      <c r="W115" s="165" t="e">
        <f>+'Sheet1 -c.lanh'!#REF!/1000000</f>
        <v>#REF!</v>
      </c>
      <c r="X115" s="165" t="e">
        <f>+'Sheet1 -c.lanh'!#REF!/1000000</f>
        <v>#REF!</v>
      </c>
      <c r="Y115" s="166"/>
      <c r="Z115" s="166"/>
      <c r="AA115" s="166"/>
      <c r="AB115" s="166"/>
      <c r="AC115" s="166"/>
      <c r="AD115" s="166"/>
      <c r="AE115" s="167"/>
      <c r="AF115" s="167"/>
      <c r="AG115" s="167"/>
      <c r="AH115" s="143" t="e">
        <f t="shared" si="25"/>
        <v>#REF!</v>
      </c>
      <c r="AI115" s="158"/>
    </row>
    <row r="116" spans="1:35" ht="22.6" customHeight="1" x14ac:dyDescent="0.25">
      <c r="A116" s="162">
        <v>106</v>
      </c>
      <c r="B116" s="163" t="s">
        <v>482</v>
      </c>
      <c r="C116" s="164">
        <f t="shared" si="24"/>
        <v>187</v>
      </c>
      <c r="D116" s="165">
        <f>+'Sheet1 -c.lanh'!D119/1000000</f>
        <v>0</v>
      </c>
      <c r="E116" s="165">
        <f>+'Sheet1 -c.lanh'!E119/1000000</f>
        <v>187</v>
      </c>
      <c r="F116" s="165">
        <f>+'Sheet1 -c.lanh'!F119/1000000</f>
        <v>0</v>
      </c>
      <c r="G116" s="165">
        <f>+'Sheet1 -c.lanh'!G119/1000000</f>
        <v>0</v>
      </c>
      <c r="H116" s="165">
        <f>+'Sheet1 -c.lanh'!H119/1000000</f>
        <v>0</v>
      </c>
      <c r="I116" s="164">
        <f>+SUM(J116:K116)</f>
        <v>0</v>
      </c>
      <c r="J116" s="165">
        <f>+'Sheet1 -c.lanh'!K119/1000000</f>
        <v>0</v>
      </c>
      <c r="K116" s="165">
        <f>+'Sheet1 -c.lanh'!L119/1000000</f>
        <v>0</v>
      </c>
      <c r="L116" s="164">
        <f t="shared" si="26"/>
        <v>187</v>
      </c>
      <c r="M116" s="165">
        <f>+'Sheet1 -c.lanh'!N119/1000000</f>
        <v>0</v>
      </c>
      <c r="N116" s="165">
        <f>+'Sheet1 -c.lanh'!O119/1000000</f>
        <v>187</v>
      </c>
      <c r="O116" s="165">
        <f>+'Sheet1 -c.lanh'!P119/1000000</f>
        <v>0</v>
      </c>
      <c r="P116" s="165">
        <f>+'Sheet1 -c.lanh'!Q119/1000000</f>
        <v>0</v>
      </c>
      <c r="Q116" s="164">
        <f t="shared" si="23"/>
        <v>0</v>
      </c>
      <c r="R116" s="165">
        <f>+'Sheet1 -c.lanh'!S119/1000000</f>
        <v>0</v>
      </c>
      <c r="S116" s="165">
        <f>+'Sheet1 -c.lanh'!T119/1000000</f>
        <v>0</v>
      </c>
      <c r="T116" s="165">
        <f>+'Sheet1 -c.lanh'!U119/1000000</f>
        <v>0</v>
      </c>
      <c r="U116" s="165">
        <f>+'Sheet1 -c.lanh'!V119/1000000</f>
        <v>0</v>
      </c>
      <c r="V116" s="164">
        <f t="shared" si="27"/>
        <v>0</v>
      </c>
      <c r="W116" s="165">
        <f>+'Sheet1 -c.lanh'!X119/1000000</f>
        <v>0</v>
      </c>
      <c r="X116" s="165">
        <f>+'Sheet1 -c.lanh'!Y119/1000000</f>
        <v>0</v>
      </c>
      <c r="Y116" s="166">
        <f t="shared" si="28"/>
        <v>1</v>
      </c>
      <c r="Z116" s="166" t="e">
        <f t="shared" si="30"/>
        <v>#DIV/0!</v>
      </c>
      <c r="AA116" s="166"/>
      <c r="AB116" s="166"/>
      <c r="AC116" s="166"/>
      <c r="AD116" s="166"/>
      <c r="AE116" s="167" t="e">
        <f t="shared" ref="AE116" si="31">+Q116/I116</f>
        <v>#DIV/0!</v>
      </c>
      <c r="AF116" s="167" t="e">
        <f t="shared" ref="AF116" si="32">+R116/J116</f>
        <v>#DIV/0!</v>
      </c>
      <c r="AG116" s="167"/>
      <c r="AH116" s="143">
        <f t="shared" si="25"/>
        <v>0</v>
      </c>
      <c r="AI116" s="158"/>
    </row>
    <row r="117" spans="1:35" ht="22.6" customHeight="1" x14ac:dyDescent="0.25">
      <c r="A117" s="162">
        <v>107</v>
      </c>
      <c r="B117" s="163" t="s">
        <v>492</v>
      </c>
      <c r="C117" s="164">
        <f t="shared" si="24"/>
        <v>52146.297200000001</v>
      </c>
      <c r="D117" s="165">
        <f>+'Sheet1 -c.lanh'!D120/1000000</f>
        <v>71.099999999999994</v>
      </c>
      <c r="E117" s="165">
        <f>+'Sheet1 -c.lanh'!E120/1000000</f>
        <v>52075.197200000002</v>
      </c>
      <c r="F117" s="165">
        <f>+'Sheet1 -c.lanh'!F120/1000000</f>
        <v>0</v>
      </c>
      <c r="G117" s="165">
        <f>+'Sheet1 -c.lanh'!G120/1000000</f>
        <v>0</v>
      </c>
      <c r="H117" s="165">
        <f>+'Sheet1 -c.lanh'!H120/1000000</f>
        <v>0</v>
      </c>
      <c r="I117" s="164">
        <f t="shared" ref="I117:I129" si="33">+SUM(J117:K117)</f>
        <v>0</v>
      </c>
      <c r="J117" s="165">
        <f>+'Sheet1 -c.lanh'!K120/1000000</f>
        <v>0</v>
      </c>
      <c r="K117" s="165">
        <f>+'Sheet1 -c.lanh'!L120/1000000</f>
        <v>0</v>
      </c>
      <c r="L117" s="164">
        <f t="shared" si="26"/>
        <v>57850.821698</v>
      </c>
      <c r="M117" s="165">
        <f>+'Sheet1 -c.lanh'!N120/1000000</f>
        <v>71.099999999999994</v>
      </c>
      <c r="N117" s="165">
        <f>+'Sheet1 -c.lanh'!O120/1000000</f>
        <v>50803.621698000003</v>
      </c>
      <c r="O117" s="165">
        <f>+'Sheet1 -c.lanh'!P120/1000000</f>
        <v>0</v>
      </c>
      <c r="P117" s="165">
        <f>+'Sheet1 -c.lanh'!Q120/1000000</f>
        <v>0</v>
      </c>
      <c r="Q117" s="164">
        <f t="shared" si="23"/>
        <v>0</v>
      </c>
      <c r="R117" s="165">
        <f>+'Sheet1 -c.lanh'!S120/1000000</f>
        <v>0</v>
      </c>
      <c r="S117" s="165">
        <f>+'Sheet1 -c.lanh'!T120/1000000</f>
        <v>0</v>
      </c>
      <c r="T117" s="165">
        <f>+'Sheet1 -c.lanh'!U120/1000000</f>
        <v>0</v>
      </c>
      <c r="U117" s="165">
        <f>+'Sheet1 -c.lanh'!V120/1000000</f>
        <v>0</v>
      </c>
      <c r="V117" s="164">
        <f t="shared" si="27"/>
        <v>6976.1</v>
      </c>
      <c r="W117" s="165">
        <f>+'Sheet1 -c.lanh'!X120/1000000</f>
        <v>0</v>
      </c>
      <c r="X117" s="165">
        <f>+'Sheet1 -c.lanh'!Y120/1000000</f>
        <v>6976.1</v>
      </c>
      <c r="Y117" s="166">
        <f t="shared" si="28"/>
        <v>1.1093946225198132</v>
      </c>
      <c r="Z117" s="166">
        <f t="shared" si="30"/>
        <v>1</v>
      </c>
      <c r="AA117" s="166"/>
      <c r="AB117" s="166"/>
      <c r="AC117" s="166"/>
      <c r="AD117" s="166"/>
      <c r="AE117" s="167"/>
      <c r="AF117" s="167"/>
      <c r="AG117" s="167"/>
      <c r="AH117" s="143">
        <f t="shared" si="25"/>
        <v>0</v>
      </c>
      <c r="AI117" s="158"/>
    </row>
    <row r="118" spans="1:35" ht="22.6" customHeight="1" x14ac:dyDescent="0.25">
      <c r="A118" s="162">
        <v>108</v>
      </c>
      <c r="B118" s="163" t="s">
        <v>555</v>
      </c>
      <c r="C118" s="164">
        <f t="shared" si="24"/>
        <v>54</v>
      </c>
      <c r="D118" s="165">
        <f>+'Sheet1 -c.lanh'!D121/1000000</f>
        <v>0</v>
      </c>
      <c r="E118" s="165">
        <f>+'Sheet1 -c.lanh'!E121/1000000</f>
        <v>54</v>
      </c>
      <c r="F118" s="165">
        <f>+'Sheet1 -c.lanh'!F121/1000000</f>
        <v>0</v>
      </c>
      <c r="G118" s="165">
        <f>+'Sheet1 -c.lanh'!G121/1000000</f>
        <v>0</v>
      </c>
      <c r="H118" s="165">
        <f>+'Sheet1 -c.lanh'!H121/1000000</f>
        <v>0</v>
      </c>
      <c r="I118" s="164">
        <f t="shared" si="33"/>
        <v>0</v>
      </c>
      <c r="J118" s="165">
        <f>+'Sheet1 -c.lanh'!K121/1000000</f>
        <v>0</v>
      </c>
      <c r="K118" s="165">
        <f>+'Sheet1 -c.lanh'!L121/1000000</f>
        <v>0</v>
      </c>
      <c r="L118" s="164">
        <f t="shared" si="26"/>
        <v>54</v>
      </c>
      <c r="M118" s="165">
        <f>+'Sheet1 -c.lanh'!N121/1000000</f>
        <v>0</v>
      </c>
      <c r="N118" s="165">
        <f>+'Sheet1 -c.lanh'!O121/1000000</f>
        <v>54</v>
      </c>
      <c r="O118" s="165">
        <f>+'Sheet1 -c.lanh'!P121/1000000</f>
        <v>0</v>
      </c>
      <c r="P118" s="165">
        <f>+'Sheet1 -c.lanh'!Q121/1000000</f>
        <v>0</v>
      </c>
      <c r="Q118" s="164"/>
      <c r="R118" s="165">
        <f>+'Sheet1 -c.lanh'!S121/1000000</f>
        <v>0</v>
      </c>
      <c r="S118" s="165">
        <f>+'Sheet1 -c.lanh'!T121/1000000</f>
        <v>0</v>
      </c>
      <c r="T118" s="165">
        <f>+'Sheet1 -c.lanh'!U121/1000000</f>
        <v>0</v>
      </c>
      <c r="U118" s="165">
        <f>+'Sheet1 -c.lanh'!V121/1000000</f>
        <v>0</v>
      </c>
      <c r="V118" s="164">
        <f t="shared" si="27"/>
        <v>0</v>
      </c>
      <c r="W118" s="165">
        <f>+'Sheet1 -c.lanh'!X121/1000000</f>
        <v>0</v>
      </c>
      <c r="X118" s="165">
        <f>+'Sheet1 -c.lanh'!Y121/1000000</f>
        <v>0</v>
      </c>
      <c r="Y118" s="166"/>
      <c r="Z118" s="166"/>
      <c r="AA118" s="166"/>
      <c r="AB118" s="166"/>
      <c r="AC118" s="166"/>
      <c r="AD118" s="166"/>
      <c r="AE118" s="167"/>
      <c r="AF118" s="167"/>
      <c r="AG118" s="167"/>
      <c r="AH118" s="143">
        <f t="shared" si="25"/>
        <v>0</v>
      </c>
      <c r="AI118" s="158"/>
    </row>
    <row r="119" spans="1:35" ht="22.6" customHeight="1" x14ac:dyDescent="0.25">
      <c r="A119" s="162">
        <v>109</v>
      </c>
      <c r="B119" s="163" t="s">
        <v>566</v>
      </c>
      <c r="C119" s="164">
        <f t="shared" si="24"/>
        <v>59489</v>
      </c>
      <c r="D119" s="165">
        <f>+'Sheet1 -c.lanh'!D122/1000000</f>
        <v>7700</v>
      </c>
      <c r="E119" s="165">
        <f>+'Sheet1 -c.lanh'!E122/1000000</f>
        <v>51789</v>
      </c>
      <c r="F119" s="165">
        <f>+'Sheet1 -c.lanh'!F122/1000000</f>
        <v>0</v>
      </c>
      <c r="G119" s="165">
        <f>+'Sheet1 -c.lanh'!G122/1000000</f>
        <v>0</v>
      </c>
      <c r="H119" s="165">
        <f>+'Sheet1 -c.lanh'!H122/1000000</f>
        <v>0</v>
      </c>
      <c r="I119" s="164">
        <f t="shared" si="33"/>
        <v>0</v>
      </c>
      <c r="J119" s="165">
        <f>+'Sheet1 -c.lanh'!K122/1000000</f>
        <v>0</v>
      </c>
      <c r="K119" s="165">
        <f>+'Sheet1 -c.lanh'!L122/1000000</f>
        <v>0</v>
      </c>
      <c r="L119" s="164">
        <f t="shared" si="26"/>
        <v>51536.090392999999</v>
      </c>
      <c r="M119" s="165">
        <f>+'Sheet1 -c.lanh'!N122/1000000</f>
        <v>1797.133</v>
      </c>
      <c r="N119" s="165">
        <f>+'Sheet1 -c.lanh'!O122/1000000</f>
        <v>41223.726999999999</v>
      </c>
      <c r="O119" s="165">
        <f>+'Sheet1 -c.lanh'!P122/1000000</f>
        <v>0</v>
      </c>
      <c r="P119" s="165">
        <f>+'Sheet1 -c.lanh'!Q122/1000000</f>
        <v>0</v>
      </c>
      <c r="Q119" s="164">
        <f t="shared" si="23"/>
        <v>0</v>
      </c>
      <c r="R119" s="165">
        <f>+'Sheet1 -c.lanh'!S122/1000000</f>
        <v>0</v>
      </c>
      <c r="S119" s="165">
        <f>+'Sheet1 -c.lanh'!T122/1000000</f>
        <v>0</v>
      </c>
      <c r="T119" s="165">
        <f>+'Sheet1 -c.lanh'!U122/1000000</f>
        <v>0</v>
      </c>
      <c r="U119" s="165">
        <f>+'Sheet1 -c.lanh'!V122/1000000</f>
        <v>0</v>
      </c>
      <c r="V119" s="164">
        <f t="shared" si="27"/>
        <v>8515.2303929999998</v>
      </c>
      <c r="W119" s="165">
        <f>+'Sheet1 -c.lanh'!X122/1000000</f>
        <v>5902.8670000000002</v>
      </c>
      <c r="X119" s="165">
        <f>+'Sheet1 -c.lanh'!Y122/1000000</f>
        <v>2612.3633930000001</v>
      </c>
      <c r="Y119" s="166">
        <f t="shared" si="28"/>
        <v>0.86631293840878143</v>
      </c>
      <c r="Z119" s="166">
        <f t="shared" si="30"/>
        <v>0.2333938961038961</v>
      </c>
      <c r="AA119" s="166"/>
      <c r="AB119" s="166"/>
      <c r="AC119" s="166"/>
      <c r="AD119" s="166"/>
      <c r="AE119" s="167"/>
      <c r="AF119" s="167"/>
      <c r="AG119" s="167"/>
      <c r="AH119" s="143">
        <f t="shared" si="25"/>
        <v>0</v>
      </c>
      <c r="AI119" s="158"/>
    </row>
    <row r="120" spans="1:35" ht="22.6" customHeight="1" x14ac:dyDescent="0.25">
      <c r="A120" s="162">
        <v>110</v>
      </c>
      <c r="B120" s="163" t="s">
        <v>557</v>
      </c>
      <c r="C120" s="164">
        <f t="shared" si="24"/>
        <v>80</v>
      </c>
      <c r="D120" s="165">
        <f>+'Sheet1 -c.lanh'!D123/1000000</f>
        <v>0</v>
      </c>
      <c r="E120" s="165">
        <f>+'Sheet1 -c.lanh'!E123/1000000</f>
        <v>80</v>
      </c>
      <c r="F120" s="165">
        <f>+'Sheet1 -c.lanh'!F123/1000000</f>
        <v>0</v>
      </c>
      <c r="G120" s="165">
        <f>+'Sheet1 -c.lanh'!G123/1000000</f>
        <v>0</v>
      </c>
      <c r="H120" s="165">
        <f>+'Sheet1 -c.lanh'!H123/1000000</f>
        <v>0</v>
      </c>
      <c r="I120" s="164">
        <f t="shared" si="33"/>
        <v>0</v>
      </c>
      <c r="J120" s="165">
        <f>+'Sheet1 -c.lanh'!K123/1000000</f>
        <v>0</v>
      </c>
      <c r="K120" s="165">
        <f>+'Sheet1 -c.lanh'!L123/1000000</f>
        <v>0</v>
      </c>
      <c r="L120" s="164">
        <f t="shared" si="26"/>
        <v>80</v>
      </c>
      <c r="M120" s="165">
        <f>+'Sheet1 -c.lanh'!N123/1000000</f>
        <v>0</v>
      </c>
      <c r="N120" s="165">
        <f>+'Sheet1 -c.lanh'!O123/1000000</f>
        <v>80</v>
      </c>
      <c r="O120" s="165">
        <f>+'Sheet1 -c.lanh'!P123/1000000</f>
        <v>0</v>
      </c>
      <c r="P120" s="165">
        <f>+'Sheet1 -c.lanh'!Q123/1000000</f>
        <v>0</v>
      </c>
      <c r="Q120" s="164">
        <f t="shared" si="23"/>
        <v>0</v>
      </c>
      <c r="R120" s="165">
        <f>+'Sheet1 -c.lanh'!S123/1000000</f>
        <v>0</v>
      </c>
      <c r="S120" s="165">
        <f>+'Sheet1 -c.lanh'!T123/1000000</f>
        <v>0</v>
      </c>
      <c r="T120" s="165">
        <f>+'Sheet1 -c.lanh'!U123/1000000</f>
        <v>0</v>
      </c>
      <c r="U120" s="165">
        <f>+'Sheet1 -c.lanh'!V123/1000000</f>
        <v>0</v>
      </c>
      <c r="V120" s="164">
        <f t="shared" si="27"/>
        <v>0</v>
      </c>
      <c r="W120" s="165">
        <f>+'Sheet1 -c.lanh'!X123/1000000</f>
        <v>0</v>
      </c>
      <c r="X120" s="165">
        <f>+'Sheet1 -c.lanh'!Y123/1000000</f>
        <v>0</v>
      </c>
      <c r="Y120" s="166">
        <f t="shared" si="28"/>
        <v>1</v>
      </c>
      <c r="Z120" s="166" t="e">
        <f t="shared" si="30"/>
        <v>#DIV/0!</v>
      </c>
      <c r="AA120" s="166"/>
      <c r="AB120" s="166"/>
      <c r="AC120" s="166"/>
      <c r="AD120" s="166"/>
      <c r="AE120" s="167"/>
      <c r="AF120" s="167"/>
      <c r="AG120" s="167"/>
      <c r="AH120" s="143">
        <f t="shared" si="25"/>
        <v>0</v>
      </c>
      <c r="AI120" s="158"/>
    </row>
    <row r="121" spans="1:35" ht="20.95" x14ac:dyDescent="0.25">
      <c r="A121" s="162">
        <v>111</v>
      </c>
      <c r="B121" s="163" t="s">
        <v>579</v>
      </c>
      <c r="C121" s="164">
        <f t="shared" si="24"/>
        <v>55</v>
      </c>
      <c r="D121" s="165">
        <f>+'Sheet1 -c.lanh'!D124/1000000</f>
        <v>0</v>
      </c>
      <c r="E121" s="165">
        <f>+'Sheet1 -c.lanh'!E124/1000000</f>
        <v>55</v>
      </c>
      <c r="F121" s="165">
        <f>+'Sheet1 -c.lanh'!F124/1000000</f>
        <v>0</v>
      </c>
      <c r="G121" s="165">
        <f>+'Sheet1 -c.lanh'!G124/1000000</f>
        <v>0</v>
      </c>
      <c r="H121" s="165">
        <f>+'Sheet1 -c.lanh'!H124/1000000</f>
        <v>0</v>
      </c>
      <c r="I121" s="164">
        <f t="shared" si="33"/>
        <v>0</v>
      </c>
      <c r="J121" s="165">
        <f>+'Sheet1 -c.lanh'!K124/1000000</f>
        <v>0</v>
      </c>
      <c r="K121" s="165">
        <f>+'Sheet1 -c.lanh'!L124/1000000</f>
        <v>0</v>
      </c>
      <c r="L121" s="164">
        <f t="shared" si="26"/>
        <v>55</v>
      </c>
      <c r="M121" s="165">
        <f>+'Sheet1 -c.lanh'!N124/1000000</f>
        <v>0</v>
      </c>
      <c r="N121" s="165">
        <f>+'Sheet1 -c.lanh'!O124/1000000</f>
        <v>55</v>
      </c>
      <c r="O121" s="165">
        <f>+'Sheet1 -c.lanh'!P124/1000000</f>
        <v>0</v>
      </c>
      <c r="P121" s="165">
        <f>+'Sheet1 -c.lanh'!Q124/1000000</f>
        <v>0</v>
      </c>
      <c r="Q121" s="164">
        <f t="shared" si="23"/>
        <v>0</v>
      </c>
      <c r="R121" s="165">
        <f>+'Sheet1 -c.lanh'!S124/1000000</f>
        <v>0</v>
      </c>
      <c r="S121" s="165">
        <f>+'Sheet1 -c.lanh'!T124/1000000</f>
        <v>0</v>
      </c>
      <c r="T121" s="165">
        <f>+'Sheet1 -c.lanh'!U124/1000000</f>
        <v>0</v>
      </c>
      <c r="U121" s="165">
        <f>+'Sheet1 -c.lanh'!V124/1000000</f>
        <v>0</v>
      </c>
      <c r="V121" s="164">
        <f t="shared" si="27"/>
        <v>0</v>
      </c>
      <c r="W121" s="165">
        <f>+'Sheet1 -c.lanh'!X124/1000000</f>
        <v>0</v>
      </c>
      <c r="X121" s="165">
        <f>+'Sheet1 -c.lanh'!Y124/1000000</f>
        <v>0</v>
      </c>
      <c r="Y121" s="166">
        <f t="shared" si="28"/>
        <v>1</v>
      </c>
      <c r="Z121" s="166"/>
      <c r="AA121" s="166"/>
      <c r="AB121" s="166"/>
      <c r="AC121" s="166"/>
      <c r="AD121" s="166"/>
      <c r="AE121" s="167"/>
      <c r="AF121" s="167"/>
      <c r="AG121" s="167"/>
      <c r="AH121" s="143">
        <f t="shared" si="25"/>
        <v>0</v>
      </c>
      <c r="AI121" s="158"/>
    </row>
    <row r="122" spans="1:35" ht="15.05" customHeight="1" x14ac:dyDescent="0.25">
      <c r="A122" s="162">
        <v>112</v>
      </c>
      <c r="B122" s="163" t="s">
        <v>488</v>
      </c>
      <c r="C122" s="164">
        <f t="shared" si="24"/>
        <v>21648.99784</v>
      </c>
      <c r="D122" s="165">
        <f>+'Sheet1 -c.lanh'!D125/1000000</f>
        <v>0</v>
      </c>
      <c r="E122" s="165">
        <f>+'Sheet1 -c.lanh'!E125/1000000</f>
        <v>21648.99784</v>
      </c>
      <c r="F122" s="165">
        <f>+'Sheet1 -c.lanh'!F125/1000000</f>
        <v>0</v>
      </c>
      <c r="G122" s="165">
        <f>+'Sheet1 -c.lanh'!G125/1000000</f>
        <v>0</v>
      </c>
      <c r="H122" s="165">
        <f>+'Sheet1 -c.lanh'!H125/1000000</f>
        <v>0</v>
      </c>
      <c r="I122" s="164">
        <f t="shared" si="33"/>
        <v>0</v>
      </c>
      <c r="J122" s="165">
        <f>+'Sheet1 -c.lanh'!K125/1000000</f>
        <v>0</v>
      </c>
      <c r="K122" s="165">
        <f>+'Sheet1 -c.lanh'!L125/1000000</f>
        <v>0</v>
      </c>
      <c r="L122" s="164">
        <f t="shared" si="26"/>
        <v>24582.738744999999</v>
      </c>
      <c r="M122" s="165">
        <f>+'Sheet1 -c.lanh'!N125/1000000</f>
        <v>0</v>
      </c>
      <c r="N122" s="165">
        <f>+'Sheet1 -c.lanh'!O125/1000000</f>
        <v>17542.802222999999</v>
      </c>
      <c r="O122" s="165">
        <f>+'Sheet1 -c.lanh'!P125/1000000</f>
        <v>0</v>
      </c>
      <c r="P122" s="165">
        <f>+'Sheet1 -c.lanh'!Q125/1000000</f>
        <v>0</v>
      </c>
      <c r="Q122" s="164">
        <f t="shared" si="23"/>
        <v>0</v>
      </c>
      <c r="R122" s="165">
        <f>+'Sheet1 -c.lanh'!S125/1000000</f>
        <v>0</v>
      </c>
      <c r="S122" s="165">
        <f>+'Sheet1 -c.lanh'!T125/1000000</f>
        <v>0</v>
      </c>
      <c r="T122" s="165">
        <f>+'Sheet1 -c.lanh'!U125/1000000</f>
        <v>0</v>
      </c>
      <c r="U122" s="165">
        <f>+'Sheet1 -c.lanh'!V125/1000000</f>
        <v>0</v>
      </c>
      <c r="V122" s="164">
        <f t="shared" si="27"/>
        <v>7039.936522</v>
      </c>
      <c r="W122" s="165">
        <f>+'Sheet1 -c.lanh'!X125/1000000</f>
        <v>0</v>
      </c>
      <c r="X122" s="165">
        <f>+'Sheet1 -c.lanh'!Y125/1000000</f>
        <v>7039.936522</v>
      </c>
      <c r="Y122" s="166">
        <f t="shared" si="28"/>
        <v>1.1355139358727933</v>
      </c>
      <c r="Z122" s="166" t="e">
        <f t="shared" si="30"/>
        <v>#DIV/0!</v>
      </c>
      <c r="AA122" s="166"/>
      <c r="AB122" s="166"/>
      <c r="AC122" s="166"/>
      <c r="AD122" s="166"/>
      <c r="AE122" s="167"/>
      <c r="AF122" s="167"/>
      <c r="AG122" s="167"/>
      <c r="AH122" s="143">
        <f t="shared" si="25"/>
        <v>0</v>
      </c>
      <c r="AI122" s="158"/>
    </row>
    <row r="123" spans="1:35" ht="15.05" customHeight="1" x14ac:dyDescent="0.25">
      <c r="A123" s="162">
        <v>113</v>
      </c>
      <c r="B123" s="163" t="s">
        <v>563</v>
      </c>
      <c r="C123" s="164">
        <f t="shared" si="24"/>
        <v>27454</v>
      </c>
      <c r="D123" s="165">
        <f>+'Sheet1 -c.lanh'!D126/1000000</f>
        <v>0</v>
      </c>
      <c r="E123" s="165">
        <f>+'Sheet1 -c.lanh'!E126/1000000</f>
        <v>27454</v>
      </c>
      <c r="F123" s="165">
        <f>+'Sheet1 -c.lanh'!F126/1000000</f>
        <v>0</v>
      </c>
      <c r="G123" s="165">
        <f>+'Sheet1 -c.lanh'!G126/1000000</f>
        <v>0</v>
      </c>
      <c r="H123" s="165">
        <f>+'Sheet1 -c.lanh'!H126/1000000</f>
        <v>0</v>
      </c>
      <c r="I123" s="164">
        <f t="shared" si="33"/>
        <v>0</v>
      </c>
      <c r="J123" s="165">
        <f>+'Sheet1 -c.lanh'!K126/1000000</f>
        <v>0</v>
      </c>
      <c r="K123" s="165">
        <f>+'Sheet1 -c.lanh'!L126/1000000</f>
        <v>0</v>
      </c>
      <c r="L123" s="164">
        <f t="shared" si="26"/>
        <v>15497.862906</v>
      </c>
      <c r="M123" s="165">
        <f>+'Sheet1 -c.lanh'!N126/1000000</f>
        <v>0</v>
      </c>
      <c r="N123" s="165">
        <f>+'Sheet1 -c.lanh'!O126/1000000</f>
        <v>11857.770748000001</v>
      </c>
      <c r="O123" s="165">
        <f>+'Sheet1 -c.lanh'!P126/1000000</f>
        <v>0</v>
      </c>
      <c r="P123" s="165">
        <f>+'Sheet1 -c.lanh'!Q126/1000000</f>
        <v>0</v>
      </c>
      <c r="Q123" s="164">
        <f t="shared" si="23"/>
        <v>0</v>
      </c>
      <c r="R123" s="165">
        <f>+'Sheet1 -c.lanh'!S126/1000000</f>
        <v>0</v>
      </c>
      <c r="S123" s="165">
        <f>+'Sheet1 -c.lanh'!T126/1000000</f>
        <v>0</v>
      </c>
      <c r="T123" s="165">
        <f>+'Sheet1 -c.lanh'!U126/1000000</f>
        <v>0</v>
      </c>
      <c r="U123" s="165">
        <f>+'Sheet1 -c.lanh'!V126/1000000</f>
        <v>0</v>
      </c>
      <c r="V123" s="164">
        <f t="shared" si="27"/>
        <v>3640.0921579999999</v>
      </c>
      <c r="W123" s="165">
        <f>+'Sheet1 -c.lanh'!X126/1000000</f>
        <v>0</v>
      </c>
      <c r="X123" s="165">
        <f>+'Sheet1 -c.lanh'!Y126/1000000</f>
        <v>3640.0921579999999</v>
      </c>
      <c r="Y123" s="166"/>
      <c r="Z123" s="166"/>
      <c r="AA123" s="166"/>
      <c r="AB123" s="166"/>
      <c r="AC123" s="166"/>
      <c r="AD123" s="166"/>
      <c r="AE123" s="167"/>
      <c r="AF123" s="167"/>
      <c r="AG123" s="167"/>
      <c r="AH123" s="143">
        <f t="shared" si="25"/>
        <v>0</v>
      </c>
      <c r="AI123" s="158"/>
    </row>
    <row r="124" spans="1:35" ht="22.6" customHeight="1" x14ac:dyDescent="0.25">
      <c r="A124" s="162">
        <v>114</v>
      </c>
      <c r="B124" s="163" t="s">
        <v>564</v>
      </c>
      <c r="C124" s="164">
        <f t="shared" si="24"/>
        <v>69607.762444000007</v>
      </c>
      <c r="D124" s="165">
        <f>+'Sheet1 -c.lanh'!D127/1000000</f>
        <v>10800.367</v>
      </c>
      <c r="E124" s="165">
        <f>+'Sheet1 -c.lanh'!E127/1000000</f>
        <v>58807.395444000002</v>
      </c>
      <c r="F124" s="165">
        <f>+'Sheet1 -c.lanh'!F127/1000000</f>
        <v>0</v>
      </c>
      <c r="G124" s="165">
        <f>+'Sheet1 -c.lanh'!G127/1000000</f>
        <v>0</v>
      </c>
      <c r="H124" s="165">
        <f>+'Sheet1 -c.lanh'!H127/1000000</f>
        <v>0</v>
      </c>
      <c r="I124" s="164">
        <f t="shared" si="33"/>
        <v>0</v>
      </c>
      <c r="J124" s="165">
        <f>+'Sheet1 -c.lanh'!K127/1000000</f>
        <v>0</v>
      </c>
      <c r="K124" s="165">
        <f>+'Sheet1 -c.lanh'!L127/1000000</f>
        <v>0</v>
      </c>
      <c r="L124" s="164">
        <f t="shared" si="26"/>
        <v>64290.426356000011</v>
      </c>
      <c r="M124" s="165">
        <f>+'Sheet1 -c.lanh'!N127/1000000</f>
        <v>6919.84</v>
      </c>
      <c r="N124" s="165">
        <f>+'Sheet1 -c.lanh'!O127/1000000</f>
        <v>42638.430912000003</v>
      </c>
      <c r="O124" s="165">
        <f>+'Sheet1 -c.lanh'!P127/1000000</f>
        <v>0</v>
      </c>
      <c r="P124" s="165">
        <f>+'Sheet1 -c.lanh'!Q127/1000000</f>
        <v>0</v>
      </c>
      <c r="Q124" s="164">
        <f t="shared" si="23"/>
        <v>0</v>
      </c>
      <c r="R124" s="165">
        <f>+'Sheet1 -c.lanh'!S127/1000000</f>
        <v>0</v>
      </c>
      <c r="S124" s="165">
        <f>+'Sheet1 -c.lanh'!T127/1000000</f>
        <v>0</v>
      </c>
      <c r="T124" s="165">
        <f>+'Sheet1 -c.lanh'!U127/1000000</f>
        <v>0</v>
      </c>
      <c r="U124" s="165">
        <f>+'Sheet1 -c.lanh'!V127/1000000</f>
        <v>0</v>
      </c>
      <c r="V124" s="164">
        <f t="shared" si="27"/>
        <v>14732.155444</v>
      </c>
      <c r="W124" s="165">
        <f>+'Sheet1 -c.lanh'!X127/1000000</f>
        <v>4230.16</v>
      </c>
      <c r="X124" s="165">
        <f>+'Sheet1 -c.lanh'!Y127/1000000</f>
        <v>10501.995444</v>
      </c>
      <c r="Y124" s="166"/>
      <c r="Z124" s="166"/>
      <c r="AA124" s="166"/>
      <c r="AB124" s="166"/>
      <c r="AC124" s="166"/>
      <c r="AD124" s="166"/>
      <c r="AE124" s="167"/>
      <c r="AF124" s="167"/>
      <c r="AG124" s="167"/>
      <c r="AH124" s="143">
        <f t="shared" si="25"/>
        <v>0</v>
      </c>
      <c r="AI124" s="158"/>
    </row>
    <row r="125" spans="1:35" ht="15.05" customHeight="1" x14ac:dyDescent="0.25">
      <c r="A125" s="162">
        <v>115</v>
      </c>
      <c r="B125" s="163" t="s">
        <v>480</v>
      </c>
      <c r="C125" s="164">
        <f t="shared" si="24"/>
        <v>48</v>
      </c>
      <c r="D125" s="165">
        <f>+'Sheet1 -c.lanh'!D128/1000000</f>
        <v>0</v>
      </c>
      <c r="E125" s="165">
        <f>+'Sheet1 -c.lanh'!E128/1000000</f>
        <v>48</v>
      </c>
      <c r="F125" s="165">
        <f>+'Sheet1 -c.lanh'!F128/1000000</f>
        <v>0</v>
      </c>
      <c r="G125" s="165">
        <f>+'Sheet1 -c.lanh'!G128/1000000</f>
        <v>0</v>
      </c>
      <c r="H125" s="165">
        <f>+'Sheet1 -c.lanh'!H128/1000000</f>
        <v>0</v>
      </c>
      <c r="I125" s="164">
        <f t="shared" si="33"/>
        <v>0</v>
      </c>
      <c r="J125" s="165">
        <f>+'Sheet1 -c.lanh'!K128/1000000</f>
        <v>0</v>
      </c>
      <c r="K125" s="165">
        <f>+'Sheet1 -c.lanh'!L128/1000000</f>
        <v>0</v>
      </c>
      <c r="L125" s="164">
        <f t="shared" si="26"/>
        <v>48</v>
      </c>
      <c r="M125" s="165">
        <f>+'Sheet1 -c.lanh'!N128/1000000</f>
        <v>0</v>
      </c>
      <c r="N125" s="165">
        <f>+'Sheet1 -c.lanh'!O128/1000000</f>
        <v>48</v>
      </c>
      <c r="O125" s="165">
        <f>+'Sheet1 -c.lanh'!P128/1000000</f>
        <v>0</v>
      </c>
      <c r="P125" s="165">
        <f>+'Sheet1 -c.lanh'!Q128/1000000</f>
        <v>0</v>
      </c>
      <c r="Q125" s="164">
        <f t="shared" si="23"/>
        <v>0</v>
      </c>
      <c r="R125" s="165">
        <f>+'Sheet1 -c.lanh'!S128/1000000</f>
        <v>0</v>
      </c>
      <c r="S125" s="165">
        <f>+'Sheet1 -c.lanh'!T128/1000000</f>
        <v>0</v>
      </c>
      <c r="T125" s="165">
        <f>+'Sheet1 -c.lanh'!U128/1000000</f>
        <v>0</v>
      </c>
      <c r="U125" s="165">
        <f>+'Sheet1 -c.lanh'!V128/1000000</f>
        <v>0</v>
      </c>
      <c r="V125" s="164">
        <f t="shared" si="27"/>
        <v>0</v>
      </c>
      <c r="W125" s="165">
        <f>+'Sheet1 -c.lanh'!X128/1000000</f>
        <v>0</v>
      </c>
      <c r="X125" s="165">
        <f>+'Sheet1 -c.lanh'!Y128/1000000</f>
        <v>0</v>
      </c>
      <c r="Y125" s="166">
        <f t="shared" si="28"/>
        <v>1</v>
      </c>
      <c r="Z125" s="166" t="e">
        <f t="shared" si="30"/>
        <v>#DIV/0!</v>
      </c>
      <c r="AA125" s="166"/>
      <c r="AB125" s="166"/>
      <c r="AC125" s="166"/>
      <c r="AD125" s="166"/>
      <c r="AE125" s="167"/>
      <c r="AF125" s="167"/>
      <c r="AG125" s="167"/>
      <c r="AH125" s="143">
        <f t="shared" si="25"/>
        <v>0</v>
      </c>
      <c r="AI125" s="158"/>
    </row>
    <row r="126" spans="1:35" ht="20.95" x14ac:dyDescent="0.25">
      <c r="A126" s="162">
        <v>116</v>
      </c>
      <c r="B126" s="163" t="s">
        <v>576</v>
      </c>
      <c r="C126" s="164">
        <f t="shared" si="24"/>
        <v>13366.89</v>
      </c>
      <c r="D126" s="165">
        <f>+'Sheet1 -c.lanh'!D129/1000000</f>
        <v>436.09500000000003</v>
      </c>
      <c r="E126" s="165">
        <f>+'Sheet1 -c.lanh'!E129/1000000</f>
        <v>12930.795</v>
      </c>
      <c r="F126" s="165">
        <f>+'Sheet1 -c.lanh'!F129/1000000</f>
        <v>0</v>
      </c>
      <c r="G126" s="165">
        <f>+'Sheet1 -c.lanh'!G129/1000000</f>
        <v>0</v>
      </c>
      <c r="H126" s="165">
        <f>+'Sheet1 -c.lanh'!H129/1000000</f>
        <v>0</v>
      </c>
      <c r="I126" s="164">
        <f t="shared" si="33"/>
        <v>0</v>
      </c>
      <c r="J126" s="165">
        <f>+'Sheet1 -c.lanh'!K129/1000000</f>
        <v>0</v>
      </c>
      <c r="K126" s="165">
        <f>+'Sheet1 -c.lanh'!L129/1000000</f>
        <v>0</v>
      </c>
      <c r="L126" s="164">
        <f t="shared" si="26"/>
        <v>8523.6031279999988</v>
      </c>
      <c r="M126" s="165">
        <f>+'Sheet1 -c.lanh'!N129/1000000</f>
        <v>436.09500000000003</v>
      </c>
      <c r="N126" s="165">
        <f>+'Sheet1 -c.lanh'!O129/1000000</f>
        <v>8054.250849</v>
      </c>
      <c r="O126" s="165">
        <f>+'Sheet1 -c.lanh'!P129/1000000</f>
        <v>0</v>
      </c>
      <c r="P126" s="165">
        <f>+'Sheet1 -c.lanh'!Q129/1000000</f>
        <v>0</v>
      </c>
      <c r="Q126" s="164">
        <f t="shared" si="23"/>
        <v>0</v>
      </c>
      <c r="R126" s="165">
        <f>+'Sheet1 -c.lanh'!S129/1000000</f>
        <v>0</v>
      </c>
      <c r="S126" s="165">
        <f>+'Sheet1 -c.lanh'!T129/1000000</f>
        <v>0</v>
      </c>
      <c r="T126" s="165">
        <f>+'Sheet1 -c.lanh'!U129/1000000</f>
        <v>0</v>
      </c>
      <c r="U126" s="165">
        <f>+'Sheet1 -c.lanh'!V129/1000000</f>
        <v>0</v>
      </c>
      <c r="V126" s="164">
        <f t="shared" si="27"/>
        <v>33.257278999999997</v>
      </c>
      <c r="W126" s="165">
        <f>+'Sheet1 -c.lanh'!X129/1000000</f>
        <v>0</v>
      </c>
      <c r="X126" s="165">
        <f>+'Sheet1 -c.lanh'!Y129/1000000</f>
        <v>33.257278999999997</v>
      </c>
      <c r="Y126" s="166"/>
      <c r="Z126" s="166"/>
      <c r="AA126" s="166"/>
      <c r="AB126" s="166"/>
      <c r="AC126" s="166"/>
      <c r="AD126" s="166"/>
      <c r="AE126" s="167"/>
      <c r="AF126" s="167"/>
      <c r="AG126" s="167"/>
      <c r="AH126" s="143">
        <f t="shared" si="25"/>
        <v>0</v>
      </c>
      <c r="AI126" s="158"/>
    </row>
    <row r="127" spans="1:35" x14ac:dyDescent="0.25">
      <c r="A127" s="162">
        <v>117</v>
      </c>
      <c r="B127" s="163" t="s">
        <v>577</v>
      </c>
      <c r="C127" s="164">
        <f t="shared" si="24"/>
        <v>119273.10871099999</v>
      </c>
      <c r="D127" s="165">
        <f>+'Sheet1 -c.lanh'!D130/1000000</f>
        <v>273.10871100000003</v>
      </c>
      <c r="E127" s="165">
        <f>+'Sheet1 -c.lanh'!E130/1000000</f>
        <v>119000</v>
      </c>
      <c r="F127" s="165">
        <f>+'Sheet1 -c.lanh'!F130/1000000</f>
        <v>0</v>
      </c>
      <c r="G127" s="165">
        <f>+'Sheet1 -c.lanh'!G130/1000000</f>
        <v>0</v>
      </c>
      <c r="H127" s="165">
        <f>+'Sheet1 -c.lanh'!H130/1000000</f>
        <v>0</v>
      </c>
      <c r="I127" s="164">
        <f t="shared" si="33"/>
        <v>0</v>
      </c>
      <c r="J127" s="165">
        <f>+'Sheet1 -c.lanh'!K130/1000000</f>
        <v>0</v>
      </c>
      <c r="K127" s="165">
        <f>+'Sheet1 -c.lanh'!L130/1000000</f>
        <v>0</v>
      </c>
      <c r="L127" s="164">
        <f t="shared" si="26"/>
        <v>113524.656227</v>
      </c>
      <c r="M127" s="165">
        <f>+'Sheet1 -c.lanh'!N130/1000000</f>
        <v>9210.0856110000004</v>
      </c>
      <c r="N127" s="165">
        <f>+'Sheet1 -c.lanh'!O130/1000000</f>
        <v>104314.570616</v>
      </c>
      <c r="O127" s="165">
        <f>+'Sheet1 -c.lanh'!P130/1000000</f>
        <v>0</v>
      </c>
      <c r="P127" s="165">
        <f>+'Sheet1 -c.lanh'!Q130/1000000</f>
        <v>0</v>
      </c>
      <c r="Q127" s="164">
        <f t="shared" si="23"/>
        <v>0</v>
      </c>
      <c r="R127" s="165">
        <f>+'Sheet1 -c.lanh'!S130/1000000</f>
        <v>0</v>
      </c>
      <c r="S127" s="165">
        <f>+'Sheet1 -c.lanh'!T130/1000000</f>
        <v>0</v>
      </c>
      <c r="T127" s="165">
        <f>+'Sheet1 -c.lanh'!U130/1000000</f>
        <v>0</v>
      </c>
      <c r="U127" s="165">
        <f>+'Sheet1 -c.lanh'!V130/1000000</f>
        <v>0</v>
      </c>
      <c r="V127" s="164">
        <f t="shared" si="27"/>
        <v>0</v>
      </c>
      <c r="W127" s="165">
        <f>+'Sheet1 -c.lanh'!X130/1000000</f>
        <v>0</v>
      </c>
      <c r="X127" s="165">
        <f>+'Sheet1 -c.lanh'!Y130/1000000</f>
        <v>0</v>
      </c>
      <c r="Y127" s="166"/>
      <c r="Z127" s="166"/>
      <c r="AA127" s="166"/>
      <c r="AB127" s="166"/>
      <c r="AC127" s="166"/>
      <c r="AD127" s="166"/>
      <c r="AE127" s="167"/>
      <c r="AF127" s="167"/>
      <c r="AG127" s="167"/>
      <c r="AH127" s="143">
        <f t="shared" si="25"/>
        <v>0</v>
      </c>
      <c r="AI127" s="158"/>
    </row>
    <row r="128" spans="1:35" ht="20.95" x14ac:dyDescent="0.25">
      <c r="A128" s="162">
        <v>118</v>
      </c>
      <c r="B128" s="163" t="s">
        <v>578</v>
      </c>
      <c r="C128" s="164">
        <f t="shared" si="24"/>
        <v>60570.210068</v>
      </c>
      <c r="D128" s="165">
        <f>+'Sheet1 -c.lanh'!D131/1000000</f>
        <v>0</v>
      </c>
      <c r="E128" s="165">
        <f>+'Sheet1 -c.lanh'!E131/1000000</f>
        <v>60570.210068</v>
      </c>
      <c r="F128" s="165">
        <f>+'Sheet1 -c.lanh'!F131/1000000</f>
        <v>0</v>
      </c>
      <c r="G128" s="165">
        <f>+'Sheet1 -c.lanh'!G131/1000000</f>
        <v>0</v>
      </c>
      <c r="H128" s="165">
        <f>+'Sheet1 -c.lanh'!H131/1000000</f>
        <v>0</v>
      </c>
      <c r="I128" s="164">
        <f t="shared" si="33"/>
        <v>0</v>
      </c>
      <c r="J128" s="165">
        <f>+'Sheet1 -c.lanh'!K131/1000000</f>
        <v>0</v>
      </c>
      <c r="K128" s="165">
        <f>+'Sheet1 -c.lanh'!L131/1000000</f>
        <v>0</v>
      </c>
      <c r="L128" s="164">
        <f t="shared" si="26"/>
        <v>61298.472869999998</v>
      </c>
      <c r="M128" s="165">
        <f>+'Sheet1 -c.lanh'!N131/1000000</f>
        <v>0</v>
      </c>
      <c r="N128" s="165">
        <f>+'Sheet1 -c.lanh'!O131/1000000</f>
        <v>59516.429776999998</v>
      </c>
      <c r="O128" s="165">
        <f>+'Sheet1 -c.lanh'!P131/1000000</f>
        <v>0</v>
      </c>
      <c r="P128" s="165">
        <f>+'Sheet1 -c.lanh'!Q131/1000000</f>
        <v>0</v>
      </c>
      <c r="Q128" s="164">
        <f t="shared" si="23"/>
        <v>0</v>
      </c>
      <c r="R128" s="165">
        <f>+'Sheet1 -c.lanh'!S131/1000000</f>
        <v>0</v>
      </c>
      <c r="S128" s="165">
        <f>+'Sheet1 -c.lanh'!T131/1000000</f>
        <v>0</v>
      </c>
      <c r="T128" s="165">
        <f>+'Sheet1 -c.lanh'!U131/1000000</f>
        <v>0</v>
      </c>
      <c r="U128" s="165">
        <f>+'Sheet1 -c.lanh'!V131/1000000</f>
        <v>0</v>
      </c>
      <c r="V128" s="164">
        <f t="shared" si="27"/>
        <v>1782.043093</v>
      </c>
      <c r="W128" s="165">
        <f>+'Sheet1 -c.lanh'!X131/1000000</f>
        <v>0</v>
      </c>
      <c r="X128" s="165">
        <f>+'Sheet1 -c.lanh'!Y131/1000000</f>
        <v>1782.043093</v>
      </c>
      <c r="Y128" s="166"/>
      <c r="Z128" s="166"/>
      <c r="AA128" s="166"/>
      <c r="AB128" s="166"/>
      <c r="AC128" s="166"/>
      <c r="AD128" s="166"/>
      <c r="AE128" s="167"/>
      <c r="AF128" s="167"/>
      <c r="AG128" s="167"/>
      <c r="AH128" s="143">
        <f t="shared" si="25"/>
        <v>0</v>
      </c>
      <c r="AI128" s="158"/>
    </row>
    <row r="129" spans="1:64" s="145" customFormat="1" x14ac:dyDescent="0.25">
      <c r="A129" s="162">
        <v>119</v>
      </c>
      <c r="B129" s="163" t="s">
        <v>489</v>
      </c>
      <c r="C129" s="164">
        <f t="shared" si="24"/>
        <v>142</v>
      </c>
      <c r="D129" s="165">
        <f>+'Sheet1 -c.lanh'!D135/1000000</f>
        <v>0</v>
      </c>
      <c r="E129" s="165">
        <f>+'Sheet1 -c.lanh'!E135/1000000</f>
        <v>142</v>
      </c>
      <c r="F129" s="165">
        <f>+'Sheet1 -c.lanh'!F135/1000000</f>
        <v>0</v>
      </c>
      <c r="G129" s="165">
        <f>+'Sheet1 -c.lanh'!G135/1000000</f>
        <v>0</v>
      </c>
      <c r="H129" s="165">
        <f>+'Sheet1 -c.lanh'!H135/1000000</f>
        <v>0</v>
      </c>
      <c r="I129" s="164">
        <f t="shared" si="33"/>
        <v>0</v>
      </c>
      <c r="J129" s="165">
        <f>+'Sheet1 -c.lanh'!K135/1000000</f>
        <v>0</v>
      </c>
      <c r="K129" s="165">
        <f>+'Sheet1 -c.lanh'!L135/1000000</f>
        <v>0</v>
      </c>
      <c r="L129" s="164">
        <f t="shared" si="26"/>
        <v>142</v>
      </c>
      <c r="M129" s="165">
        <f>+'Sheet1 -c.lanh'!N135/1000000</f>
        <v>0</v>
      </c>
      <c r="N129" s="165">
        <f>+'Sheet1 -c.lanh'!O135/1000000</f>
        <v>142</v>
      </c>
      <c r="O129" s="165">
        <f>+'Sheet1 -c.lanh'!P135/1000000</f>
        <v>0</v>
      </c>
      <c r="P129" s="165">
        <f>+'Sheet1 -c.lanh'!Q135/1000000</f>
        <v>0</v>
      </c>
      <c r="Q129" s="164">
        <f t="shared" si="23"/>
        <v>0</v>
      </c>
      <c r="R129" s="165">
        <f>+'Sheet1 -c.lanh'!S135/1000000</f>
        <v>0</v>
      </c>
      <c r="S129" s="165">
        <f>+'Sheet1 -c.lanh'!T135/1000000</f>
        <v>0</v>
      </c>
      <c r="T129" s="165">
        <f>+'Sheet1 -c.lanh'!U135/1000000</f>
        <v>0</v>
      </c>
      <c r="U129" s="165">
        <f>+'Sheet1 -c.lanh'!V135/1000000</f>
        <v>0</v>
      </c>
      <c r="V129" s="164">
        <f t="shared" si="27"/>
        <v>0</v>
      </c>
      <c r="W129" s="165">
        <f>+'Sheet1 -c.lanh'!X135/1000000</f>
        <v>0</v>
      </c>
      <c r="X129" s="165">
        <f>+'Sheet1 -c.lanh'!Y135/1000000</f>
        <v>0</v>
      </c>
      <c r="Y129" s="166"/>
      <c r="Z129" s="166"/>
      <c r="AA129" s="166"/>
      <c r="AB129" s="166"/>
      <c r="AC129" s="166"/>
      <c r="AD129" s="166"/>
      <c r="AE129" s="167"/>
      <c r="AF129" s="167"/>
      <c r="AG129" s="167"/>
      <c r="AH129" s="143">
        <f t="shared" si="25"/>
        <v>0</v>
      </c>
      <c r="AI129" s="158"/>
      <c r="AJ129" s="142"/>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row>
    <row r="130" spans="1:64" s="160" customFormat="1" ht="15.05" customHeight="1" x14ac:dyDescent="0.25">
      <c r="A130" s="172" t="s">
        <v>19</v>
      </c>
      <c r="B130" s="173" t="s">
        <v>178</v>
      </c>
      <c r="C130" s="174">
        <f>+SUBTOTAL(9,C131:C141)</f>
        <v>7833322.4854639992</v>
      </c>
      <c r="D130" s="174">
        <f t="shared" ref="D130:X130" si="34">+SUBTOTAL(9,D131:D141)</f>
        <v>7833322.4854639992</v>
      </c>
      <c r="E130" s="174">
        <f t="shared" si="34"/>
        <v>0</v>
      </c>
      <c r="F130" s="174">
        <f t="shared" si="34"/>
        <v>0</v>
      </c>
      <c r="G130" s="174">
        <f t="shared" si="34"/>
        <v>0</v>
      </c>
      <c r="H130" s="174">
        <f t="shared" si="34"/>
        <v>0</v>
      </c>
      <c r="I130" s="174">
        <f t="shared" si="34"/>
        <v>0</v>
      </c>
      <c r="J130" s="174">
        <f t="shared" si="34"/>
        <v>0</v>
      </c>
      <c r="K130" s="174">
        <f t="shared" si="34"/>
        <v>0</v>
      </c>
      <c r="L130" s="174">
        <f t="shared" si="34"/>
        <v>20967658.144104</v>
      </c>
      <c r="M130" s="174">
        <f t="shared" si="34"/>
        <v>9133755.7600090001</v>
      </c>
      <c r="N130" s="174">
        <f t="shared" si="34"/>
        <v>0</v>
      </c>
      <c r="O130" s="174">
        <f t="shared" si="34"/>
        <v>0</v>
      </c>
      <c r="P130" s="174">
        <f t="shared" si="34"/>
        <v>0</v>
      </c>
      <c r="Q130" s="174">
        <f t="shared" si="34"/>
        <v>0</v>
      </c>
      <c r="R130" s="174">
        <f t="shared" si="34"/>
        <v>0</v>
      </c>
      <c r="S130" s="174">
        <f t="shared" si="34"/>
        <v>0</v>
      </c>
      <c r="T130" s="174">
        <f t="shared" si="34"/>
        <v>0</v>
      </c>
      <c r="U130" s="174">
        <f t="shared" si="34"/>
        <v>9924716.1310690008</v>
      </c>
      <c r="V130" s="174">
        <f t="shared" si="34"/>
        <v>1909186.2530259998</v>
      </c>
      <c r="W130" s="174">
        <f t="shared" si="34"/>
        <v>1909186.2530259998</v>
      </c>
      <c r="X130" s="174">
        <f t="shared" si="34"/>
        <v>0</v>
      </c>
      <c r="Y130" s="156">
        <f t="shared" si="28"/>
        <v>2.6767260230908265</v>
      </c>
      <c r="Z130" s="156">
        <f t="shared" si="30"/>
        <v>1.1660129883530477</v>
      </c>
      <c r="AA130" s="156"/>
      <c r="AB130" s="156"/>
      <c r="AC130" s="156"/>
      <c r="AD130" s="156"/>
      <c r="AE130" s="157"/>
      <c r="AF130" s="157"/>
      <c r="AG130" s="157"/>
      <c r="AH130" s="158">
        <f t="shared" si="25"/>
        <v>0</v>
      </c>
      <c r="AI130" s="158"/>
      <c r="AJ130" s="175"/>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row>
    <row r="131" spans="1:64" s="145" customFormat="1" ht="15.05" customHeight="1" x14ac:dyDescent="0.25">
      <c r="A131" s="162">
        <v>1</v>
      </c>
      <c r="B131" s="163" t="s">
        <v>461</v>
      </c>
      <c r="C131" s="165">
        <f t="shared" ref="C131:C161" si="35">+SUM(D131:I131)</f>
        <v>53072.722000000002</v>
      </c>
      <c r="D131" s="165">
        <f>+'Sheet1 -c.lanh'!D137/1000000</f>
        <v>53072.722000000002</v>
      </c>
      <c r="E131" s="165">
        <f>+'Sheet1 -c.lanh'!E137/1000000</f>
        <v>0</v>
      </c>
      <c r="F131" s="165">
        <f>+'Sheet1 -c.lanh'!F137/1000000</f>
        <v>0</v>
      </c>
      <c r="G131" s="165">
        <f>+'Sheet1 -c.lanh'!G137/1000000</f>
        <v>0</v>
      </c>
      <c r="H131" s="165">
        <f>+'Sheet1 -c.lanh'!H137/1000000</f>
        <v>0</v>
      </c>
      <c r="I131" s="164">
        <f>+SUM(J131:K131)</f>
        <v>0</v>
      </c>
      <c r="J131" s="165">
        <f>+'Sheet1 -c.lanh'!K137/1000000</f>
        <v>0</v>
      </c>
      <c r="K131" s="165">
        <f>+'Sheet1 -c.lanh'!L137/1000000</f>
        <v>0</v>
      </c>
      <c r="L131" s="164">
        <f>+SUM(M131:Q131,U131:V131)</f>
        <v>949448.48764399998</v>
      </c>
      <c r="M131" s="165">
        <f>+'Sheet1 -c.lanh'!N137/1000000</f>
        <v>67104.086179999998</v>
      </c>
      <c r="N131" s="165">
        <f>+'Sheet1 -c.lanh'!O137/1000000</f>
        <v>0</v>
      </c>
      <c r="O131" s="165">
        <f>+'Sheet1 -c.lanh'!P137/1000000</f>
        <v>0</v>
      </c>
      <c r="P131" s="165">
        <f>+'Sheet1 -c.lanh'!Q137/1000000</f>
        <v>0</v>
      </c>
      <c r="Q131" s="164">
        <f t="shared" ref="Q131:Q132" si="36">+SUM(R131:S131)</f>
        <v>0</v>
      </c>
      <c r="R131" s="165">
        <f>+'Sheet1 -c.lanh'!S137/1000000</f>
        <v>0</v>
      </c>
      <c r="S131" s="165">
        <f>+'Sheet1 -c.lanh'!T137/1000000</f>
        <v>0</v>
      </c>
      <c r="T131" s="165">
        <f>+'Sheet1 -c.lanh'!U137/1000000</f>
        <v>0</v>
      </c>
      <c r="U131" s="165">
        <f>+'Sheet1 -c.lanh'!V137/1000000</f>
        <v>865468</v>
      </c>
      <c r="V131" s="164">
        <f>+SUM(W131:X131)</f>
        <v>16876.401463999999</v>
      </c>
      <c r="W131" s="165">
        <f>+'Sheet1 -c.lanh'!X137/1000000</f>
        <v>16876.401463999999</v>
      </c>
      <c r="X131" s="165">
        <f>+'Sheet1 -c.lanh'!Y137/1000000</f>
        <v>0</v>
      </c>
      <c r="Y131" s="166">
        <f t="shared" si="28"/>
        <v>17.889575885028094</v>
      </c>
      <c r="Z131" s="166">
        <f t="shared" si="30"/>
        <v>1.2643799611408661</v>
      </c>
      <c r="AA131" s="166"/>
      <c r="AB131" s="166"/>
      <c r="AC131" s="166"/>
      <c r="AD131" s="166"/>
      <c r="AE131" s="167"/>
      <c r="AF131" s="167"/>
      <c r="AG131" s="167"/>
      <c r="AH131" s="143">
        <f t="shared" si="25"/>
        <v>0</v>
      </c>
      <c r="AI131" s="158"/>
      <c r="AJ131" s="143"/>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row>
    <row r="132" spans="1:64" s="145" customFormat="1" ht="15.05" customHeight="1" x14ac:dyDescent="0.25">
      <c r="A132" s="162">
        <v>2</v>
      </c>
      <c r="B132" s="163" t="s">
        <v>558</v>
      </c>
      <c r="C132" s="165">
        <f t="shared" si="35"/>
        <v>238767.77499999999</v>
      </c>
      <c r="D132" s="165">
        <f>+'Sheet1 -c.lanh'!D138/1000000</f>
        <v>238767.77499999999</v>
      </c>
      <c r="E132" s="165">
        <f>+'Sheet1 -c.lanh'!E138/1000000</f>
        <v>0</v>
      </c>
      <c r="F132" s="165">
        <f>+'Sheet1 -c.lanh'!F138/1000000</f>
        <v>0</v>
      </c>
      <c r="G132" s="165">
        <f>+'Sheet1 -c.lanh'!G138/1000000</f>
        <v>0</v>
      </c>
      <c r="H132" s="165">
        <f>+'Sheet1 -c.lanh'!H138/1000000</f>
        <v>0</v>
      </c>
      <c r="I132" s="164">
        <f t="shared" ref="I132:I161" si="37">+SUM(J132:K132)</f>
        <v>0</v>
      </c>
      <c r="J132" s="165">
        <f>+'Sheet1 -c.lanh'!K138/1000000</f>
        <v>0</v>
      </c>
      <c r="K132" s="165">
        <f>+'Sheet1 -c.lanh'!L138/1000000</f>
        <v>0</v>
      </c>
      <c r="L132" s="164">
        <f t="shared" ref="L132:L141" si="38">+SUM(M132:Q132,U132:V132)</f>
        <v>1493119.2673450001</v>
      </c>
      <c r="M132" s="165">
        <f>+'Sheet1 -c.lanh'!N138/1000000</f>
        <v>140306.38056399999</v>
      </c>
      <c r="N132" s="165">
        <f>+'Sheet1 -c.lanh'!O138/1000000</f>
        <v>0</v>
      </c>
      <c r="O132" s="165">
        <f>+'Sheet1 -c.lanh'!P138/1000000</f>
        <v>0</v>
      </c>
      <c r="P132" s="165">
        <f>+'Sheet1 -c.lanh'!Q138/1000000</f>
        <v>0</v>
      </c>
      <c r="Q132" s="164">
        <f t="shared" si="36"/>
        <v>0</v>
      </c>
      <c r="R132" s="165">
        <f>+'Sheet1 -c.lanh'!S138/1000000</f>
        <v>0</v>
      </c>
      <c r="S132" s="165">
        <f>+'Sheet1 -c.lanh'!T138/1000000</f>
        <v>0</v>
      </c>
      <c r="T132" s="165">
        <f>+'Sheet1 -c.lanh'!U138/1000000</f>
        <v>0</v>
      </c>
      <c r="U132" s="165">
        <f>+'Sheet1 -c.lanh'!V138/1000000</f>
        <v>1108409</v>
      </c>
      <c r="V132" s="164">
        <f t="shared" ref="V132:V148" si="39">+SUM(W132:X132)</f>
        <v>244403.88678100001</v>
      </c>
      <c r="W132" s="165">
        <f>+'Sheet1 -c.lanh'!X138/1000000</f>
        <v>244403.88678100001</v>
      </c>
      <c r="X132" s="165">
        <f>+'Sheet1 -c.lanh'!Y138/1000000</f>
        <v>0</v>
      </c>
      <c r="Y132" s="166">
        <f t="shared" si="28"/>
        <v>6.2534371204196217</v>
      </c>
      <c r="Z132" s="166">
        <f t="shared" si="30"/>
        <v>0.58762695495235906</v>
      </c>
      <c r="AA132" s="166"/>
      <c r="AB132" s="166"/>
      <c r="AC132" s="166"/>
      <c r="AD132" s="166"/>
      <c r="AE132" s="167"/>
      <c r="AF132" s="167"/>
      <c r="AG132" s="167"/>
      <c r="AH132" s="143">
        <f t="shared" si="25"/>
        <v>0</v>
      </c>
      <c r="AI132" s="158"/>
      <c r="AJ132" s="143"/>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row>
    <row r="133" spans="1:64" s="145" customFormat="1" ht="15.05" customHeight="1" x14ac:dyDescent="0.25">
      <c r="A133" s="162">
        <v>3</v>
      </c>
      <c r="B133" s="163" t="s">
        <v>559</v>
      </c>
      <c r="C133" s="165">
        <f t="shared" si="35"/>
        <v>5411191</v>
      </c>
      <c r="D133" s="165">
        <f>+'Sheet1 -c.lanh'!D139/1000000</f>
        <v>5411191</v>
      </c>
      <c r="E133" s="165">
        <f>+'Sheet1 -c.lanh'!E139/1000000</f>
        <v>0</v>
      </c>
      <c r="F133" s="165">
        <f>+'Sheet1 -c.lanh'!F139/1000000</f>
        <v>0</v>
      </c>
      <c r="G133" s="165">
        <f>+'Sheet1 -c.lanh'!G139/1000000</f>
        <v>0</v>
      </c>
      <c r="H133" s="165">
        <f>+'Sheet1 -c.lanh'!H139/1000000</f>
        <v>0</v>
      </c>
      <c r="I133" s="164">
        <f t="shared" si="37"/>
        <v>0</v>
      </c>
      <c r="J133" s="165">
        <f>+'Sheet1 -c.lanh'!K139/1000000</f>
        <v>0</v>
      </c>
      <c r="K133" s="165">
        <f>+'Sheet1 -c.lanh'!L139/1000000</f>
        <v>0</v>
      </c>
      <c r="L133" s="164">
        <f t="shared" si="38"/>
        <v>8067056.0868829992</v>
      </c>
      <c r="M133" s="165">
        <f>+'Sheet1 -c.lanh'!N139/1000000</f>
        <v>7382306.6710639996</v>
      </c>
      <c r="N133" s="165">
        <f>+'Sheet1 -c.lanh'!O139/1000000</f>
        <v>0</v>
      </c>
      <c r="O133" s="165">
        <f>+'Sheet1 -c.lanh'!P139/1000000</f>
        <v>0</v>
      </c>
      <c r="P133" s="165">
        <f>+'Sheet1 -c.lanh'!Q139/1000000</f>
        <v>0</v>
      </c>
      <c r="Q133" s="164">
        <f t="shared" ref="Q133:Q141" si="40">+SUM(R133:S133)</f>
        <v>0</v>
      </c>
      <c r="R133" s="165">
        <f>+'Sheet1 -c.lanh'!S139/1000000</f>
        <v>0</v>
      </c>
      <c r="S133" s="165">
        <f>+'Sheet1 -c.lanh'!T139/1000000</f>
        <v>0</v>
      </c>
      <c r="T133" s="165">
        <f>+'Sheet1 -c.lanh'!U139/1000000</f>
        <v>0</v>
      </c>
      <c r="U133" s="165">
        <f>+'Sheet1 -c.lanh'!V139/1000000</f>
        <v>348192</v>
      </c>
      <c r="V133" s="164">
        <f t="shared" si="39"/>
        <v>336557.41581899999</v>
      </c>
      <c r="W133" s="165">
        <f>+'Sheet1 -c.lanh'!X139/1000000</f>
        <v>336557.41581899999</v>
      </c>
      <c r="X133" s="165">
        <f>+'Sheet1 -c.lanh'!Y139/1000000</f>
        <v>0</v>
      </c>
      <c r="Y133" s="166">
        <f t="shared" si="28"/>
        <v>1.4908097102621214</v>
      </c>
      <c r="Z133" s="166">
        <f t="shared" si="30"/>
        <v>1.3642665119497721</v>
      </c>
      <c r="AA133" s="166"/>
      <c r="AB133" s="166"/>
      <c r="AC133" s="166"/>
      <c r="AD133" s="166"/>
      <c r="AE133" s="167"/>
      <c r="AF133" s="167"/>
      <c r="AG133" s="167"/>
      <c r="AH133" s="143">
        <f t="shared" si="25"/>
        <v>0</v>
      </c>
      <c r="AI133" s="158"/>
      <c r="AJ133" s="143"/>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row>
    <row r="134" spans="1:64" s="145" customFormat="1" ht="15.05" customHeight="1" x14ac:dyDescent="0.25">
      <c r="A134" s="162">
        <v>4</v>
      </c>
      <c r="B134" s="163" t="s">
        <v>560</v>
      </c>
      <c r="C134" s="165">
        <f t="shared" si="35"/>
        <v>109143.493445</v>
      </c>
      <c r="D134" s="165">
        <f>+'Sheet1 -c.lanh'!D140/1000000</f>
        <v>109143.493445</v>
      </c>
      <c r="E134" s="165">
        <f>+'Sheet1 -c.lanh'!E140/1000000</f>
        <v>0</v>
      </c>
      <c r="F134" s="165">
        <f>+'Sheet1 -c.lanh'!F140/1000000</f>
        <v>0</v>
      </c>
      <c r="G134" s="165">
        <f>+'Sheet1 -c.lanh'!G140/1000000</f>
        <v>0</v>
      </c>
      <c r="H134" s="165">
        <f>+'Sheet1 -c.lanh'!H140/1000000</f>
        <v>0</v>
      </c>
      <c r="I134" s="164">
        <f t="shared" si="37"/>
        <v>0</v>
      </c>
      <c r="J134" s="165">
        <f>+'Sheet1 -c.lanh'!K140/1000000</f>
        <v>0</v>
      </c>
      <c r="K134" s="165">
        <f>+'Sheet1 -c.lanh'!L140/1000000</f>
        <v>0</v>
      </c>
      <c r="L134" s="164">
        <f t="shared" si="38"/>
        <v>954314.93964500003</v>
      </c>
      <c r="M134" s="165">
        <f>+'Sheet1 -c.lanh'!N140/1000000</f>
        <v>15386.939645</v>
      </c>
      <c r="N134" s="165">
        <f>+'Sheet1 -c.lanh'!O140/1000000</f>
        <v>0</v>
      </c>
      <c r="O134" s="165">
        <f>+'Sheet1 -c.lanh'!P140/1000000</f>
        <v>0</v>
      </c>
      <c r="P134" s="165">
        <f>+'Sheet1 -c.lanh'!Q140/1000000</f>
        <v>0</v>
      </c>
      <c r="Q134" s="164">
        <f t="shared" si="40"/>
        <v>0</v>
      </c>
      <c r="R134" s="165">
        <f>+'Sheet1 -c.lanh'!S140/1000000</f>
        <v>0</v>
      </c>
      <c r="S134" s="165">
        <f>+'Sheet1 -c.lanh'!T140/1000000</f>
        <v>0</v>
      </c>
      <c r="T134" s="165">
        <f>+'Sheet1 -c.lanh'!U140/1000000</f>
        <v>0</v>
      </c>
      <c r="U134" s="165">
        <f>+'Sheet1 -c.lanh'!V140/1000000</f>
        <v>840950</v>
      </c>
      <c r="V134" s="164">
        <f t="shared" si="39"/>
        <v>97978</v>
      </c>
      <c r="W134" s="165">
        <f>+'Sheet1 -c.lanh'!X140/1000000</f>
        <v>97978</v>
      </c>
      <c r="X134" s="165">
        <f>+'Sheet1 -c.lanh'!Y140/1000000</f>
        <v>0</v>
      </c>
      <c r="Y134" s="166">
        <f t="shared" si="28"/>
        <v>8.7436722934464441</v>
      </c>
      <c r="Z134" s="166">
        <f t="shared" si="30"/>
        <v>0.14097899159471056</v>
      </c>
      <c r="AA134" s="166"/>
      <c r="AB134" s="166"/>
      <c r="AC134" s="166"/>
      <c r="AD134" s="166"/>
      <c r="AE134" s="167"/>
      <c r="AF134" s="167"/>
      <c r="AG134" s="167"/>
      <c r="AH134" s="143">
        <f t="shared" si="25"/>
        <v>0</v>
      </c>
      <c r="AI134" s="158"/>
      <c r="AJ134" s="143"/>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row>
    <row r="135" spans="1:64" s="145" customFormat="1" ht="15.05" customHeight="1" x14ac:dyDescent="0.25">
      <c r="A135" s="162">
        <v>5</v>
      </c>
      <c r="B135" s="163" t="s">
        <v>462</v>
      </c>
      <c r="C135" s="165">
        <f t="shared" si="35"/>
        <v>80650.775999999998</v>
      </c>
      <c r="D135" s="165">
        <f>+'Sheet1 -c.lanh'!D141/1000000</f>
        <v>80650.775999999998</v>
      </c>
      <c r="E135" s="165">
        <f>+'Sheet1 -c.lanh'!E141/1000000</f>
        <v>0</v>
      </c>
      <c r="F135" s="165">
        <f>+'Sheet1 -c.lanh'!F141/1000000</f>
        <v>0</v>
      </c>
      <c r="G135" s="165">
        <f>+'Sheet1 -c.lanh'!G141/1000000</f>
        <v>0</v>
      </c>
      <c r="H135" s="165">
        <f>+'Sheet1 -c.lanh'!H141/1000000</f>
        <v>0</v>
      </c>
      <c r="I135" s="164">
        <f t="shared" si="37"/>
        <v>0</v>
      </c>
      <c r="J135" s="165">
        <f>+'Sheet1 -c.lanh'!K141/1000000</f>
        <v>0</v>
      </c>
      <c r="K135" s="165">
        <f>+'Sheet1 -c.lanh'!L141/1000000</f>
        <v>0</v>
      </c>
      <c r="L135" s="164">
        <f t="shared" si="38"/>
        <v>1233927.1440690001</v>
      </c>
      <c r="M135" s="165">
        <f>+'Sheet1 -c.lanh'!N141/1000000</f>
        <v>90765.317509999993</v>
      </c>
      <c r="N135" s="165">
        <f>+'Sheet1 -c.lanh'!O141/1000000</f>
        <v>0</v>
      </c>
      <c r="O135" s="165">
        <f>+'Sheet1 -c.lanh'!P141/1000000</f>
        <v>0</v>
      </c>
      <c r="P135" s="165">
        <f>+'Sheet1 -c.lanh'!Q141/1000000</f>
        <v>0</v>
      </c>
      <c r="Q135" s="164">
        <f t="shared" si="40"/>
        <v>0</v>
      </c>
      <c r="R135" s="165">
        <f>+'Sheet1 -c.lanh'!S141/1000000</f>
        <v>0</v>
      </c>
      <c r="S135" s="165">
        <f>+'Sheet1 -c.lanh'!T141/1000000</f>
        <v>0</v>
      </c>
      <c r="T135" s="165">
        <f>+'Sheet1 -c.lanh'!U141/1000000</f>
        <v>0</v>
      </c>
      <c r="U135" s="165">
        <f>+'Sheet1 -c.lanh'!V141/1000000</f>
        <v>1082878.6310690001</v>
      </c>
      <c r="V135" s="164">
        <f t="shared" si="39"/>
        <v>60283.195489999998</v>
      </c>
      <c r="W135" s="165">
        <f>+'Sheet1 -c.lanh'!X141/1000000</f>
        <v>60283.195489999998</v>
      </c>
      <c r="X135" s="165">
        <f>+'Sheet1 -c.lanh'!Y141/1000000</f>
        <v>0</v>
      </c>
      <c r="Y135" s="166">
        <f t="shared" si="28"/>
        <v>15.299631389399156</v>
      </c>
      <c r="Z135" s="166">
        <f t="shared" si="30"/>
        <v>1.1254115832685849</v>
      </c>
      <c r="AA135" s="166"/>
      <c r="AB135" s="166"/>
      <c r="AC135" s="166"/>
      <c r="AD135" s="166"/>
      <c r="AE135" s="167"/>
      <c r="AF135" s="167"/>
      <c r="AG135" s="167"/>
      <c r="AH135" s="143">
        <f t="shared" si="25"/>
        <v>0</v>
      </c>
      <c r="AI135" s="158"/>
      <c r="AJ135" s="143"/>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row>
    <row r="136" spans="1:64" s="145" customFormat="1" ht="15.75" customHeight="1" x14ac:dyDescent="0.25">
      <c r="A136" s="162">
        <v>6</v>
      </c>
      <c r="B136" s="163" t="s">
        <v>463</v>
      </c>
      <c r="C136" s="165">
        <f t="shared" si="35"/>
        <v>37615.156000000003</v>
      </c>
      <c r="D136" s="165">
        <f>+'Sheet1 -c.lanh'!D142/1000000</f>
        <v>37615.156000000003</v>
      </c>
      <c r="E136" s="165">
        <f>+'Sheet1 -c.lanh'!E142/1000000</f>
        <v>0</v>
      </c>
      <c r="F136" s="165">
        <f>+'Sheet1 -c.lanh'!F142/1000000</f>
        <v>0</v>
      </c>
      <c r="G136" s="165">
        <f>+'Sheet1 -c.lanh'!G142/1000000</f>
        <v>0</v>
      </c>
      <c r="H136" s="165">
        <f>+'Sheet1 -c.lanh'!H142/1000000</f>
        <v>0</v>
      </c>
      <c r="I136" s="164">
        <f t="shared" si="37"/>
        <v>0</v>
      </c>
      <c r="J136" s="165">
        <f>+'Sheet1 -c.lanh'!K142/1000000</f>
        <v>0</v>
      </c>
      <c r="K136" s="165">
        <f>+'Sheet1 -c.lanh'!L142/1000000</f>
        <v>0</v>
      </c>
      <c r="L136" s="164">
        <f t="shared" si="38"/>
        <v>780483.05140799994</v>
      </c>
      <c r="M136" s="165">
        <f>+'Sheet1 -c.lanh'!N142/1000000</f>
        <v>46210.545909</v>
      </c>
      <c r="N136" s="165">
        <f>+'Sheet1 -c.lanh'!O142/1000000</f>
        <v>0</v>
      </c>
      <c r="O136" s="165">
        <f>+'Sheet1 -c.lanh'!P142/1000000</f>
        <v>0</v>
      </c>
      <c r="P136" s="165">
        <f>+'Sheet1 -c.lanh'!Q142/1000000</f>
        <v>0</v>
      </c>
      <c r="Q136" s="164">
        <f t="shared" si="40"/>
        <v>0</v>
      </c>
      <c r="R136" s="165">
        <f>+'Sheet1 -c.lanh'!S142/1000000</f>
        <v>0</v>
      </c>
      <c r="S136" s="165">
        <f>+'Sheet1 -c.lanh'!T142/1000000</f>
        <v>0</v>
      </c>
      <c r="T136" s="165">
        <f>+'Sheet1 -c.lanh'!U142/1000000</f>
        <v>0</v>
      </c>
      <c r="U136" s="165">
        <f>+'Sheet1 -c.lanh'!V142/1000000</f>
        <v>710068</v>
      </c>
      <c r="V136" s="164">
        <f t="shared" si="39"/>
        <v>24204.505498999999</v>
      </c>
      <c r="W136" s="165">
        <f>+'Sheet1 -c.lanh'!X142/1000000</f>
        <v>24204.505498999999</v>
      </c>
      <c r="X136" s="165">
        <f>+'Sheet1 -c.lanh'!Y142/1000000</f>
        <v>0</v>
      </c>
      <c r="Y136" s="166">
        <f t="shared" si="28"/>
        <v>20.749164283885992</v>
      </c>
      <c r="Z136" s="166">
        <f t="shared" si="30"/>
        <v>1.2285086870037172</v>
      </c>
      <c r="AA136" s="166"/>
      <c r="AB136" s="166"/>
      <c r="AC136" s="166"/>
      <c r="AD136" s="166"/>
      <c r="AE136" s="167"/>
      <c r="AF136" s="167"/>
      <c r="AG136" s="167"/>
      <c r="AH136" s="143">
        <f t="shared" si="25"/>
        <v>0</v>
      </c>
      <c r="AI136" s="158"/>
      <c r="AJ136" s="143"/>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row>
    <row r="137" spans="1:64" s="145" customFormat="1" ht="15.05" customHeight="1" x14ac:dyDescent="0.25">
      <c r="A137" s="162">
        <v>7</v>
      </c>
      <c r="B137" s="163" t="s">
        <v>464</v>
      </c>
      <c r="C137" s="165">
        <f t="shared" si="35"/>
        <v>16661.416184000002</v>
      </c>
      <c r="D137" s="165">
        <f>+'Sheet1 -c.lanh'!D143/1000000</f>
        <v>16661.416184000002</v>
      </c>
      <c r="E137" s="165">
        <f>+'Sheet1 -c.lanh'!E143/1000000</f>
        <v>0</v>
      </c>
      <c r="F137" s="165">
        <f>+'Sheet1 -c.lanh'!F143/1000000</f>
        <v>0</v>
      </c>
      <c r="G137" s="165">
        <f>+'Sheet1 -c.lanh'!G143/1000000</f>
        <v>0</v>
      </c>
      <c r="H137" s="165">
        <f>+'Sheet1 -c.lanh'!H143/1000000</f>
        <v>0</v>
      </c>
      <c r="I137" s="164">
        <f t="shared" si="37"/>
        <v>0</v>
      </c>
      <c r="J137" s="165">
        <f>+'Sheet1 -c.lanh'!K143/1000000</f>
        <v>0</v>
      </c>
      <c r="K137" s="165">
        <f>+'Sheet1 -c.lanh'!L143/1000000</f>
        <v>0</v>
      </c>
      <c r="L137" s="164">
        <f t="shared" si="38"/>
        <v>1025440.715487</v>
      </c>
      <c r="M137" s="165">
        <f>+'Sheet1 -c.lanh'!N143/1000000</f>
        <v>32003.229832000001</v>
      </c>
      <c r="N137" s="165">
        <f>+'Sheet1 -c.lanh'!O143/1000000</f>
        <v>0</v>
      </c>
      <c r="O137" s="165">
        <f>+'Sheet1 -c.lanh'!P143/1000000</f>
        <v>0</v>
      </c>
      <c r="P137" s="165">
        <f>+'Sheet1 -c.lanh'!Q143/1000000</f>
        <v>0</v>
      </c>
      <c r="Q137" s="164">
        <f t="shared" si="40"/>
        <v>0</v>
      </c>
      <c r="R137" s="165">
        <f>+'Sheet1 -c.lanh'!S143/1000000</f>
        <v>0</v>
      </c>
      <c r="S137" s="165">
        <f>+'Sheet1 -c.lanh'!T143/1000000</f>
        <v>0</v>
      </c>
      <c r="T137" s="165">
        <f>+'Sheet1 -c.lanh'!U143/1000000</f>
        <v>0</v>
      </c>
      <c r="U137" s="165">
        <f>+'Sheet1 -c.lanh'!V143/1000000</f>
        <v>962706</v>
      </c>
      <c r="V137" s="164">
        <f t="shared" si="39"/>
        <v>30731.485655</v>
      </c>
      <c r="W137" s="165">
        <f>+'Sheet1 -c.lanh'!X143/1000000</f>
        <v>30731.485655</v>
      </c>
      <c r="X137" s="165">
        <f>+'Sheet1 -c.lanh'!Y143/1000000</f>
        <v>0</v>
      </c>
      <c r="Y137" s="166">
        <f t="shared" si="28"/>
        <v>61.545831648556572</v>
      </c>
      <c r="Z137" s="166">
        <f t="shared" si="30"/>
        <v>1.9207988971989536</v>
      </c>
      <c r="AA137" s="166"/>
      <c r="AB137" s="166"/>
      <c r="AC137" s="166"/>
      <c r="AD137" s="166"/>
      <c r="AE137" s="167"/>
      <c r="AF137" s="167"/>
      <c r="AG137" s="167"/>
      <c r="AH137" s="143">
        <f t="shared" si="25"/>
        <v>0</v>
      </c>
      <c r="AI137" s="158"/>
      <c r="AJ137" s="143"/>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row>
    <row r="138" spans="1:64" s="145" customFormat="1" ht="15.05" customHeight="1" x14ac:dyDescent="0.25">
      <c r="A138" s="162">
        <v>8</v>
      </c>
      <c r="B138" s="163" t="s">
        <v>465</v>
      </c>
      <c r="C138" s="165">
        <f t="shared" si="35"/>
        <v>252290</v>
      </c>
      <c r="D138" s="165">
        <f>+'Sheet1 -c.lanh'!D144/1000000</f>
        <v>252290</v>
      </c>
      <c r="E138" s="165">
        <f>+'Sheet1 -c.lanh'!E144/1000000</f>
        <v>0</v>
      </c>
      <c r="F138" s="165">
        <f>+'Sheet1 -c.lanh'!F144/1000000</f>
        <v>0</v>
      </c>
      <c r="G138" s="165">
        <f>+'Sheet1 -c.lanh'!G144/1000000</f>
        <v>0</v>
      </c>
      <c r="H138" s="165">
        <f>+'Sheet1 -c.lanh'!H144/1000000</f>
        <v>0</v>
      </c>
      <c r="I138" s="164">
        <f t="shared" si="37"/>
        <v>0</v>
      </c>
      <c r="J138" s="165">
        <f>+'Sheet1 -c.lanh'!K144/1000000</f>
        <v>0</v>
      </c>
      <c r="K138" s="165">
        <f>+'Sheet1 -c.lanh'!L144/1000000</f>
        <v>0</v>
      </c>
      <c r="L138" s="164">
        <f t="shared" si="38"/>
        <v>1480053.2463380001</v>
      </c>
      <c r="M138" s="165">
        <f>+'Sheet1 -c.lanh'!N144/1000000</f>
        <v>418235.839591</v>
      </c>
      <c r="N138" s="165">
        <f>+'Sheet1 -c.lanh'!O144/1000000</f>
        <v>0</v>
      </c>
      <c r="O138" s="165">
        <f>+'Sheet1 -c.lanh'!P144/1000000</f>
        <v>0</v>
      </c>
      <c r="P138" s="165">
        <f>+'Sheet1 -c.lanh'!Q144/1000000</f>
        <v>0</v>
      </c>
      <c r="Q138" s="164">
        <f t="shared" si="40"/>
        <v>0</v>
      </c>
      <c r="R138" s="165">
        <f>+'Sheet1 -c.lanh'!S144/1000000</f>
        <v>0</v>
      </c>
      <c r="S138" s="165">
        <f>+'Sheet1 -c.lanh'!T144/1000000</f>
        <v>0</v>
      </c>
      <c r="T138" s="165">
        <f>+'Sheet1 -c.lanh'!U144/1000000</f>
        <v>0</v>
      </c>
      <c r="U138" s="165">
        <f>+'Sheet1 -c.lanh'!V144/1000000</f>
        <v>899072</v>
      </c>
      <c r="V138" s="164">
        <f t="shared" si="39"/>
        <v>162745.406747</v>
      </c>
      <c r="W138" s="165">
        <f>+'Sheet1 -c.lanh'!X144/1000000</f>
        <v>162745.406747</v>
      </c>
      <c r="X138" s="165">
        <f>+'Sheet1 -c.lanh'!Y144/1000000</f>
        <v>0</v>
      </c>
      <c r="Y138" s="166">
        <f t="shared" si="28"/>
        <v>5.8664760646002616</v>
      </c>
      <c r="Z138" s="166">
        <f t="shared" si="30"/>
        <v>1.6577582924055649</v>
      </c>
      <c r="AA138" s="166"/>
      <c r="AB138" s="166"/>
      <c r="AC138" s="166"/>
      <c r="AD138" s="166"/>
      <c r="AE138" s="167"/>
      <c r="AF138" s="167"/>
      <c r="AG138" s="167"/>
      <c r="AH138" s="143">
        <f t="shared" ref="AH138:AH161" si="41">+V138-SUM(W138:X138)</f>
        <v>0</v>
      </c>
      <c r="AI138" s="158"/>
      <c r="AJ138" s="143"/>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row>
    <row r="139" spans="1:64" s="145" customFormat="1" ht="15.05" customHeight="1" x14ac:dyDescent="0.25">
      <c r="A139" s="162">
        <v>9</v>
      </c>
      <c r="B139" s="163" t="s">
        <v>561</v>
      </c>
      <c r="C139" s="165">
        <f t="shared" si="35"/>
        <v>67862.236074</v>
      </c>
      <c r="D139" s="165">
        <f>+'Sheet1 -c.lanh'!D145/1000000</f>
        <v>67862.236074</v>
      </c>
      <c r="E139" s="165">
        <f>+'Sheet1 -c.lanh'!E145/1000000</f>
        <v>0</v>
      </c>
      <c r="F139" s="165">
        <f>+'Sheet1 -c.lanh'!F145/1000000</f>
        <v>0</v>
      </c>
      <c r="G139" s="165">
        <f>+'Sheet1 -c.lanh'!G145/1000000</f>
        <v>0</v>
      </c>
      <c r="H139" s="165">
        <f>+'Sheet1 -c.lanh'!H145/1000000</f>
        <v>0</v>
      </c>
      <c r="I139" s="164">
        <f t="shared" si="37"/>
        <v>0</v>
      </c>
      <c r="J139" s="165">
        <f>+'Sheet1 -c.lanh'!K145/1000000</f>
        <v>0</v>
      </c>
      <c r="K139" s="165">
        <f>+'Sheet1 -c.lanh'!L145/1000000</f>
        <v>0</v>
      </c>
      <c r="L139" s="164">
        <f t="shared" si="38"/>
        <v>758107.67533700005</v>
      </c>
      <c r="M139" s="165">
        <f>+'Sheet1 -c.lanh'!N145/1000000</f>
        <v>6546.5941640000001</v>
      </c>
      <c r="N139" s="165">
        <f>+'Sheet1 -c.lanh'!O145/1000000</f>
        <v>0</v>
      </c>
      <c r="O139" s="165">
        <f>+'Sheet1 -c.lanh'!P145/1000000</f>
        <v>0</v>
      </c>
      <c r="P139" s="165">
        <f>+'Sheet1 -c.lanh'!Q145/1000000</f>
        <v>0</v>
      </c>
      <c r="Q139" s="164">
        <f t="shared" si="40"/>
        <v>0</v>
      </c>
      <c r="R139" s="165">
        <f>+'Sheet1 -c.lanh'!S145/1000000</f>
        <v>0</v>
      </c>
      <c r="S139" s="165">
        <f>+'Sheet1 -c.lanh'!T145/1000000</f>
        <v>0</v>
      </c>
      <c r="T139" s="165">
        <f>+'Sheet1 -c.lanh'!U145/1000000</f>
        <v>0</v>
      </c>
      <c r="U139" s="165">
        <f>+'Sheet1 -c.lanh'!V145/1000000</f>
        <v>748402</v>
      </c>
      <c r="V139" s="164">
        <f t="shared" si="39"/>
        <v>3159.081173</v>
      </c>
      <c r="W139" s="165">
        <f>+'Sheet1 -c.lanh'!X145/1000000</f>
        <v>3159.081173</v>
      </c>
      <c r="X139" s="165">
        <f>+'Sheet1 -c.lanh'!Y145/1000000</f>
        <v>0</v>
      </c>
      <c r="Y139" s="166">
        <f t="shared" si="28"/>
        <v>11.171274617451829</v>
      </c>
      <c r="Z139" s="166">
        <f t="shared" si="30"/>
        <v>9.6468883767126423E-2</v>
      </c>
      <c r="AA139" s="166"/>
      <c r="AB139" s="166"/>
      <c r="AC139" s="166"/>
      <c r="AD139" s="166"/>
      <c r="AE139" s="167"/>
      <c r="AF139" s="167"/>
      <c r="AG139" s="167"/>
      <c r="AH139" s="143">
        <f t="shared" si="41"/>
        <v>0</v>
      </c>
      <c r="AI139" s="158"/>
      <c r="AJ139" s="143"/>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row>
    <row r="140" spans="1:64" s="145" customFormat="1" ht="15.05" customHeight="1" x14ac:dyDescent="0.25">
      <c r="A140" s="162">
        <v>10</v>
      </c>
      <c r="B140" s="163" t="s">
        <v>466</v>
      </c>
      <c r="C140" s="165">
        <f t="shared" si="35"/>
        <v>1308638.3057609999</v>
      </c>
      <c r="D140" s="165">
        <f>+'Sheet1 -c.lanh'!D146/1000000</f>
        <v>1308638.3057609999</v>
      </c>
      <c r="E140" s="165">
        <f>+'Sheet1 -c.lanh'!E146/1000000</f>
        <v>0</v>
      </c>
      <c r="F140" s="165">
        <f>+'Sheet1 -c.lanh'!F146/1000000</f>
        <v>0</v>
      </c>
      <c r="G140" s="165">
        <f>+'Sheet1 -c.lanh'!G146/1000000</f>
        <v>0</v>
      </c>
      <c r="H140" s="165">
        <f>+'Sheet1 -c.lanh'!H146/1000000</f>
        <v>0</v>
      </c>
      <c r="I140" s="164">
        <f t="shared" si="37"/>
        <v>0</v>
      </c>
      <c r="J140" s="165">
        <f>+'Sheet1 -c.lanh'!K146/1000000</f>
        <v>0</v>
      </c>
      <c r="K140" s="165">
        <f>+'Sheet1 -c.lanh'!L146/1000000</f>
        <v>0</v>
      </c>
      <c r="L140" s="164">
        <f t="shared" si="38"/>
        <v>2996577.2672080002</v>
      </c>
      <c r="M140" s="165">
        <f>+'Sheet1 -c.lanh'!N146/1000000</f>
        <v>665685.71600000001</v>
      </c>
      <c r="N140" s="165">
        <f>+'Sheet1 -c.lanh'!O146/1000000</f>
        <v>0</v>
      </c>
      <c r="O140" s="165">
        <f>+'Sheet1 -c.lanh'!P146/1000000</f>
        <v>0</v>
      </c>
      <c r="P140" s="165">
        <f>+'Sheet1 -c.lanh'!Q146/1000000</f>
        <v>0</v>
      </c>
      <c r="Q140" s="164">
        <f t="shared" si="40"/>
        <v>0</v>
      </c>
      <c r="R140" s="165">
        <f>+'Sheet1 -c.lanh'!S146/1000000</f>
        <v>0</v>
      </c>
      <c r="S140" s="165">
        <f>+'Sheet1 -c.lanh'!T146/1000000</f>
        <v>0</v>
      </c>
      <c r="T140" s="165">
        <f>+'Sheet1 -c.lanh'!U146/1000000</f>
        <v>0</v>
      </c>
      <c r="U140" s="165">
        <f>+'Sheet1 -c.lanh'!V146/1000000</f>
        <v>1482537</v>
      </c>
      <c r="V140" s="164">
        <f t="shared" si="39"/>
        <v>848354.55120800005</v>
      </c>
      <c r="W140" s="165">
        <f>+'Sheet1 -c.lanh'!X146/1000000</f>
        <v>848354.55120800005</v>
      </c>
      <c r="X140" s="165">
        <f>+'Sheet1 -c.lanh'!Y146/1000000</f>
        <v>0</v>
      </c>
      <c r="Y140" s="166">
        <f t="shared" ref="Y140:Y160" si="42">+L140/C140</f>
        <v>2.2898437666207769</v>
      </c>
      <c r="Z140" s="166">
        <f t="shared" ref="Z140:Z154" si="43">+M140/D140</f>
        <v>0.50868579428667282</v>
      </c>
      <c r="AA140" s="166"/>
      <c r="AB140" s="166"/>
      <c r="AC140" s="166"/>
      <c r="AD140" s="166"/>
      <c r="AE140" s="167"/>
      <c r="AF140" s="167"/>
      <c r="AG140" s="167"/>
      <c r="AH140" s="143">
        <f t="shared" si="41"/>
        <v>0</v>
      </c>
      <c r="AI140" s="158"/>
      <c r="AJ140" s="143"/>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row>
    <row r="141" spans="1:64" s="145" customFormat="1" ht="15.05" customHeight="1" x14ac:dyDescent="0.25">
      <c r="A141" s="162">
        <v>11</v>
      </c>
      <c r="B141" s="163" t="s">
        <v>562</v>
      </c>
      <c r="C141" s="165">
        <f t="shared" si="35"/>
        <v>257429.60500000001</v>
      </c>
      <c r="D141" s="165">
        <f>+'Sheet1 -c.lanh'!D147/1000000</f>
        <v>257429.60500000001</v>
      </c>
      <c r="E141" s="165">
        <f>+'Sheet1 -c.lanh'!E147/1000000</f>
        <v>0</v>
      </c>
      <c r="F141" s="165">
        <f>+'Sheet1 -c.lanh'!F147/1000000</f>
        <v>0</v>
      </c>
      <c r="G141" s="165">
        <f>+'Sheet1 -c.lanh'!G147/1000000</f>
        <v>0</v>
      </c>
      <c r="H141" s="165">
        <f>+'Sheet1 -c.lanh'!H147/1000000</f>
        <v>0</v>
      </c>
      <c r="I141" s="164">
        <f t="shared" si="37"/>
        <v>0</v>
      </c>
      <c r="J141" s="165">
        <f>+'Sheet1 -c.lanh'!K147/1000000</f>
        <v>0</v>
      </c>
      <c r="K141" s="165">
        <f>+'Sheet1 -c.lanh'!L147/1000000</f>
        <v>0</v>
      </c>
      <c r="L141" s="164">
        <f t="shared" si="38"/>
        <v>1229130.2627399999</v>
      </c>
      <c r="M141" s="165">
        <f>+'Sheet1 -c.lanh'!N147/1000000</f>
        <v>269204.43955000001</v>
      </c>
      <c r="N141" s="165">
        <f>+'Sheet1 -c.lanh'!O147/1000000</f>
        <v>0</v>
      </c>
      <c r="O141" s="165">
        <f>+'Sheet1 -c.lanh'!P147/1000000</f>
        <v>0</v>
      </c>
      <c r="P141" s="165">
        <f>+'Sheet1 -c.lanh'!Q147/1000000</f>
        <v>0</v>
      </c>
      <c r="Q141" s="164">
        <f t="shared" si="40"/>
        <v>0</v>
      </c>
      <c r="R141" s="165">
        <f>+'Sheet1 -c.lanh'!S147/1000000</f>
        <v>0</v>
      </c>
      <c r="S141" s="165">
        <f>+'Sheet1 -c.lanh'!T147/1000000</f>
        <v>0</v>
      </c>
      <c r="T141" s="165">
        <f>+'Sheet1 -c.lanh'!U147/1000000</f>
        <v>0</v>
      </c>
      <c r="U141" s="165">
        <f>+'Sheet1 -c.lanh'!V147/1000000</f>
        <v>876033.5</v>
      </c>
      <c r="V141" s="164">
        <f t="shared" si="39"/>
        <v>83892.323189999996</v>
      </c>
      <c r="W141" s="165">
        <f>+'Sheet1 -c.lanh'!X147/1000000</f>
        <v>83892.323189999996</v>
      </c>
      <c r="X141" s="165">
        <f>+'Sheet1 -c.lanh'!Y147/1000000</f>
        <v>0</v>
      </c>
      <c r="Y141" s="166">
        <f t="shared" si="42"/>
        <v>4.7746266896536627</v>
      </c>
      <c r="Z141" s="166">
        <f t="shared" si="43"/>
        <v>1.0457400171592541</v>
      </c>
      <c r="AA141" s="166"/>
      <c r="AB141" s="166"/>
      <c r="AC141" s="166"/>
      <c r="AD141" s="166"/>
      <c r="AE141" s="167"/>
      <c r="AF141" s="167"/>
      <c r="AG141" s="167"/>
      <c r="AH141" s="143">
        <f t="shared" si="41"/>
        <v>0</v>
      </c>
      <c r="AI141" s="158"/>
      <c r="AJ141" s="143"/>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row>
    <row r="142" spans="1:64" s="160" customFormat="1" ht="22.6" customHeight="1" x14ac:dyDescent="0.25">
      <c r="A142" s="172" t="s">
        <v>21</v>
      </c>
      <c r="B142" s="173" t="s">
        <v>567</v>
      </c>
      <c r="C142" s="177">
        <f t="shared" ref="C142:X142" si="44">+SUBTOTAL(9,C143:C148)</f>
        <v>769850</v>
      </c>
      <c r="D142" s="177">
        <f t="shared" si="44"/>
        <v>769850</v>
      </c>
      <c r="E142" s="177">
        <f t="shared" si="44"/>
        <v>0</v>
      </c>
      <c r="F142" s="177">
        <f t="shared" si="44"/>
        <v>0</v>
      </c>
      <c r="G142" s="177">
        <f t="shared" si="44"/>
        <v>0</v>
      </c>
      <c r="H142" s="177">
        <f t="shared" si="44"/>
        <v>0</v>
      </c>
      <c r="I142" s="177">
        <f t="shared" si="44"/>
        <v>0</v>
      </c>
      <c r="J142" s="177">
        <f t="shared" si="44"/>
        <v>0</v>
      </c>
      <c r="K142" s="177">
        <f t="shared" si="44"/>
        <v>0</v>
      </c>
      <c r="L142" s="177">
        <f t="shared" si="44"/>
        <v>1683831.2601369999</v>
      </c>
      <c r="M142" s="177">
        <f t="shared" si="44"/>
        <v>1683831.2601369999</v>
      </c>
      <c r="N142" s="177">
        <f t="shared" si="44"/>
        <v>0</v>
      </c>
      <c r="O142" s="177">
        <f t="shared" si="44"/>
        <v>0</v>
      </c>
      <c r="P142" s="177">
        <f t="shared" si="44"/>
        <v>0</v>
      </c>
      <c r="Q142" s="177">
        <f t="shared" si="44"/>
        <v>0</v>
      </c>
      <c r="R142" s="177">
        <f t="shared" si="44"/>
        <v>0</v>
      </c>
      <c r="S142" s="177">
        <f t="shared" si="44"/>
        <v>0</v>
      </c>
      <c r="T142" s="177">
        <f t="shared" si="44"/>
        <v>0</v>
      </c>
      <c r="U142" s="177">
        <f t="shared" si="44"/>
        <v>0</v>
      </c>
      <c r="V142" s="177">
        <f t="shared" si="44"/>
        <v>0</v>
      </c>
      <c r="W142" s="177">
        <f t="shared" si="44"/>
        <v>0</v>
      </c>
      <c r="X142" s="177">
        <f t="shared" si="44"/>
        <v>0</v>
      </c>
      <c r="Y142" s="156">
        <f t="shared" si="42"/>
        <v>2.1872199261375593</v>
      </c>
      <c r="Z142" s="156">
        <f t="shared" si="43"/>
        <v>2.1872199261375593</v>
      </c>
      <c r="AA142" s="156"/>
      <c r="AB142" s="156"/>
      <c r="AC142" s="156"/>
      <c r="AD142" s="156"/>
      <c r="AE142" s="157"/>
      <c r="AF142" s="157"/>
      <c r="AG142" s="157"/>
      <c r="AH142" s="158">
        <f t="shared" si="41"/>
        <v>0</v>
      </c>
      <c r="AI142" s="158"/>
      <c r="AJ142" s="175"/>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row>
    <row r="143" spans="1:64" s="145" customFormat="1" ht="22.6" customHeight="1" x14ac:dyDescent="0.25">
      <c r="A143" s="162">
        <v>1</v>
      </c>
      <c r="B143" s="163" t="s">
        <v>456</v>
      </c>
      <c r="C143" s="165">
        <f t="shared" si="35"/>
        <v>110004</v>
      </c>
      <c r="D143" s="165">
        <f>+'Sheet1 -c.lanh'!D149/1000000</f>
        <v>110004</v>
      </c>
      <c r="E143" s="165">
        <f>+'Sheet1 -c.lanh'!E149/1000000</f>
        <v>0</v>
      </c>
      <c r="F143" s="165">
        <f>+'Sheet1 -c.lanh'!F149/1000000</f>
        <v>0</v>
      </c>
      <c r="G143" s="165">
        <f>+'Sheet1 -c.lanh'!G149/1000000</f>
        <v>0</v>
      </c>
      <c r="H143" s="165">
        <f>+'Sheet1 -c.lanh'!H149/1000000</f>
        <v>0</v>
      </c>
      <c r="I143" s="164">
        <f t="shared" si="37"/>
        <v>0</v>
      </c>
      <c r="J143" s="165">
        <f>+'Sheet1 -c.lanh'!K149/1000000</f>
        <v>0</v>
      </c>
      <c r="K143" s="165">
        <f>+'Sheet1 -c.lanh'!L149/1000000</f>
        <v>0</v>
      </c>
      <c r="L143" s="164">
        <f t="shared" ref="L143:L148" si="45">+SUM(M143:Q143,V143)</f>
        <v>110003.45009</v>
      </c>
      <c r="M143" s="165">
        <f>+'Sheet1 -c.lanh'!N149/1000000</f>
        <v>110003.45009</v>
      </c>
      <c r="N143" s="165">
        <f>+'Sheet1 -c.lanh'!O149/1000000</f>
        <v>0</v>
      </c>
      <c r="O143" s="165">
        <f>+'Sheet1 -c.lanh'!P149/1000000</f>
        <v>0</v>
      </c>
      <c r="P143" s="165">
        <f>+'Sheet1 -c.lanh'!Q149/1000000</f>
        <v>0</v>
      </c>
      <c r="Q143" s="164">
        <f t="shared" ref="Q143:Q161" si="46">+SUM(R143:S143)</f>
        <v>0</v>
      </c>
      <c r="R143" s="165">
        <f>+'Sheet1 -c.lanh'!S149/1000000</f>
        <v>0</v>
      </c>
      <c r="S143" s="165">
        <f>+'Sheet1 -c.lanh'!T149/1000000</f>
        <v>0</v>
      </c>
      <c r="T143" s="165">
        <f>+'Sheet1 -c.lanh'!U149/1000000</f>
        <v>0</v>
      </c>
      <c r="U143" s="165">
        <f>+'Sheet1 -c.lanh'!V149/1000000</f>
        <v>0</v>
      </c>
      <c r="V143" s="164">
        <f t="shared" si="39"/>
        <v>0</v>
      </c>
      <c r="W143" s="165">
        <f>+'Sheet1 -c.lanh'!X149/1000000</f>
        <v>0</v>
      </c>
      <c r="X143" s="165">
        <f>+'Sheet1 -c.lanh'!Y149/1000000</f>
        <v>0</v>
      </c>
      <c r="Y143" s="166">
        <f t="shared" si="42"/>
        <v>0.99999500099996363</v>
      </c>
      <c r="Z143" s="166">
        <f t="shared" si="43"/>
        <v>0.99999500099996363</v>
      </c>
      <c r="AA143" s="166"/>
      <c r="AB143" s="166"/>
      <c r="AC143" s="166"/>
      <c r="AD143" s="166"/>
      <c r="AE143" s="167"/>
      <c r="AF143" s="167"/>
      <c r="AG143" s="167"/>
      <c r="AH143" s="143">
        <f t="shared" si="41"/>
        <v>0</v>
      </c>
      <c r="AI143" s="158"/>
      <c r="AJ143" s="142"/>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row>
    <row r="144" spans="1:64" s="145" customFormat="1" ht="22.6" customHeight="1" x14ac:dyDescent="0.25">
      <c r="A144" s="162">
        <v>2</v>
      </c>
      <c r="B144" s="163" t="s">
        <v>456</v>
      </c>
      <c r="C144" s="165">
        <f t="shared" si="35"/>
        <v>41882</v>
      </c>
      <c r="D144" s="165">
        <f>+'Sheet1 -c.lanh'!D150/1000000</f>
        <v>41882</v>
      </c>
      <c r="E144" s="165">
        <f>+'Sheet1 -c.lanh'!E150/1000000</f>
        <v>0</v>
      </c>
      <c r="F144" s="165">
        <f>+'Sheet1 -c.lanh'!F150/1000000</f>
        <v>0</v>
      </c>
      <c r="G144" s="165">
        <f>+'Sheet1 -c.lanh'!G150/1000000</f>
        <v>0</v>
      </c>
      <c r="H144" s="165">
        <f>+'Sheet1 -c.lanh'!H150/1000000</f>
        <v>0</v>
      </c>
      <c r="I144" s="164">
        <f t="shared" si="37"/>
        <v>0</v>
      </c>
      <c r="J144" s="165">
        <f>+'Sheet1 -c.lanh'!K150/1000000</f>
        <v>0</v>
      </c>
      <c r="K144" s="165">
        <f>+'Sheet1 -c.lanh'!L150/1000000</f>
        <v>0</v>
      </c>
      <c r="L144" s="164">
        <f t="shared" si="45"/>
        <v>41881.667999999998</v>
      </c>
      <c r="M144" s="165">
        <f>+'Sheet1 -c.lanh'!N150/1000000</f>
        <v>41881.667999999998</v>
      </c>
      <c r="N144" s="165">
        <f>+'Sheet1 -c.lanh'!O150/1000000</f>
        <v>0</v>
      </c>
      <c r="O144" s="165">
        <f>+'Sheet1 -c.lanh'!P150/1000000</f>
        <v>0</v>
      </c>
      <c r="P144" s="165">
        <f>+'Sheet1 -c.lanh'!Q150/1000000</f>
        <v>0</v>
      </c>
      <c r="Q144" s="164">
        <f t="shared" si="46"/>
        <v>0</v>
      </c>
      <c r="R144" s="165">
        <f>+'Sheet1 -c.lanh'!S150/1000000</f>
        <v>0</v>
      </c>
      <c r="S144" s="165">
        <f>+'Sheet1 -c.lanh'!T150/1000000</f>
        <v>0</v>
      </c>
      <c r="T144" s="165">
        <f>+'Sheet1 -c.lanh'!U150/1000000</f>
        <v>0</v>
      </c>
      <c r="U144" s="165">
        <f>+'Sheet1 -c.lanh'!V150/1000000</f>
        <v>0</v>
      </c>
      <c r="V144" s="164">
        <f t="shared" si="39"/>
        <v>0</v>
      </c>
      <c r="W144" s="165">
        <f>+'Sheet1 -c.lanh'!X150/1000000</f>
        <v>0</v>
      </c>
      <c r="X144" s="165">
        <f>+'Sheet1 -c.lanh'!Y150/1000000</f>
        <v>0</v>
      </c>
      <c r="Y144" s="166">
        <f t="shared" si="42"/>
        <v>0.99999207296690695</v>
      </c>
      <c r="Z144" s="166">
        <f t="shared" si="43"/>
        <v>0.99999207296690695</v>
      </c>
      <c r="AA144" s="166"/>
      <c r="AB144" s="166"/>
      <c r="AC144" s="166"/>
      <c r="AD144" s="166"/>
      <c r="AE144" s="167"/>
      <c r="AF144" s="167"/>
      <c r="AG144" s="167"/>
      <c r="AH144" s="143">
        <f t="shared" si="41"/>
        <v>0</v>
      </c>
      <c r="AI144" s="158"/>
      <c r="AJ144" s="142"/>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row>
    <row r="145" spans="1:64" ht="22.6" customHeight="1" x14ac:dyDescent="0.25">
      <c r="A145" s="162">
        <v>3</v>
      </c>
      <c r="B145" s="163" t="s">
        <v>573</v>
      </c>
      <c r="C145" s="165">
        <f t="shared" si="35"/>
        <v>2964</v>
      </c>
      <c r="D145" s="165">
        <f>+'Sheet1 -c.lanh'!D151/1000000</f>
        <v>2964</v>
      </c>
      <c r="E145" s="165">
        <f>+'Sheet1 -c.lanh'!E151/1000000</f>
        <v>0</v>
      </c>
      <c r="F145" s="165">
        <f>+'Sheet1 -c.lanh'!F151/1000000</f>
        <v>0</v>
      </c>
      <c r="G145" s="165">
        <f>+'Sheet1 -c.lanh'!G151/1000000</f>
        <v>0</v>
      </c>
      <c r="H145" s="165">
        <f>+'Sheet1 -c.lanh'!H151/1000000</f>
        <v>0</v>
      </c>
      <c r="I145" s="164">
        <f t="shared" si="37"/>
        <v>0</v>
      </c>
      <c r="J145" s="165">
        <f>+'Sheet1 -c.lanh'!K151/1000000</f>
        <v>0</v>
      </c>
      <c r="K145" s="165">
        <f>+'Sheet1 -c.lanh'!L151/1000000</f>
        <v>0</v>
      </c>
      <c r="L145" s="164">
        <f t="shared" si="45"/>
        <v>2963.5619999999999</v>
      </c>
      <c r="M145" s="165">
        <f>+'Sheet1 -c.lanh'!N151/1000000</f>
        <v>2963.5619999999999</v>
      </c>
      <c r="N145" s="165">
        <f>+'Sheet1 -c.lanh'!O151/1000000</f>
        <v>0</v>
      </c>
      <c r="O145" s="165">
        <f>+'Sheet1 -c.lanh'!P151/1000000</f>
        <v>0</v>
      </c>
      <c r="P145" s="165">
        <f>+'Sheet1 -c.lanh'!Q151/1000000</f>
        <v>0</v>
      </c>
      <c r="Q145" s="164">
        <f t="shared" si="46"/>
        <v>0</v>
      </c>
      <c r="R145" s="165">
        <f>+'Sheet1 -c.lanh'!S151/1000000</f>
        <v>0</v>
      </c>
      <c r="S145" s="165">
        <f>+'Sheet1 -c.lanh'!T151/1000000</f>
        <v>0</v>
      </c>
      <c r="T145" s="165">
        <f>+'Sheet1 -c.lanh'!U151/1000000</f>
        <v>0</v>
      </c>
      <c r="U145" s="165">
        <f>+'Sheet1 -c.lanh'!V151/1000000</f>
        <v>0</v>
      </c>
      <c r="V145" s="164">
        <f t="shared" si="39"/>
        <v>0</v>
      </c>
      <c r="W145" s="165">
        <f>+'Sheet1 -c.lanh'!X151/1000000</f>
        <v>0</v>
      </c>
      <c r="X145" s="165">
        <f>+'Sheet1 -c.lanh'!Y151/1000000</f>
        <v>0</v>
      </c>
      <c r="Y145" s="166">
        <f t="shared" si="42"/>
        <v>0.99985222672064777</v>
      </c>
      <c r="Z145" s="166">
        <f t="shared" si="43"/>
        <v>0.99985222672064777</v>
      </c>
      <c r="AA145" s="166"/>
      <c r="AB145" s="166"/>
      <c r="AC145" s="166"/>
      <c r="AD145" s="166"/>
      <c r="AE145" s="167"/>
      <c r="AF145" s="167"/>
      <c r="AG145" s="167"/>
      <c r="AH145" s="143">
        <f t="shared" si="41"/>
        <v>0</v>
      </c>
      <c r="AI145" s="158"/>
    </row>
    <row r="146" spans="1:64" ht="22.6" customHeight="1" x14ac:dyDescent="0.25">
      <c r="A146" s="162">
        <v>4</v>
      </c>
      <c r="B146" s="163" t="s">
        <v>85</v>
      </c>
      <c r="C146" s="165">
        <f t="shared" si="35"/>
        <v>10000</v>
      </c>
      <c r="D146" s="165">
        <f>+'Sheet1 -c.lanh'!D152/1000000</f>
        <v>10000</v>
      </c>
      <c r="E146" s="165">
        <f>+'Sheet1 -c.lanh'!E152/1000000</f>
        <v>0</v>
      </c>
      <c r="F146" s="165">
        <f>+'Sheet1 -c.lanh'!F152/1000000</f>
        <v>0</v>
      </c>
      <c r="G146" s="165">
        <f>+'Sheet1 -c.lanh'!G152/1000000</f>
        <v>0</v>
      </c>
      <c r="H146" s="165">
        <f>+'Sheet1 -c.lanh'!H152/1000000</f>
        <v>0</v>
      </c>
      <c r="I146" s="164">
        <f t="shared" si="37"/>
        <v>0</v>
      </c>
      <c r="J146" s="165">
        <f>+'Sheet1 -c.lanh'!K152/1000000</f>
        <v>0</v>
      </c>
      <c r="K146" s="165">
        <f>+'Sheet1 -c.lanh'!L152/1000000</f>
        <v>0</v>
      </c>
      <c r="L146" s="164">
        <f t="shared" si="45"/>
        <v>10000</v>
      </c>
      <c r="M146" s="165">
        <f>+'Sheet1 -c.lanh'!N152/1000000</f>
        <v>10000</v>
      </c>
      <c r="N146" s="165">
        <f>+'Sheet1 -c.lanh'!O152/1000000</f>
        <v>0</v>
      </c>
      <c r="O146" s="165">
        <f>+'Sheet1 -c.lanh'!P152/1000000</f>
        <v>0</v>
      </c>
      <c r="P146" s="165">
        <f>+'Sheet1 -c.lanh'!Q152/1000000</f>
        <v>0</v>
      </c>
      <c r="Q146" s="164">
        <f t="shared" si="46"/>
        <v>0</v>
      </c>
      <c r="R146" s="165">
        <f>+'Sheet1 -c.lanh'!S152/1000000</f>
        <v>0</v>
      </c>
      <c r="S146" s="165">
        <f>+'Sheet1 -c.lanh'!T152/1000000</f>
        <v>0</v>
      </c>
      <c r="T146" s="165">
        <f>+'Sheet1 -c.lanh'!U152/1000000</f>
        <v>0</v>
      </c>
      <c r="U146" s="165">
        <f>+'Sheet1 -c.lanh'!V152/1000000</f>
        <v>0</v>
      </c>
      <c r="V146" s="164">
        <f t="shared" si="39"/>
        <v>0</v>
      </c>
      <c r="W146" s="165">
        <f>+'Sheet1 -c.lanh'!X152/1000000</f>
        <v>0</v>
      </c>
      <c r="X146" s="165">
        <f>+'Sheet1 -c.lanh'!Y152/1000000</f>
        <v>0</v>
      </c>
      <c r="Y146" s="166">
        <f t="shared" si="42"/>
        <v>1</v>
      </c>
      <c r="Z146" s="166">
        <f t="shared" si="43"/>
        <v>1</v>
      </c>
      <c r="AA146" s="166"/>
      <c r="AB146" s="166"/>
      <c r="AC146" s="166"/>
      <c r="AD146" s="166"/>
      <c r="AE146" s="167"/>
      <c r="AF146" s="167"/>
      <c r="AG146" s="167"/>
      <c r="AH146" s="143">
        <f t="shared" si="41"/>
        <v>0</v>
      </c>
      <c r="AI146" s="158"/>
    </row>
    <row r="147" spans="1:64" ht="22.6" customHeight="1" x14ac:dyDescent="0.25">
      <c r="A147" s="162">
        <v>6</v>
      </c>
      <c r="B147" s="163" t="s">
        <v>574</v>
      </c>
      <c r="C147" s="165">
        <f t="shared" si="35"/>
        <v>5000</v>
      </c>
      <c r="D147" s="165">
        <f>+'Sheet1 -c.lanh'!D153/1000000</f>
        <v>5000</v>
      </c>
      <c r="E147" s="165">
        <f>+'Sheet1 -c.lanh'!E153/1000000</f>
        <v>0</v>
      </c>
      <c r="F147" s="165">
        <f>+'Sheet1 -c.lanh'!F153/1000000</f>
        <v>0</v>
      </c>
      <c r="G147" s="165">
        <f>+'Sheet1 -c.lanh'!G153/1000000</f>
        <v>0</v>
      </c>
      <c r="H147" s="165">
        <f>+'Sheet1 -c.lanh'!H153/1000000</f>
        <v>0</v>
      </c>
      <c r="I147" s="164">
        <f t="shared" si="37"/>
        <v>0</v>
      </c>
      <c r="J147" s="165">
        <f>+'Sheet1 -c.lanh'!K153/1000000</f>
        <v>0</v>
      </c>
      <c r="K147" s="165">
        <f>+'Sheet1 -c.lanh'!L153/1000000</f>
        <v>0</v>
      </c>
      <c r="L147" s="164">
        <f t="shared" si="45"/>
        <v>0</v>
      </c>
      <c r="M147" s="165">
        <f>+'Sheet1 -c.lanh'!N153/1000000</f>
        <v>0</v>
      </c>
      <c r="N147" s="165">
        <f>+'Sheet1 -c.lanh'!O153/1000000</f>
        <v>0</v>
      </c>
      <c r="O147" s="165">
        <f>+'Sheet1 -c.lanh'!P153/1000000</f>
        <v>0</v>
      </c>
      <c r="P147" s="165">
        <f>+'Sheet1 -c.lanh'!Q153/1000000</f>
        <v>0</v>
      </c>
      <c r="Q147" s="164">
        <f t="shared" si="46"/>
        <v>0</v>
      </c>
      <c r="R147" s="165">
        <f>+'Sheet1 -c.lanh'!S153/1000000</f>
        <v>0</v>
      </c>
      <c r="S147" s="165">
        <f>+'Sheet1 -c.lanh'!T153/1000000</f>
        <v>0</v>
      </c>
      <c r="T147" s="165">
        <f>+'Sheet1 -c.lanh'!U153/1000000</f>
        <v>0</v>
      </c>
      <c r="U147" s="165">
        <f>+'Sheet1 -c.lanh'!V153/1000000</f>
        <v>0</v>
      </c>
      <c r="V147" s="164">
        <f t="shared" si="39"/>
        <v>0</v>
      </c>
      <c r="W147" s="165">
        <f>+'Sheet1 -c.lanh'!X153/1000000</f>
        <v>0</v>
      </c>
      <c r="X147" s="165">
        <f>+'Sheet1 -c.lanh'!Y153/1000000</f>
        <v>0</v>
      </c>
      <c r="Y147" s="166">
        <f t="shared" si="42"/>
        <v>0</v>
      </c>
      <c r="Z147" s="166">
        <f t="shared" si="43"/>
        <v>0</v>
      </c>
      <c r="AA147" s="166"/>
      <c r="AB147" s="166"/>
      <c r="AC147" s="166"/>
      <c r="AD147" s="166"/>
      <c r="AE147" s="167"/>
      <c r="AF147" s="167"/>
      <c r="AG147" s="167"/>
      <c r="AH147" s="143">
        <f t="shared" si="41"/>
        <v>0</v>
      </c>
      <c r="AI147" s="158"/>
    </row>
    <row r="148" spans="1:64" ht="22.6" customHeight="1" x14ac:dyDescent="0.25">
      <c r="A148" s="162">
        <v>7</v>
      </c>
      <c r="B148" s="163" t="s">
        <v>87</v>
      </c>
      <c r="C148" s="165">
        <f t="shared" si="35"/>
        <v>600000</v>
      </c>
      <c r="D148" s="165">
        <f>+'Sheet1 -c.lanh'!D154/1000000</f>
        <v>600000</v>
      </c>
      <c r="E148" s="165">
        <f>+'Sheet1 -c.lanh'!E154/1000000</f>
        <v>0</v>
      </c>
      <c r="F148" s="165">
        <f>+'Sheet1 -c.lanh'!F154/1000000</f>
        <v>0</v>
      </c>
      <c r="G148" s="165">
        <f>+'Sheet1 -c.lanh'!G154/1000000</f>
        <v>0</v>
      </c>
      <c r="H148" s="165">
        <f>+'Sheet1 -c.lanh'!H154/1000000</f>
        <v>0</v>
      </c>
      <c r="I148" s="164">
        <f t="shared" si="37"/>
        <v>0</v>
      </c>
      <c r="J148" s="165">
        <f>+'Sheet1 -c.lanh'!K154/1000000</f>
        <v>0</v>
      </c>
      <c r="K148" s="165">
        <f>+'Sheet1 -c.lanh'!L154/1000000</f>
        <v>0</v>
      </c>
      <c r="L148" s="164">
        <f t="shared" si="45"/>
        <v>1518982.580047</v>
      </c>
      <c r="M148" s="165">
        <f>+'Sheet1 -c.lanh'!N154/1000000</f>
        <v>1518982.580047</v>
      </c>
      <c r="N148" s="165">
        <f>+'Sheet1 -c.lanh'!O154/1000000</f>
        <v>0</v>
      </c>
      <c r="O148" s="165">
        <f>+'Sheet1 -c.lanh'!P154/1000000</f>
        <v>0</v>
      </c>
      <c r="P148" s="165">
        <f>+'Sheet1 -c.lanh'!Q154/1000000</f>
        <v>0</v>
      </c>
      <c r="Q148" s="164">
        <f t="shared" si="46"/>
        <v>0</v>
      </c>
      <c r="R148" s="165">
        <f>+'Sheet1 -c.lanh'!S154/1000000</f>
        <v>0</v>
      </c>
      <c r="S148" s="165">
        <f>+'Sheet1 -c.lanh'!T154/1000000</f>
        <v>0</v>
      </c>
      <c r="T148" s="165">
        <f>+'Sheet1 -c.lanh'!U154/1000000</f>
        <v>0</v>
      </c>
      <c r="U148" s="165">
        <f>+'Sheet1 -c.lanh'!V154/1000000</f>
        <v>0</v>
      </c>
      <c r="V148" s="164">
        <f t="shared" si="39"/>
        <v>0</v>
      </c>
      <c r="W148" s="165">
        <f>+'Sheet1 -c.lanh'!X154/1000000</f>
        <v>0</v>
      </c>
      <c r="X148" s="165">
        <f>+'Sheet1 -c.lanh'!Y154/1000000</f>
        <v>0</v>
      </c>
      <c r="Y148" s="166">
        <f t="shared" si="42"/>
        <v>2.5316376334116666</v>
      </c>
      <c r="Z148" s="166">
        <f t="shared" si="43"/>
        <v>2.5316376334116666</v>
      </c>
      <c r="AA148" s="166"/>
      <c r="AB148" s="166"/>
      <c r="AC148" s="166"/>
      <c r="AD148" s="166"/>
      <c r="AE148" s="167"/>
      <c r="AF148" s="167"/>
      <c r="AG148" s="167"/>
      <c r="AH148" s="143">
        <f t="shared" si="41"/>
        <v>0</v>
      </c>
      <c r="AI148" s="158"/>
    </row>
    <row r="149" spans="1:64" s="175" customFormat="1" ht="14.25" customHeight="1" x14ac:dyDescent="0.25">
      <c r="A149" s="172" t="s">
        <v>23</v>
      </c>
      <c r="B149" s="173" t="s">
        <v>151</v>
      </c>
      <c r="C149" s="177" t="e">
        <f>+SUBTOTAL(9,C150:C154)</f>
        <v>#REF!</v>
      </c>
      <c r="D149" s="177" t="e">
        <f t="shared" ref="D149:X149" si="47">+SUBTOTAL(9,D150:D154)</f>
        <v>#REF!</v>
      </c>
      <c r="E149" s="177" t="e">
        <f t="shared" si="47"/>
        <v>#REF!</v>
      </c>
      <c r="F149" s="177" t="e">
        <f t="shared" si="47"/>
        <v>#REF!</v>
      </c>
      <c r="G149" s="177" t="e">
        <f t="shared" si="47"/>
        <v>#REF!</v>
      </c>
      <c r="H149" s="177" t="e">
        <f t="shared" si="47"/>
        <v>#REF!</v>
      </c>
      <c r="I149" s="177" t="e">
        <f t="shared" si="47"/>
        <v>#REF!</v>
      </c>
      <c r="J149" s="177" t="e">
        <f t="shared" si="47"/>
        <v>#REF!</v>
      </c>
      <c r="K149" s="177" t="e">
        <f t="shared" si="47"/>
        <v>#REF!</v>
      </c>
      <c r="L149" s="177" t="e">
        <f t="shared" ca="1" si="47"/>
        <v>#REF!</v>
      </c>
      <c r="M149" s="177" t="e">
        <f t="shared" si="47"/>
        <v>#REF!</v>
      </c>
      <c r="N149" s="177" t="e">
        <f t="shared" ca="1" si="47"/>
        <v>#REF!</v>
      </c>
      <c r="O149" s="177" t="e">
        <f t="shared" si="47"/>
        <v>#REF!</v>
      </c>
      <c r="P149" s="177" t="e">
        <f t="shared" si="47"/>
        <v>#REF!</v>
      </c>
      <c r="Q149" s="177" t="e">
        <f t="shared" si="47"/>
        <v>#REF!</v>
      </c>
      <c r="R149" s="177" t="e">
        <f t="shared" si="47"/>
        <v>#REF!</v>
      </c>
      <c r="S149" s="177" t="e">
        <f t="shared" si="47"/>
        <v>#REF!</v>
      </c>
      <c r="T149" s="177" t="e">
        <f t="shared" si="47"/>
        <v>#REF!</v>
      </c>
      <c r="U149" s="177" t="e">
        <f t="shared" si="47"/>
        <v>#REF!</v>
      </c>
      <c r="V149" s="177" t="e">
        <f t="shared" si="47"/>
        <v>#REF!</v>
      </c>
      <c r="W149" s="177" t="e">
        <f t="shared" si="47"/>
        <v>#REF!</v>
      </c>
      <c r="X149" s="177" t="e">
        <f t="shared" si="47"/>
        <v>#REF!</v>
      </c>
      <c r="Y149" s="166" t="e">
        <f t="shared" ca="1" si="42"/>
        <v>#REF!</v>
      </c>
      <c r="Z149" s="166" t="e">
        <f t="shared" si="43"/>
        <v>#REF!</v>
      </c>
      <c r="AA149" s="166"/>
      <c r="AB149" s="166"/>
      <c r="AC149" s="166"/>
      <c r="AD149" s="166"/>
      <c r="AE149" s="167"/>
      <c r="AF149" s="167"/>
      <c r="AG149" s="167"/>
      <c r="AH149" s="143" t="e">
        <f t="shared" si="41"/>
        <v>#REF!</v>
      </c>
      <c r="AI149" s="158"/>
      <c r="AK149" s="160"/>
      <c r="AL149" s="160"/>
      <c r="AM149" s="160"/>
      <c r="AN149" s="160"/>
      <c r="AO149" s="160"/>
      <c r="AP149" s="160"/>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row>
    <row r="150" spans="1:64" ht="22.6" customHeight="1" x14ac:dyDescent="0.25">
      <c r="A150" s="162">
        <v>1</v>
      </c>
      <c r="B150" s="163" t="s">
        <v>568</v>
      </c>
      <c r="C150" s="165">
        <f t="shared" si="35"/>
        <v>32231</v>
      </c>
      <c r="D150" s="165">
        <f>+'Sheet1 -c.lanh'!D157/1000000</f>
        <v>32231</v>
      </c>
      <c r="E150" s="165">
        <f>+'Sheet1 -c.lanh'!E157/1000000</f>
        <v>0</v>
      </c>
      <c r="F150" s="165">
        <f>+'Sheet1 -c.lanh'!F157/1000000</f>
        <v>0</v>
      </c>
      <c r="G150" s="165">
        <f>+'Sheet1 -c.lanh'!G157/1000000</f>
        <v>0</v>
      </c>
      <c r="H150" s="165">
        <f>+'Sheet1 -c.lanh'!H157/1000000</f>
        <v>0</v>
      </c>
      <c r="I150" s="164">
        <f t="shared" si="37"/>
        <v>0</v>
      </c>
      <c r="J150" s="165">
        <f>+'Sheet1 -c.lanh'!K157/1000000</f>
        <v>0</v>
      </c>
      <c r="K150" s="165">
        <f>+'Sheet1 -c.lanh'!L157/1000000</f>
        <v>0</v>
      </c>
      <c r="L150" s="164">
        <f ca="1">+SUM(M150:Q150,V150)</f>
        <v>32230.955185999999</v>
      </c>
      <c r="M150" s="165">
        <f>+'Sheet1 -c.lanh'!N157/1000000</f>
        <v>32230.955185999999</v>
      </c>
      <c r="N150" s="165">
        <f ca="1">+'Sheet1 -c.lanh'!O157/1000000</f>
        <v>0</v>
      </c>
      <c r="O150" s="165">
        <f>+'Sheet1 -c.lanh'!P157/1000000</f>
        <v>0</v>
      </c>
      <c r="P150" s="165">
        <f>+'Sheet1 -c.lanh'!Q157/1000000</f>
        <v>0</v>
      </c>
      <c r="Q150" s="164">
        <f t="shared" si="46"/>
        <v>0</v>
      </c>
      <c r="R150" s="165">
        <f>+'Sheet1 -c.lanh'!S157/1000000</f>
        <v>0</v>
      </c>
      <c r="S150" s="165">
        <f>+'Sheet1 -c.lanh'!T157/1000000</f>
        <v>0</v>
      </c>
      <c r="T150" s="165">
        <f>+'Sheet1 -c.lanh'!U157/1000000</f>
        <v>0</v>
      </c>
      <c r="U150" s="165">
        <f>+'Sheet1 -c.lanh'!V157/1000000</f>
        <v>0</v>
      </c>
      <c r="V150" s="164">
        <f t="shared" ref="V150:V153" si="48">+SUM(W150:X150)</f>
        <v>0</v>
      </c>
      <c r="W150" s="165">
        <f>+'Sheet1 -c.lanh'!X157/1000000</f>
        <v>0</v>
      </c>
      <c r="X150" s="165">
        <f>+'Sheet1 -c.lanh'!Y157/1000000</f>
        <v>0</v>
      </c>
      <c r="Y150" s="166">
        <f t="shared" ca="1" si="42"/>
        <v>0.99999860959945397</v>
      </c>
      <c r="Z150" s="166">
        <f t="shared" si="43"/>
        <v>0.99999860959945397</v>
      </c>
      <c r="AA150" s="166"/>
      <c r="AB150" s="166"/>
      <c r="AC150" s="166"/>
      <c r="AD150" s="166"/>
      <c r="AE150" s="167"/>
      <c r="AF150" s="167"/>
      <c r="AG150" s="167"/>
      <c r="AH150" s="143">
        <f t="shared" si="41"/>
        <v>0</v>
      </c>
      <c r="AI150" s="158"/>
      <c r="AM150" s="171"/>
      <c r="AN150" s="170"/>
    </row>
    <row r="151" spans="1:64" ht="20.95" x14ac:dyDescent="0.25">
      <c r="A151" s="162">
        <v>2</v>
      </c>
      <c r="B151" s="163" t="s">
        <v>569</v>
      </c>
      <c r="C151" s="165" t="e">
        <f t="shared" si="35"/>
        <v>#REF!</v>
      </c>
      <c r="D151" s="165" t="e">
        <f>+'Sheet1 -c.lanh'!#REF!/1000000</f>
        <v>#REF!</v>
      </c>
      <c r="E151" s="165" t="e">
        <f>+'Sheet1 -c.lanh'!#REF!/1000000</f>
        <v>#REF!</v>
      </c>
      <c r="F151" s="165" t="e">
        <f>+'Sheet1 -c.lanh'!#REF!/1000000</f>
        <v>#REF!</v>
      </c>
      <c r="G151" s="165" t="e">
        <f>+'Sheet1 -c.lanh'!#REF!/1000000</f>
        <v>#REF!</v>
      </c>
      <c r="H151" s="165" t="e">
        <f>+'Sheet1 -c.lanh'!#REF!/1000000</f>
        <v>#REF!</v>
      </c>
      <c r="I151" s="164" t="e">
        <f t="shared" si="37"/>
        <v>#REF!</v>
      </c>
      <c r="J151" s="165" t="e">
        <f>+'Sheet1 -c.lanh'!#REF!/1000000</f>
        <v>#REF!</v>
      </c>
      <c r="K151" s="165" t="e">
        <f>+'Sheet1 -c.lanh'!#REF!/1000000</f>
        <v>#REF!</v>
      </c>
      <c r="L151" s="164" t="e">
        <f>+SUM(M151:Q151,V151)</f>
        <v>#REF!</v>
      </c>
      <c r="M151" s="165" t="e">
        <f>+'Sheet1 -c.lanh'!#REF!/1000000</f>
        <v>#REF!</v>
      </c>
      <c r="N151" s="165" t="e">
        <f>+'Sheet1 -c.lanh'!#REF!/1000000</f>
        <v>#REF!</v>
      </c>
      <c r="O151" s="165" t="e">
        <f>+'Sheet1 -c.lanh'!#REF!/1000000</f>
        <v>#REF!</v>
      </c>
      <c r="P151" s="165" t="e">
        <f>+'Sheet1 -c.lanh'!#REF!/1000000</f>
        <v>#REF!</v>
      </c>
      <c r="Q151" s="164"/>
      <c r="R151" s="165" t="e">
        <f>+'Sheet1 -c.lanh'!#REF!/1000000</f>
        <v>#REF!</v>
      </c>
      <c r="S151" s="165" t="e">
        <f>+'Sheet1 -c.lanh'!#REF!/1000000</f>
        <v>#REF!</v>
      </c>
      <c r="T151" s="165" t="e">
        <f>+'Sheet1 -c.lanh'!#REF!/1000000</f>
        <v>#REF!</v>
      </c>
      <c r="U151" s="165" t="e">
        <f>+'Sheet1 -c.lanh'!#REF!/1000000</f>
        <v>#REF!</v>
      </c>
      <c r="V151" s="164" t="e">
        <f t="shared" si="48"/>
        <v>#REF!</v>
      </c>
      <c r="W151" s="165" t="e">
        <f>+'Sheet1 -c.lanh'!#REF!/1000000</f>
        <v>#REF!</v>
      </c>
      <c r="X151" s="165" t="e">
        <f>+'Sheet1 -c.lanh'!#REF!/1000000</f>
        <v>#REF!</v>
      </c>
      <c r="Y151" s="166" t="e">
        <f t="shared" si="42"/>
        <v>#REF!</v>
      </c>
      <c r="Z151" s="166" t="e">
        <f t="shared" si="43"/>
        <v>#REF!</v>
      </c>
      <c r="AA151" s="166"/>
      <c r="AB151" s="166"/>
      <c r="AC151" s="166"/>
      <c r="AD151" s="166"/>
      <c r="AE151" s="167"/>
      <c r="AF151" s="167"/>
      <c r="AG151" s="167"/>
      <c r="AH151" s="143" t="e">
        <f t="shared" si="41"/>
        <v>#REF!</v>
      </c>
      <c r="AI151" s="158"/>
      <c r="AM151" s="171"/>
      <c r="AN151" s="170"/>
    </row>
    <row r="152" spans="1:64" ht="45" customHeight="1" x14ac:dyDescent="0.25">
      <c r="A152" s="162">
        <v>3</v>
      </c>
      <c r="B152" s="163" t="s">
        <v>570</v>
      </c>
      <c r="C152" s="165" t="e">
        <f t="shared" si="35"/>
        <v>#REF!</v>
      </c>
      <c r="D152" s="165" t="e">
        <f>+'Sheet1 -c.lanh'!#REF!/1000000</f>
        <v>#REF!</v>
      </c>
      <c r="E152" s="165" t="e">
        <f>+'Sheet1 -c.lanh'!#REF!/1000000</f>
        <v>#REF!</v>
      </c>
      <c r="F152" s="165" t="e">
        <f>+'Sheet1 -c.lanh'!#REF!/1000000</f>
        <v>#REF!</v>
      </c>
      <c r="G152" s="165" t="e">
        <f>+'Sheet1 -c.lanh'!#REF!/1000000</f>
        <v>#REF!</v>
      </c>
      <c r="H152" s="165" t="e">
        <f>+'Sheet1 -c.lanh'!#REF!/1000000</f>
        <v>#REF!</v>
      </c>
      <c r="I152" s="164" t="e">
        <f t="shared" si="37"/>
        <v>#REF!</v>
      </c>
      <c r="J152" s="165" t="e">
        <f>+'Sheet1 -c.lanh'!#REF!/1000000</f>
        <v>#REF!</v>
      </c>
      <c r="K152" s="165" t="e">
        <f>+'Sheet1 -c.lanh'!#REF!/1000000</f>
        <v>#REF!</v>
      </c>
      <c r="L152" s="164" t="e">
        <f t="shared" ref="L152:L154" si="49">+SUM(M152:Q152,V152)</f>
        <v>#REF!</v>
      </c>
      <c r="M152" s="165" t="e">
        <f>+'Sheet1 -c.lanh'!#REF!/1000000</f>
        <v>#REF!</v>
      </c>
      <c r="N152" s="165" t="e">
        <f>+'Sheet1 -c.lanh'!#REF!/1000000</f>
        <v>#REF!</v>
      </c>
      <c r="O152" s="165" t="e">
        <f>+'Sheet1 -c.lanh'!#REF!/1000000</f>
        <v>#REF!</v>
      </c>
      <c r="P152" s="165" t="e">
        <f>+'Sheet1 -c.lanh'!#REF!/1000000</f>
        <v>#REF!</v>
      </c>
      <c r="Q152" s="164" t="e">
        <f t="shared" si="46"/>
        <v>#REF!</v>
      </c>
      <c r="R152" s="165" t="e">
        <f>+'Sheet1 -c.lanh'!#REF!/1000000</f>
        <v>#REF!</v>
      </c>
      <c r="S152" s="165" t="e">
        <f>+'Sheet1 -c.lanh'!#REF!/1000000</f>
        <v>#REF!</v>
      </c>
      <c r="T152" s="165" t="e">
        <f>+'Sheet1 -c.lanh'!#REF!/1000000</f>
        <v>#REF!</v>
      </c>
      <c r="U152" s="165" t="e">
        <f>+'Sheet1 -c.lanh'!#REF!/1000000</f>
        <v>#REF!</v>
      </c>
      <c r="V152" s="164" t="e">
        <f t="shared" si="48"/>
        <v>#REF!</v>
      </c>
      <c r="W152" s="165" t="e">
        <f>+'Sheet1 -c.lanh'!#REF!/1000000</f>
        <v>#REF!</v>
      </c>
      <c r="X152" s="165" t="e">
        <f>+'Sheet1 -c.lanh'!#REF!/1000000</f>
        <v>#REF!</v>
      </c>
      <c r="Y152" s="166" t="e">
        <f t="shared" si="42"/>
        <v>#REF!</v>
      </c>
      <c r="Z152" s="166" t="e">
        <f t="shared" si="43"/>
        <v>#REF!</v>
      </c>
      <c r="AA152" s="166"/>
      <c r="AB152" s="166"/>
      <c r="AC152" s="166"/>
      <c r="AD152" s="166"/>
      <c r="AE152" s="167"/>
      <c r="AF152" s="167"/>
      <c r="AG152" s="167"/>
      <c r="AH152" s="143" t="e">
        <f t="shared" si="41"/>
        <v>#REF!</v>
      </c>
      <c r="AI152" s="158"/>
      <c r="AM152" s="169"/>
      <c r="AN152" s="170"/>
    </row>
    <row r="153" spans="1:64" ht="22.6" customHeight="1" x14ac:dyDescent="0.25">
      <c r="A153" s="162">
        <v>4</v>
      </c>
      <c r="B153" s="163" t="s">
        <v>571</v>
      </c>
      <c r="C153" s="165" t="e">
        <f t="shared" si="35"/>
        <v>#REF!</v>
      </c>
      <c r="D153" s="165" t="e">
        <f>+'Sheet1 -c.lanh'!#REF!/1000000</f>
        <v>#REF!</v>
      </c>
      <c r="E153" s="165" t="e">
        <f>+'Sheet1 -c.lanh'!#REF!/1000000</f>
        <v>#REF!</v>
      </c>
      <c r="F153" s="165" t="e">
        <f>+'Sheet1 -c.lanh'!#REF!/1000000</f>
        <v>#REF!</v>
      </c>
      <c r="G153" s="165" t="e">
        <f>+'Sheet1 -c.lanh'!#REF!/1000000</f>
        <v>#REF!</v>
      </c>
      <c r="H153" s="165" t="e">
        <f>+'Sheet1 -c.lanh'!#REF!/1000000</f>
        <v>#REF!</v>
      </c>
      <c r="I153" s="164" t="e">
        <f t="shared" si="37"/>
        <v>#REF!</v>
      </c>
      <c r="J153" s="165" t="e">
        <f>+'Sheet1 -c.lanh'!#REF!/1000000</f>
        <v>#REF!</v>
      </c>
      <c r="K153" s="165" t="e">
        <f>+'Sheet1 -c.lanh'!#REF!/1000000</f>
        <v>#REF!</v>
      </c>
      <c r="L153" s="164" t="e">
        <f t="shared" si="49"/>
        <v>#REF!</v>
      </c>
      <c r="M153" s="165" t="e">
        <f>+'Sheet1 -c.lanh'!#REF!/1000000</f>
        <v>#REF!</v>
      </c>
      <c r="N153" s="165" t="e">
        <f>+'Sheet1 -c.lanh'!#REF!/1000000</f>
        <v>#REF!</v>
      </c>
      <c r="O153" s="165" t="e">
        <f>+'Sheet1 -c.lanh'!#REF!/1000000</f>
        <v>#REF!</v>
      </c>
      <c r="P153" s="165" t="e">
        <f>+'Sheet1 -c.lanh'!#REF!/1000000</f>
        <v>#REF!</v>
      </c>
      <c r="Q153" s="164" t="e">
        <f t="shared" si="46"/>
        <v>#REF!</v>
      </c>
      <c r="R153" s="165" t="e">
        <f>+'Sheet1 -c.lanh'!#REF!/1000000</f>
        <v>#REF!</v>
      </c>
      <c r="S153" s="165" t="e">
        <f>+'Sheet1 -c.lanh'!#REF!/1000000</f>
        <v>#REF!</v>
      </c>
      <c r="T153" s="165" t="e">
        <f>+'Sheet1 -c.lanh'!#REF!/1000000</f>
        <v>#REF!</v>
      </c>
      <c r="U153" s="165" t="e">
        <f>+'Sheet1 -c.lanh'!#REF!/1000000</f>
        <v>#REF!</v>
      </c>
      <c r="V153" s="164" t="e">
        <f t="shared" si="48"/>
        <v>#REF!</v>
      </c>
      <c r="W153" s="165" t="e">
        <f>+'Sheet1 -c.lanh'!#REF!/1000000</f>
        <v>#REF!</v>
      </c>
      <c r="X153" s="165" t="e">
        <f>+'Sheet1 -c.lanh'!#REF!/1000000</f>
        <v>#REF!</v>
      </c>
      <c r="Y153" s="166" t="e">
        <f t="shared" si="42"/>
        <v>#REF!</v>
      </c>
      <c r="Z153" s="166" t="e">
        <f t="shared" si="43"/>
        <v>#REF!</v>
      </c>
      <c r="AA153" s="166"/>
      <c r="AB153" s="166"/>
      <c r="AC153" s="166"/>
      <c r="AD153" s="166"/>
      <c r="AE153" s="167"/>
      <c r="AF153" s="167"/>
      <c r="AG153" s="167"/>
      <c r="AH153" s="143" t="e">
        <f t="shared" si="41"/>
        <v>#REF!</v>
      </c>
      <c r="AI153" s="158"/>
      <c r="AM153" s="169"/>
      <c r="AN153" s="170"/>
    </row>
    <row r="154" spans="1:64" ht="22.6" customHeight="1" x14ac:dyDescent="0.25">
      <c r="A154" s="162">
        <v>5</v>
      </c>
      <c r="B154" s="163" t="s">
        <v>572</v>
      </c>
      <c r="C154" s="165" t="e">
        <f t="shared" si="35"/>
        <v>#REF!</v>
      </c>
      <c r="D154" s="165" t="e">
        <f>+'Sheet1 -c.lanh'!#REF!/1000000</f>
        <v>#REF!</v>
      </c>
      <c r="E154" s="165" t="e">
        <f>+'Sheet1 -c.lanh'!#REF!/1000000</f>
        <v>#REF!</v>
      </c>
      <c r="F154" s="165" t="e">
        <f>+'Sheet1 -c.lanh'!#REF!/1000000</f>
        <v>#REF!</v>
      </c>
      <c r="G154" s="165" t="e">
        <f>+'Sheet1 -c.lanh'!#REF!/1000000</f>
        <v>#REF!</v>
      </c>
      <c r="H154" s="165" t="e">
        <f>+'Sheet1 -c.lanh'!#REF!/1000000</f>
        <v>#REF!</v>
      </c>
      <c r="I154" s="164" t="e">
        <f t="shared" si="37"/>
        <v>#REF!</v>
      </c>
      <c r="J154" s="165" t="e">
        <f>+'Sheet1 -c.lanh'!#REF!/1000000</f>
        <v>#REF!</v>
      </c>
      <c r="K154" s="165" t="e">
        <f>+'Sheet1 -c.lanh'!#REF!/1000000</f>
        <v>#REF!</v>
      </c>
      <c r="L154" s="164" t="e">
        <f t="shared" si="49"/>
        <v>#REF!</v>
      </c>
      <c r="M154" s="165" t="e">
        <f>+'Sheet1 -c.lanh'!#REF!/1000000</f>
        <v>#REF!</v>
      </c>
      <c r="N154" s="165" t="e">
        <f>+'Sheet1 -c.lanh'!#REF!/1000000</f>
        <v>#REF!</v>
      </c>
      <c r="O154" s="165" t="e">
        <f>+'Sheet1 -c.lanh'!#REF!/1000000</f>
        <v>#REF!</v>
      </c>
      <c r="P154" s="165" t="e">
        <f>+'Sheet1 -c.lanh'!#REF!/1000000</f>
        <v>#REF!</v>
      </c>
      <c r="Q154" s="164"/>
      <c r="R154" s="165" t="e">
        <f>+'Sheet1 -c.lanh'!#REF!/1000000</f>
        <v>#REF!</v>
      </c>
      <c r="S154" s="165" t="e">
        <f>+'Sheet1 -c.lanh'!#REF!/1000000</f>
        <v>#REF!</v>
      </c>
      <c r="T154" s="165" t="e">
        <f>+'Sheet1 -c.lanh'!#REF!/1000000</f>
        <v>#REF!</v>
      </c>
      <c r="U154" s="165" t="e">
        <f>+'Sheet1 -c.lanh'!#REF!/1000000</f>
        <v>#REF!</v>
      </c>
      <c r="V154" s="164" t="e">
        <f t="shared" ref="V154:V161" si="50">+SUM(W154:X154)</f>
        <v>#REF!</v>
      </c>
      <c r="W154" s="165" t="e">
        <f>+'Sheet1 -c.lanh'!#REF!/1000000</f>
        <v>#REF!</v>
      </c>
      <c r="X154" s="165" t="e">
        <f>+'Sheet1 -c.lanh'!#REF!/1000000</f>
        <v>#REF!</v>
      </c>
      <c r="Y154" s="166" t="e">
        <f t="shared" si="42"/>
        <v>#REF!</v>
      </c>
      <c r="Z154" s="166" t="e">
        <f t="shared" si="43"/>
        <v>#REF!</v>
      </c>
      <c r="AA154" s="166"/>
      <c r="AB154" s="166"/>
      <c r="AC154" s="166"/>
      <c r="AD154" s="166"/>
      <c r="AE154" s="167"/>
      <c r="AF154" s="167"/>
      <c r="AG154" s="167"/>
      <c r="AH154" s="143" t="e">
        <f t="shared" si="41"/>
        <v>#REF!</v>
      </c>
      <c r="AI154" s="158"/>
      <c r="AM154" s="178"/>
      <c r="AN154" s="170"/>
    </row>
    <row r="155" spans="1:64" s="180" customFormat="1" ht="42.05" customHeight="1" x14ac:dyDescent="0.25">
      <c r="A155" s="172" t="s">
        <v>25</v>
      </c>
      <c r="B155" s="173" t="s">
        <v>20</v>
      </c>
      <c r="C155" s="177">
        <f t="shared" ca="1" si="35"/>
        <v>6200</v>
      </c>
      <c r="D155" s="174">
        <f ca="1">+'Sheet1 -c.lanh'!D159/1000000</f>
        <v>0</v>
      </c>
      <c r="E155" s="174">
        <f>+'Sheet1 -c.lanh'!E159/1000000</f>
        <v>0</v>
      </c>
      <c r="F155" s="174">
        <f>+'Sheet1 -c.lanh'!F159/1000000</f>
        <v>6200</v>
      </c>
      <c r="G155" s="174">
        <f>+'Sheet1 -c.lanh'!G159/1000000</f>
        <v>0</v>
      </c>
      <c r="H155" s="174">
        <f>+'Sheet1 -c.lanh'!H159/1000000</f>
        <v>0</v>
      </c>
      <c r="I155" s="177">
        <f t="shared" si="37"/>
        <v>0</v>
      </c>
      <c r="J155" s="174">
        <f>+'Sheet1 -c.lanh'!K159/1000000</f>
        <v>0</v>
      </c>
      <c r="K155" s="174">
        <f>+'Sheet1 -c.lanh'!L159/1000000</f>
        <v>0</v>
      </c>
      <c r="L155" s="177">
        <f>+SUM(M155:Q155,V155)</f>
        <v>6088.007775</v>
      </c>
      <c r="M155" s="174">
        <f>+'Sheet1 -c.lanh'!N159/1000000</f>
        <v>0</v>
      </c>
      <c r="N155" s="174">
        <f>+'Sheet1 -c.lanh'!O159/1000000</f>
        <v>0</v>
      </c>
      <c r="O155" s="174">
        <f>+'Sheet1 -c.lanh'!P159/1000000</f>
        <v>6088.007775</v>
      </c>
      <c r="P155" s="174">
        <f>+'Sheet1 -c.lanh'!Q159/1000000</f>
        <v>0</v>
      </c>
      <c r="Q155" s="177">
        <f t="shared" si="46"/>
        <v>0</v>
      </c>
      <c r="R155" s="174">
        <f>+'Sheet1 -c.lanh'!S159/1000000</f>
        <v>0</v>
      </c>
      <c r="S155" s="174">
        <f>+'Sheet1 -c.lanh'!T159/1000000</f>
        <v>0</v>
      </c>
      <c r="T155" s="174">
        <f>+'Sheet1 -c.lanh'!U159/1000000</f>
        <v>0</v>
      </c>
      <c r="U155" s="174">
        <f>+'Sheet1 -c.lanh'!V159/1000000</f>
        <v>0</v>
      </c>
      <c r="V155" s="177">
        <f t="shared" si="50"/>
        <v>0</v>
      </c>
      <c r="W155" s="174">
        <f>+'Sheet1 -c.lanh'!X159/1000000</f>
        <v>0</v>
      </c>
      <c r="X155" s="174">
        <f>+'Sheet1 -c.lanh'!Y159/1000000</f>
        <v>0</v>
      </c>
      <c r="Y155" s="156">
        <f t="shared" ca="1" si="42"/>
        <v>0.98193673790322578</v>
      </c>
      <c r="Z155" s="156"/>
      <c r="AA155" s="156"/>
      <c r="AB155" s="156">
        <f t="shared" ref="AB155" si="51">+O155/F155</f>
        <v>0.98193673790322578</v>
      </c>
      <c r="AC155" s="156"/>
      <c r="AD155" s="156"/>
      <c r="AE155" s="157"/>
      <c r="AF155" s="157"/>
      <c r="AG155" s="157"/>
      <c r="AH155" s="179">
        <f t="shared" si="41"/>
        <v>0</v>
      </c>
      <c r="AI155" s="179"/>
      <c r="AK155" s="181"/>
      <c r="AL155" s="181"/>
      <c r="AM155" s="182"/>
      <c r="AN155" s="183"/>
      <c r="AO155" s="181"/>
      <c r="AP155" s="181"/>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row>
    <row r="156" spans="1:64" s="180" customFormat="1" ht="42.05" customHeight="1" x14ac:dyDescent="0.25">
      <c r="A156" s="172" t="s">
        <v>27</v>
      </c>
      <c r="B156" s="173" t="s">
        <v>474</v>
      </c>
      <c r="C156" s="177">
        <f t="shared" ca="1" si="35"/>
        <v>76137</v>
      </c>
      <c r="D156" s="174">
        <f ca="1">+'Sheet1 -c.lanh'!D160/1000000</f>
        <v>0</v>
      </c>
      <c r="E156" s="174">
        <f>+'Sheet1 -c.lanh'!E160/1000000</f>
        <v>0</v>
      </c>
      <c r="F156" s="174">
        <f>+'Sheet1 -c.lanh'!F160/1000000</f>
        <v>0</v>
      </c>
      <c r="G156" s="174">
        <f>+'Sheet1 -c.lanh'!G160/1000000</f>
        <v>76137</v>
      </c>
      <c r="H156" s="174">
        <f>+'Sheet1 -c.lanh'!H160/1000000</f>
        <v>0</v>
      </c>
      <c r="I156" s="177">
        <f t="shared" si="37"/>
        <v>0</v>
      </c>
      <c r="J156" s="174">
        <f>+'Sheet1 -c.lanh'!K160/1000000</f>
        <v>0</v>
      </c>
      <c r="K156" s="174">
        <f>+'Sheet1 -c.lanh'!L160/1000000</f>
        <v>0</v>
      </c>
      <c r="L156" s="177">
        <f>+SUM(M156:Q156,T156:V156)</f>
        <v>76136.339775999993</v>
      </c>
      <c r="M156" s="174">
        <f>+'Sheet1 -c.lanh'!N160/1000000</f>
        <v>0</v>
      </c>
      <c r="N156" s="174">
        <f>+'Sheet1 -c.lanh'!O160/1000000</f>
        <v>0</v>
      </c>
      <c r="O156" s="174">
        <f>+'Sheet1 -c.lanh'!P160/1000000</f>
        <v>0</v>
      </c>
      <c r="P156" s="174">
        <f>+'Sheet1 -c.lanh'!Q160/1000000</f>
        <v>0</v>
      </c>
      <c r="Q156" s="177"/>
      <c r="R156" s="174">
        <f>+'Sheet1 -c.lanh'!S160/1000000</f>
        <v>0</v>
      </c>
      <c r="S156" s="174">
        <f>+'Sheet1 -c.lanh'!T160/1000000</f>
        <v>0</v>
      </c>
      <c r="T156" s="174">
        <f>+'Sheet1 -c.lanh'!U160/1000000</f>
        <v>76136.339775999993</v>
      </c>
      <c r="U156" s="174">
        <f>+'Sheet1 -c.lanh'!V160/1000000</f>
        <v>0</v>
      </c>
      <c r="V156" s="177">
        <f t="shared" si="50"/>
        <v>0</v>
      </c>
      <c r="W156" s="174">
        <f>+'Sheet1 -c.lanh'!X160/1000000</f>
        <v>0</v>
      </c>
      <c r="X156" s="174">
        <f>+'Sheet1 -c.lanh'!Y160/1000000</f>
        <v>0</v>
      </c>
      <c r="Y156" s="156">
        <f t="shared" ca="1" si="42"/>
        <v>0.99999132847367234</v>
      </c>
      <c r="Z156" s="156"/>
      <c r="AA156" s="156"/>
      <c r="AB156" s="156"/>
      <c r="AC156" s="156">
        <f t="shared" ref="AC156" si="52">+T156/G156</f>
        <v>0.99999132847367234</v>
      </c>
      <c r="AD156" s="156"/>
      <c r="AE156" s="157"/>
      <c r="AF156" s="157"/>
      <c r="AG156" s="157"/>
      <c r="AH156" s="179">
        <f t="shared" si="41"/>
        <v>0</v>
      </c>
      <c r="AI156" s="179"/>
      <c r="AK156" s="181"/>
      <c r="AL156" s="181"/>
      <c r="AM156" s="182"/>
      <c r="AN156" s="183"/>
      <c r="AO156" s="181"/>
      <c r="AP156" s="181"/>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row>
    <row r="157" spans="1:64" s="180" customFormat="1" ht="20.95" customHeight="1" x14ac:dyDescent="0.25">
      <c r="A157" s="172" t="s">
        <v>28</v>
      </c>
      <c r="B157" s="173" t="s">
        <v>22</v>
      </c>
      <c r="C157" s="177">
        <f t="shared" ca="1" si="35"/>
        <v>2910</v>
      </c>
      <c r="D157" s="174">
        <f ca="1">+'Sheet1 -c.lanh'!D161/1000000</f>
        <v>0</v>
      </c>
      <c r="E157" s="174">
        <f>+'Sheet1 -c.lanh'!E161/1000000</f>
        <v>0</v>
      </c>
      <c r="F157" s="174">
        <f>+'Sheet1 -c.lanh'!F161/1000000</f>
        <v>0</v>
      </c>
      <c r="G157" s="174">
        <f>+'Sheet1 -c.lanh'!G161/1000000</f>
        <v>0</v>
      </c>
      <c r="H157" s="174">
        <f>+'Sheet1 -c.lanh'!H161/1000000</f>
        <v>2910</v>
      </c>
      <c r="I157" s="177">
        <f t="shared" si="37"/>
        <v>0</v>
      </c>
      <c r="J157" s="174">
        <f>+'Sheet1 -c.lanh'!K161/1000000</f>
        <v>0</v>
      </c>
      <c r="K157" s="174">
        <f>+'Sheet1 -c.lanh'!L161/1000000</f>
        <v>0</v>
      </c>
      <c r="L157" s="177">
        <f t="shared" ref="L157:L160" si="53">+SUM(M157:Q157,T157:V157)</f>
        <v>2910</v>
      </c>
      <c r="M157" s="174">
        <f>+'Sheet1 -c.lanh'!N161/1000000</f>
        <v>0</v>
      </c>
      <c r="N157" s="174">
        <f>+'Sheet1 -c.lanh'!O161/1000000</f>
        <v>0</v>
      </c>
      <c r="O157" s="174">
        <f>+'Sheet1 -c.lanh'!P161/1000000</f>
        <v>0</v>
      </c>
      <c r="P157" s="174">
        <f>+'Sheet1 -c.lanh'!Q161/1000000</f>
        <v>2910</v>
      </c>
      <c r="Q157" s="177">
        <f t="shared" si="46"/>
        <v>0</v>
      </c>
      <c r="R157" s="174">
        <f>+'Sheet1 -c.lanh'!S161/1000000</f>
        <v>0</v>
      </c>
      <c r="S157" s="174">
        <f>+'Sheet1 -c.lanh'!T161/1000000</f>
        <v>0</v>
      </c>
      <c r="T157" s="174">
        <f>+'Sheet1 -c.lanh'!U161/1000000</f>
        <v>0</v>
      </c>
      <c r="U157" s="174">
        <f>+'Sheet1 -c.lanh'!V161/1000000</f>
        <v>0</v>
      </c>
      <c r="V157" s="177">
        <f t="shared" si="50"/>
        <v>0</v>
      </c>
      <c r="W157" s="174">
        <f>+'Sheet1 -c.lanh'!X161/1000000</f>
        <v>0</v>
      </c>
      <c r="X157" s="174">
        <f>+'Sheet1 -c.lanh'!Y161/1000000</f>
        <v>0</v>
      </c>
      <c r="Y157" s="156">
        <f t="shared" ca="1" si="42"/>
        <v>1</v>
      </c>
      <c r="Z157" s="156"/>
      <c r="AA157" s="156"/>
      <c r="AB157" s="156"/>
      <c r="AC157" s="156"/>
      <c r="AD157" s="156">
        <f t="shared" ref="AD157" si="54">+P157/H157</f>
        <v>1</v>
      </c>
      <c r="AE157" s="157"/>
      <c r="AF157" s="157"/>
      <c r="AG157" s="157"/>
      <c r="AH157" s="179">
        <f t="shared" si="41"/>
        <v>0</v>
      </c>
      <c r="AI157" s="179"/>
      <c r="AK157" s="181"/>
      <c r="AL157" s="181"/>
      <c r="AM157" s="182"/>
      <c r="AN157" s="183"/>
      <c r="AO157" s="181"/>
      <c r="AP157" s="181"/>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row>
    <row r="158" spans="1:64" s="180" customFormat="1" ht="20.95" customHeight="1" x14ac:dyDescent="0.25">
      <c r="A158" s="172" t="s">
        <v>254</v>
      </c>
      <c r="B158" s="173" t="s">
        <v>24</v>
      </c>
      <c r="C158" s="177">
        <f t="shared" ca="1" si="35"/>
        <v>0</v>
      </c>
      <c r="D158" s="174">
        <f ca="1">+'Sheet1 -c.lanh'!D162/1000000</f>
        <v>0</v>
      </c>
      <c r="E158" s="174">
        <f>+'Sheet1 -c.lanh'!E162/1000000</f>
        <v>0</v>
      </c>
      <c r="F158" s="174">
        <f>+'Sheet1 -c.lanh'!F162/1000000</f>
        <v>0</v>
      </c>
      <c r="G158" s="174">
        <f>+'Sheet1 -c.lanh'!G162/1000000</f>
        <v>0</v>
      </c>
      <c r="H158" s="174">
        <f>+'Sheet1 -c.lanh'!H162/1000000</f>
        <v>0</v>
      </c>
      <c r="I158" s="177">
        <f t="shared" si="37"/>
        <v>0</v>
      </c>
      <c r="J158" s="174">
        <f>+'Sheet1 -c.lanh'!K162/1000000</f>
        <v>0</v>
      </c>
      <c r="K158" s="174">
        <f>+'Sheet1 -c.lanh'!L162/1000000</f>
        <v>0</v>
      </c>
      <c r="L158" s="177">
        <f t="shared" si="53"/>
        <v>0</v>
      </c>
      <c r="M158" s="174">
        <f>+'Sheet1 -c.lanh'!N162/1000000</f>
        <v>0</v>
      </c>
      <c r="N158" s="174">
        <f>+'Sheet1 -c.lanh'!O162/1000000</f>
        <v>0</v>
      </c>
      <c r="O158" s="174">
        <f>+'Sheet1 -c.lanh'!P162/1000000</f>
        <v>0</v>
      </c>
      <c r="P158" s="174">
        <f>+'Sheet1 -c.lanh'!Q162/1000000</f>
        <v>0</v>
      </c>
      <c r="Q158" s="177">
        <f t="shared" si="46"/>
        <v>0</v>
      </c>
      <c r="R158" s="174">
        <f>+'Sheet1 -c.lanh'!S162/1000000</f>
        <v>0</v>
      </c>
      <c r="S158" s="174">
        <f>+'Sheet1 -c.lanh'!T162/1000000</f>
        <v>0</v>
      </c>
      <c r="T158" s="174">
        <f>+'Sheet1 -c.lanh'!U162/1000000</f>
        <v>0</v>
      </c>
      <c r="U158" s="174">
        <f>+'Sheet1 -c.lanh'!V162/1000000</f>
        <v>0</v>
      </c>
      <c r="V158" s="177">
        <f t="shared" si="50"/>
        <v>0</v>
      </c>
      <c r="W158" s="174">
        <f>+'Sheet1 -c.lanh'!X162/1000000</f>
        <v>0</v>
      </c>
      <c r="X158" s="174">
        <f>+'Sheet1 -c.lanh'!Y162/1000000</f>
        <v>0</v>
      </c>
      <c r="Y158" s="156"/>
      <c r="Z158" s="156"/>
      <c r="AA158" s="156"/>
      <c r="AB158" s="156"/>
      <c r="AC158" s="156"/>
      <c r="AD158" s="156"/>
      <c r="AE158" s="157"/>
      <c r="AF158" s="157"/>
      <c r="AG158" s="157"/>
      <c r="AH158" s="179">
        <f t="shared" si="41"/>
        <v>0</v>
      </c>
      <c r="AI158" s="179"/>
      <c r="AK158" s="181"/>
      <c r="AL158" s="181"/>
      <c r="AM158" s="182"/>
      <c r="AN158" s="183"/>
      <c r="AO158" s="181"/>
      <c r="AP158" s="181"/>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row>
    <row r="159" spans="1:64" s="180" customFormat="1" ht="20.95" customHeight="1" x14ac:dyDescent="0.25">
      <c r="A159" s="172" t="s">
        <v>255</v>
      </c>
      <c r="B159" s="173" t="s">
        <v>26</v>
      </c>
      <c r="C159" s="177">
        <f t="shared" si="35"/>
        <v>0</v>
      </c>
      <c r="D159" s="174">
        <f>+'Sheet1 -c.lanh'!D163/1000000</f>
        <v>0</v>
      </c>
      <c r="E159" s="174">
        <f>+'Sheet1 -c.lanh'!E163/1000000</f>
        <v>0</v>
      </c>
      <c r="F159" s="174">
        <f>+'Sheet1 -c.lanh'!F163/1000000</f>
        <v>0</v>
      </c>
      <c r="G159" s="174">
        <f>+'Sheet1 -c.lanh'!G163/1000000</f>
        <v>0</v>
      </c>
      <c r="H159" s="174">
        <f>+'Sheet1 -c.lanh'!H163/1000000</f>
        <v>0</v>
      </c>
      <c r="I159" s="177">
        <f t="shared" si="37"/>
        <v>0</v>
      </c>
      <c r="J159" s="174">
        <f>+'Sheet1 -c.lanh'!K163/1000000</f>
        <v>0</v>
      </c>
      <c r="K159" s="174">
        <f>+'Sheet1 -c.lanh'!L163/1000000</f>
        <v>0</v>
      </c>
      <c r="L159" s="177">
        <f t="shared" si="53"/>
        <v>0</v>
      </c>
      <c r="M159" s="174">
        <f>+'Sheet1 -c.lanh'!N163/1000000</f>
        <v>0</v>
      </c>
      <c r="N159" s="174">
        <f>+'Sheet1 -c.lanh'!O163/1000000</f>
        <v>0</v>
      </c>
      <c r="O159" s="174">
        <f>+'Sheet1 -c.lanh'!P163/1000000</f>
        <v>0</v>
      </c>
      <c r="P159" s="174">
        <f>+'Sheet1 -c.lanh'!Q163/1000000</f>
        <v>0</v>
      </c>
      <c r="Q159" s="177">
        <f t="shared" si="46"/>
        <v>0</v>
      </c>
      <c r="R159" s="174">
        <f>+'Sheet1 -c.lanh'!S163/1000000</f>
        <v>0</v>
      </c>
      <c r="S159" s="174">
        <f>+'Sheet1 -c.lanh'!T163/1000000</f>
        <v>0</v>
      </c>
      <c r="T159" s="174">
        <f>+'Sheet1 -c.lanh'!U163/1000000</f>
        <v>0</v>
      </c>
      <c r="U159" s="174">
        <f>+'Sheet1 -c.lanh'!V163/1000000</f>
        <v>0</v>
      </c>
      <c r="V159" s="177">
        <f t="shared" si="50"/>
        <v>0</v>
      </c>
      <c r="W159" s="174">
        <f>+'Sheet1 -c.lanh'!X163/1000000</f>
        <v>0</v>
      </c>
      <c r="X159" s="174">
        <f>+'Sheet1 -c.lanh'!Y163/1000000</f>
        <v>0</v>
      </c>
      <c r="Y159" s="156"/>
      <c r="Z159" s="156"/>
      <c r="AA159" s="156"/>
      <c r="AB159" s="156"/>
      <c r="AC159" s="156"/>
      <c r="AD159" s="156"/>
      <c r="AE159" s="157"/>
      <c r="AF159" s="157"/>
      <c r="AG159" s="157"/>
      <c r="AH159" s="179">
        <f t="shared" si="41"/>
        <v>0</v>
      </c>
      <c r="AI159" s="179"/>
      <c r="AK159" s="181"/>
      <c r="AL159" s="181"/>
      <c r="AM159" s="182"/>
      <c r="AN159" s="183"/>
      <c r="AO159" s="181"/>
      <c r="AP159" s="181"/>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row>
    <row r="160" spans="1:64" s="181" customFormat="1" ht="33.75" customHeight="1" x14ac:dyDescent="0.25">
      <c r="A160" s="172" t="s">
        <v>273</v>
      </c>
      <c r="B160" s="109" t="s">
        <v>256</v>
      </c>
      <c r="C160" s="177">
        <f t="shared" ca="1" si="35"/>
        <v>0</v>
      </c>
      <c r="D160" s="174">
        <f ca="1">+'Sheet1 -c.lanh'!D164/1000000</f>
        <v>0</v>
      </c>
      <c r="E160" s="174">
        <f>+'Sheet1 -c.lanh'!E164/1000000</f>
        <v>0</v>
      </c>
      <c r="F160" s="174">
        <f>+'Sheet1 -c.lanh'!F164/1000000</f>
        <v>0</v>
      </c>
      <c r="G160" s="174">
        <f>+'Sheet1 -c.lanh'!G164/1000000</f>
        <v>0</v>
      </c>
      <c r="H160" s="174">
        <f>+'Sheet1 -c.lanh'!H164/1000000</f>
        <v>0</v>
      </c>
      <c r="I160" s="177">
        <f t="shared" si="37"/>
        <v>0</v>
      </c>
      <c r="J160" s="174">
        <f>+'Sheet1 -c.lanh'!K164/1000000</f>
        <v>0</v>
      </c>
      <c r="K160" s="174">
        <f>+'Sheet1 -c.lanh'!L164/1000000</f>
        <v>0</v>
      </c>
      <c r="L160" s="177">
        <f t="shared" si="53"/>
        <v>27691.391680000001</v>
      </c>
      <c r="M160" s="174">
        <f>+'Sheet1 -c.lanh'!N164/1000000</f>
        <v>0</v>
      </c>
      <c r="N160" s="174">
        <f>+'Sheet1 -c.lanh'!O164/1000000</f>
        <v>0</v>
      </c>
      <c r="O160" s="174">
        <f>+'Sheet1 -c.lanh'!P164/1000000</f>
        <v>0</v>
      </c>
      <c r="P160" s="174">
        <f>+'Sheet1 -c.lanh'!Q164/1000000</f>
        <v>0</v>
      </c>
      <c r="Q160" s="177">
        <f t="shared" si="46"/>
        <v>0</v>
      </c>
      <c r="R160" s="174">
        <f>+'Sheet1 -c.lanh'!S164/1000000</f>
        <v>0</v>
      </c>
      <c r="S160" s="174">
        <f>+'Sheet1 -c.lanh'!T164/1000000</f>
        <v>0</v>
      </c>
      <c r="T160" s="174">
        <f>+'Sheet1 -c.lanh'!U164/1000000</f>
        <v>0</v>
      </c>
      <c r="U160" s="174">
        <f>+'Sheet1 -c.lanh'!V164/1000000</f>
        <v>27691.391680000001</v>
      </c>
      <c r="V160" s="177">
        <f t="shared" si="50"/>
        <v>0</v>
      </c>
      <c r="W160" s="174">
        <f>+'Sheet1 -c.lanh'!X164/1000000</f>
        <v>0</v>
      </c>
      <c r="X160" s="174">
        <f>+'Sheet1 -c.lanh'!Y164/1000000</f>
        <v>0</v>
      </c>
      <c r="Y160" s="156" t="e">
        <f t="shared" ca="1" si="42"/>
        <v>#DIV/0!</v>
      </c>
      <c r="Z160" s="156"/>
      <c r="AA160" s="156"/>
      <c r="AB160" s="156"/>
      <c r="AC160" s="156"/>
      <c r="AD160" s="156"/>
      <c r="AE160" s="157"/>
      <c r="AF160" s="157"/>
      <c r="AG160" s="157"/>
      <c r="AH160" s="179">
        <f t="shared" si="41"/>
        <v>0</v>
      </c>
      <c r="AI160" s="179"/>
      <c r="AJ160" s="180"/>
      <c r="AM160" s="182"/>
      <c r="AN160" s="183"/>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row>
    <row r="161" spans="1:64" s="193" customFormat="1" ht="31.6" customHeight="1" x14ac:dyDescent="0.25">
      <c r="A161" s="185" t="s">
        <v>494</v>
      </c>
      <c r="B161" s="186" t="s">
        <v>29</v>
      </c>
      <c r="C161" s="187">
        <f t="shared" si="35"/>
        <v>0</v>
      </c>
      <c r="D161" s="188"/>
      <c r="E161" s="188"/>
      <c r="F161" s="187"/>
      <c r="G161" s="187"/>
      <c r="H161" s="187"/>
      <c r="I161" s="187">
        <f t="shared" si="37"/>
        <v>0</v>
      </c>
      <c r="J161" s="188">
        <f>+'Sheet1 -c.lanh'!K166/1000000</f>
        <v>0</v>
      </c>
      <c r="K161" s="188">
        <f>+'Sheet1 -c.lanh'!L166/1000000</f>
        <v>0</v>
      </c>
      <c r="L161" s="187">
        <f>+SUM(M161:Q161,V161)</f>
        <v>4714622.5341029996</v>
      </c>
      <c r="M161" s="188">
        <f>+'Sheet1 -c.lanh'!N166/1000000</f>
        <v>0</v>
      </c>
      <c r="N161" s="188">
        <f>+'Sheet1 -c.lanh'!O166/1000000</f>
        <v>0</v>
      </c>
      <c r="O161" s="188">
        <f>+'Sheet1 -c.lanh'!P166/1000000</f>
        <v>0</v>
      </c>
      <c r="P161" s="188">
        <f>+'Sheet1 -c.lanh'!Q166/1000000</f>
        <v>0</v>
      </c>
      <c r="Q161" s="187">
        <f t="shared" si="46"/>
        <v>0</v>
      </c>
      <c r="R161" s="188">
        <f>+'Sheet1 -c.lanh'!S166/1000000</f>
        <v>0</v>
      </c>
      <c r="S161" s="188">
        <f>+'Sheet1 -c.lanh'!T166/1000000</f>
        <v>0</v>
      </c>
      <c r="T161" s="188">
        <f>+'Sheet1 -c.lanh'!U166/1000000</f>
        <v>0</v>
      </c>
      <c r="U161" s="188">
        <f>+'Sheet1 -c.lanh'!V166/1000000</f>
        <v>0</v>
      </c>
      <c r="V161" s="187">
        <f t="shared" si="50"/>
        <v>4714622.5341029996</v>
      </c>
      <c r="W161" s="188">
        <f>+'Sheet1 -c.lanh'!X166/1000000</f>
        <v>3847787.2169809998</v>
      </c>
      <c r="X161" s="188">
        <f>+'Sheet1 -c.lanh'!Y166/1000000</f>
        <v>866835.31712200004</v>
      </c>
      <c r="Y161" s="189"/>
      <c r="Z161" s="189"/>
      <c r="AA161" s="189"/>
      <c r="AB161" s="189"/>
      <c r="AC161" s="189"/>
      <c r="AD161" s="189"/>
      <c r="AE161" s="190"/>
      <c r="AF161" s="190"/>
      <c r="AG161" s="190"/>
      <c r="AH161" s="191">
        <f t="shared" si="41"/>
        <v>0</v>
      </c>
      <c r="AI161" s="191"/>
      <c r="AJ161" s="192"/>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row>
    <row r="162" spans="1:64" s="145" customFormat="1" ht="15.05" x14ac:dyDescent="0.3">
      <c r="A162" s="142"/>
      <c r="B162" s="142"/>
      <c r="C162" s="142"/>
      <c r="D162" s="195"/>
      <c r="E162" s="195"/>
      <c r="F162" s="142"/>
      <c r="G162" s="142"/>
      <c r="H162" s="142"/>
      <c r="I162" s="142"/>
      <c r="J162" s="142"/>
      <c r="K162" s="142"/>
      <c r="L162" s="142"/>
      <c r="M162" s="143"/>
      <c r="N162" s="196"/>
      <c r="O162" s="142"/>
      <c r="P162" s="142"/>
      <c r="Q162" s="142"/>
      <c r="R162" s="142"/>
      <c r="S162" s="142"/>
      <c r="T162" s="142"/>
      <c r="U162" s="142"/>
      <c r="V162" s="143"/>
      <c r="W162" s="142"/>
      <c r="X162" s="142"/>
      <c r="Y162" s="142"/>
      <c r="Z162" s="142"/>
      <c r="AA162" s="142"/>
      <c r="AB162" s="142"/>
      <c r="AC162" s="142"/>
      <c r="AD162" s="142"/>
      <c r="AE162" s="142"/>
      <c r="AF162" s="142"/>
      <c r="AG162" s="142"/>
      <c r="AH162" s="142"/>
      <c r="AI162" s="197"/>
      <c r="AJ162" s="142"/>
      <c r="AQ162" s="146"/>
      <c r="AR162" s="146"/>
      <c r="AS162" s="146"/>
      <c r="AT162" s="146"/>
      <c r="AU162" s="146"/>
      <c r="AV162" s="146"/>
      <c r="AW162" s="146"/>
      <c r="AX162" s="146"/>
      <c r="AY162" s="146"/>
      <c r="AZ162" s="146"/>
      <c r="BA162" s="146"/>
      <c r="BB162" s="146"/>
      <c r="BC162" s="146"/>
      <c r="BD162" s="146"/>
      <c r="BE162" s="146"/>
      <c r="BF162" s="146"/>
      <c r="BG162" s="146"/>
      <c r="BH162" s="146"/>
      <c r="BI162" s="146"/>
      <c r="BJ162" s="146"/>
      <c r="BK162" s="146"/>
      <c r="BL162" s="146"/>
    </row>
    <row r="163" spans="1:64" s="145" customFormat="1" ht="15.05" x14ac:dyDescent="0.3">
      <c r="A163" s="142"/>
      <c r="B163" s="142"/>
      <c r="C163" s="142"/>
      <c r="D163" s="195"/>
      <c r="E163" s="195"/>
      <c r="F163" s="142"/>
      <c r="G163" s="142"/>
      <c r="H163" s="142"/>
      <c r="I163" s="142"/>
      <c r="J163" s="142"/>
      <c r="K163" s="142"/>
      <c r="L163" s="142"/>
      <c r="M163" s="142"/>
      <c r="N163" s="196"/>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97"/>
      <c r="AJ163" s="142"/>
      <c r="AQ163" s="146"/>
      <c r="AR163" s="146"/>
      <c r="AS163" s="146"/>
      <c r="AT163" s="146"/>
      <c r="AU163" s="146"/>
      <c r="AV163" s="146"/>
      <c r="AW163" s="146"/>
      <c r="AX163" s="146"/>
      <c r="AY163" s="146"/>
      <c r="AZ163" s="146"/>
      <c r="BA163" s="146"/>
      <c r="BB163" s="146"/>
      <c r="BC163" s="146"/>
      <c r="BD163" s="146"/>
      <c r="BE163" s="146"/>
      <c r="BF163" s="146"/>
      <c r="BG163" s="146"/>
      <c r="BH163" s="146"/>
      <c r="BI163" s="146"/>
      <c r="BJ163" s="146"/>
      <c r="BK163" s="146"/>
      <c r="BL163" s="146"/>
    </row>
    <row r="164" spans="1:64" s="145" customFormat="1" ht="15.05" x14ac:dyDescent="0.3">
      <c r="A164" s="198"/>
      <c r="B164" s="142"/>
      <c r="C164" s="142"/>
      <c r="D164" s="195"/>
      <c r="E164" s="195"/>
      <c r="F164" s="142"/>
      <c r="G164" s="142"/>
      <c r="H164" s="142"/>
      <c r="I164" s="142"/>
      <c r="J164" s="142"/>
      <c r="K164" s="142"/>
      <c r="L164" s="142"/>
      <c r="M164" s="142"/>
      <c r="N164" s="196"/>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97"/>
      <c r="AJ164" s="142"/>
      <c r="AQ164" s="146"/>
      <c r="AR164" s="146"/>
      <c r="AS164" s="146"/>
      <c r="AT164" s="146"/>
      <c r="AU164" s="146"/>
      <c r="AV164" s="146"/>
      <c r="AW164" s="146"/>
      <c r="AX164" s="146"/>
      <c r="AY164" s="146"/>
      <c r="AZ164" s="146"/>
      <c r="BA164" s="146"/>
      <c r="BB164" s="146"/>
      <c r="BC164" s="146"/>
      <c r="BD164" s="146"/>
      <c r="BE164" s="146"/>
      <c r="BF164" s="146"/>
      <c r="BG164" s="146"/>
      <c r="BH164" s="146"/>
      <c r="BI164" s="146"/>
      <c r="BJ164" s="146"/>
      <c r="BK164" s="146"/>
      <c r="BL164" s="146"/>
    </row>
    <row r="165" spans="1:64" s="145" customFormat="1" ht="15.05" x14ac:dyDescent="0.3">
      <c r="A165" s="199"/>
      <c r="B165" s="142"/>
      <c r="C165" s="142"/>
      <c r="D165" s="195"/>
      <c r="E165" s="195"/>
      <c r="F165" s="142"/>
      <c r="G165" s="142"/>
      <c r="H165" s="142"/>
      <c r="I165" s="142"/>
      <c r="J165" s="142"/>
      <c r="K165" s="142"/>
      <c r="L165" s="142"/>
      <c r="M165" s="142"/>
      <c r="N165" s="196"/>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97"/>
      <c r="AJ165" s="142"/>
      <c r="AQ165" s="146"/>
      <c r="AR165" s="146"/>
      <c r="AS165" s="146"/>
      <c r="AT165" s="146"/>
      <c r="AU165" s="146"/>
      <c r="AV165" s="146"/>
      <c r="AW165" s="146"/>
      <c r="AX165" s="146"/>
      <c r="AY165" s="146"/>
      <c r="AZ165" s="146"/>
      <c r="BA165" s="146"/>
      <c r="BB165" s="146"/>
      <c r="BC165" s="146"/>
      <c r="BD165" s="146"/>
      <c r="BE165" s="146"/>
      <c r="BF165" s="146"/>
      <c r="BG165" s="146"/>
      <c r="BH165" s="146"/>
      <c r="BI165" s="146"/>
      <c r="BJ165" s="146"/>
      <c r="BK165" s="146"/>
      <c r="BL165" s="146"/>
    </row>
    <row r="166" spans="1:64" s="145" customFormat="1" ht="15.05" x14ac:dyDescent="0.3">
      <c r="A166" s="199"/>
      <c r="B166" s="142"/>
      <c r="C166" s="142"/>
      <c r="D166" s="195"/>
      <c r="E166" s="195"/>
      <c r="F166" s="142"/>
      <c r="G166" s="142"/>
      <c r="H166" s="142"/>
      <c r="I166" s="142"/>
      <c r="J166" s="142"/>
      <c r="K166" s="142"/>
      <c r="L166" s="142"/>
      <c r="M166" s="142"/>
      <c r="N166" s="196"/>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97"/>
      <c r="AJ166" s="142"/>
      <c r="AQ166" s="146"/>
      <c r="AR166" s="146"/>
      <c r="AS166" s="146"/>
      <c r="AT166" s="146"/>
      <c r="AU166" s="146"/>
      <c r="AV166" s="146"/>
      <c r="AW166" s="146"/>
      <c r="AX166" s="146"/>
      <c r="AY166" s="146"/>
      <c r="AZ166" s="146"/>
      <c r="BA166" s="146"/>
      <c r="BB166" s="146"/>
      <c r="BC166" s="146"/>
      <c r="BD166" s="146"/>
      <c r="BE166" s="146"/>
      <c r="BF166" s="146"/>
      <c r="BG166" s="146"/>
      <c r="BH166" s="146"/>
      <c r="BI166" s="146"/>
      <c r="BJ166" s="146"/>
      <c r="BK166" s="146"/>
      <c r="BL166" s="146"/>
    </row>
    <row r="167" spans="1:64" s="145" customFormat="1" ht="15.05" x14ac:dyDescent="0.3">
      <c r="A167" s="142"/>
      <c r="B167" s="142"/>
      <c r="C167" s="142"/>
      <c r="D167" s="195"/>
      <c r="E167" s="195"/>
      <c r="F167" s="142"/>
      <c r="G167" s="142"/>
      <c r="H167" s="142"/>
      <c r="I167" s="142"/>
      <c r="J167" s="142"/>
      <c r="K167" s="142"/>
      <c r="L167" s="142"/>
      <c r="M167" s="142"/>
      <c r="N167" s="196"/>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97"/>
      <c r="AJ167" s="142"/>
      <c r="AQ167" s="146"/>
      <c r="AR167" s="146"/>
      <c r="AS167" s="146"/>
      <c r="AT167" s="146"/>
      <c r="AU167" s="146"/>
      <c r="AV167" s="146"/>
      <c r="AW167" s="146"/>
      <c r="AX167" s="146"/>
      <c r="AY167" s="146"/>
      <c r="AZ167" s="146"/>
      <c r="BA167" s="146"/>
      <c r="BB167" s="146"/>
      <c r="BC167" s="146"/>
      <c r="BD167" s="146"/>
      <c r="BE167" s="146"/>
      <c r="BF167" s="146"/>
      <c r="BG167" s="146"/>
      <c r="BH167" s="146"/>
      <c r="BI167" s="146"/>
      <c r="BJ167" s="146"/>
      <c r="BK167" s="146"/>
      <c r="BL167" s="146"/>
    </row>
    <row r="168" spans="1:64" s="145" customFormat="1" ht="15.05" x14ac:dyDescent="0.3">
      <c r="A168" s="142"/>
      <c r="B168" s="142"/>
      <c r="C168" s="142"/>
      <c r="D168" s="195"/>
      <c r="E168" s="195"/>
      <c r="F168" s="142"/>
      <c r="G168" s="142"/>
      <c r="H168" s="142"/>
      <c r="I168" s="142"/>
      <c r="J168" s="142"/>
      <c r="K168" s="142"/>
      <c r="L168" s="142"/>
      <c r="M168" s="142"/>
      <c r="N168" s="196"/>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97"/>
      <c r="AJ168" s="142"/>
      <c r="AQ168" s="146"/>
      <c r="AR168" s="146"/>
      <c r="AS168" s="146"/>
      <c r="AT168" s="146"/>
      <c r="AU168" s="146"/>
      <c r="AV168" s="146"/>
      <c r="AW168" s="146"/>
      <c r="AX168" s="146"/>
      <c r="AY168" s="146"/>
      <c r="AZ168" s="146"/>
      <c r="BA168" s="146"/>
      <c r="BB168" s="146"/>
      <c r="BC168" s="146"/>
      <c r="BD168" s="146"/>
      <c r="BE168" s="146"/>
      <c r="BF168" s="146"/>
      <c r="BG168" s="146"/>
      <c r="BH168" s="146"/>
      <c r="BI168" s="146"/>
      <c r="BJ168" s="146"/>
      <c r="BK168" s="146"/>
      <c r="BL168" s="146"/>
    </row>
    <row r="169" spans="1:64" s="145" customFormat="1" ht="15.05" x14ac:dyDescent="0.3">
      <c r="A169" s="142"/>
      <c r="B169" s="142"/>
      <c r="C169" s="142"/>
      <c r="D169" s="195"/>
      <c r="E169" s="195"/>
      <c r="F169" s="142"/>
      <c r="G169" s="142"/>
      <c r="H169" s="142"/>
      <c r="I169" s="142"/>
      <c r="J169" s="142"/>
      <c r="K169" s="142"/>
      <c r="L169" s="142"/>
      <c r="M169" s="142"/>
      <c r="N169" s="196"/>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97"/>
      <c r="AJ169" s="142"/>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row>
    <row r="170" spans="1:64" s="145" customFormat="1" ht="15.05" x14ac:dyDescent="0.3">
      <c r="A170" s="142"/>
      <c r="B170" s="142"/>
      <c r="C170" s="142"/>
      <c r="D170" s="195"/>
      <c r="E170" s="195"/>
      <c r="F170" s="142"/>
      <c r="G170" s="142"/>
      <c r="H170" s="142"/>
      <c r="I170" s="142"/>
      <c r="J170" s="142"/>
      <c r="K170" s="142"/>
      <c r="L170" s="142"/>
      <c r="M170" s="142"/>
      <c r="N170" s="196"/>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97"/>
      <c r="AJ170" s="142"/>
      <c r="AQ170" s="146"/>
      <c r="AR170" s="146"/>
      <c r="AS170" s="146"/>
      <c r="AT170" s="146"/>
      <c r="AU170" s="146"/>
      <c r="AV170" s="146"/>
      <c r="AW170" s="146"/>
      <c r="AX170" s="146"/>
      <c r="AY170" s="146"/>
      <c r="AZ170" s="146"/>
      <c r="BA170" s="146"/>
      <c r="BB170" s="146"/>
      <c r="BC170" s="146"/>
      <c r="BD170" s="146"/>
      <c r="BE170" s="146"/>
      <c r="BF170" s="146"/>
      <c r="BG170" s="146"/>
      <c r="BH170" s="146"/>
      <c r="BI170" s="146"/>
      <c r="BJ170" s="146"/>
      <c r="BK170" s="146"/>
      <c r="BL170" s="146"/>
    </row>
    <row r="171" spans="1:64" s="145" customFormat="1" ht="15.05" x14ac:dyDescent="0.3">
      <c r="A171" s="142"/>
      <c r="B171" s="142"/>
      <c r="C171" s="142"/>
      <c r="D171" s="195"/>
      <c r="E171" s="195"/>
      <c r="F171" s="142"/>
      <c r="G171" s="142"/>
      <c r="H171" s="142"/>
      <c r="I171" s="142"/>
      <c r="J171" s="142"/>
      <c r="K171" s="142"/>
      <c r="L171" s="142"/>
      <c r="M171" s="142"/>
      <c r="N171" s="196"/>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97"/>
      <c r="AJ171" s="142"/>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row>
    <row r="172" spans="1:64" s="145" customFormat="1" ht="15.05" x14ac:dyDescent="0.3">
      <c r="A172" s="142"/>
      <c r="B172" s="142"/>
      <c r="C172" s="142"/>
      <c r="D172" s="195"/>
      <c r="E172" s="195"/>
      <c r="F172" s="142"/>
      <c r="G172" s="142"/>
      <c r="H172" s="142"/>
      <c r="I172" s="142"/>
      <c r="J172" s="142"/>
      <c r="K172" s="142"/>
      <c r="L172" s="142"/>
      <c r="M172" s="142"/>
      <c r="N172" s="196"/>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97"/>
      <c r="AJ172" s="142"/>
      <c r="AQ172" s="146"/>
      <c r="AR172" s="146"/>
      <c r="AS172" s="146"/>
      <c r="AT172" s="146"/>
      <c r="AU172" s="146"/>
      <c r="AV172" s="146"/>
      <c r="AW172" s="146"/>
      <c r="AX172" s="146"/>
      <c r="AY172" s="146"/>
      <c r="AZ172" s="146"/>
      <c r="BA172" s="146"/>
      <c r="BB172" s="146"/>
      <c r="BC172" s="146"/>
      <c r="BD172" s="146"/>
      <c r="BE172" s="146"/>
      <c r="BF172" s="146"/>
      <c r="BG172" s="146"/>
      <c r="BH172" s="146"/>
      <c r="BI172" s="146"/>
      <c r="BJ172" s="146"/>
      <c r="BK172" s="146"/>
      <c r="BL172" s="146"/>
    </row>
    <row r="173" spans="1:64" s="145" customFormat="1" ht="15.05" x14ac:dyDescent="0.3">
      <c r="A173" s="142"/>
      <c r="B173" s="142"/>
      <c r="C173" s="142"/>
      <c r="D173" s="195"/>
      <c r="E173" s="195"/>
      <c r="F173" s="142"/>
      <c r="G173" s="142"/>
      <c r="H173" s="142"/>
      <c r="I173" s="142"/>
      <c r="J173" s="142"/>
      <c r="K173" s="142"/>
      <c r="L173" s="142"/>
      <c r="M173" s="142"/>
      <c r="N173" s="196"/>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97"/>
      <c r="AJ173" s="142"/>
      <c r="AQ173" s="146"/>
      <c r="AR173" s="146"/>
      <c r="AS173" s="146"/>
      <c r="AT173" s="146"/>
      <c r="AU173" s="146"/>
      <c r="AV173" s="146"/>
      <c r="AW173" s="146"/>
      <c r="AX173" s="146"/>
      <c r="AY173" s="146"/>
      <c r="AZ173" s="146"/>
      <c r="BA173" s="146"/>
      <c r="BB173" s="146"/>
      <c r="BC173" s="146"/>
      <c r="BD173" s="146"/>
      <c r="BE173" s="146"/>
      <c r="BF173" s="146"/>
      <c r="BG173" s="146"/>
      <c r="BH173" s="146"/>
      <c r="BI173" s="146"/>
      <c r="BJ173" s="146"/>
      <c r="BK173" s="146"/>
      <c r="BL173" s="146"/>
    </row>
    <row r="174" spans="1:64" s="145" customFormat="1" ht="15.05" x14ac:dyDescent="0.3">
      <c r="A174" s="142"/>
      <c r="B174" s="142"/>
      <c r="C174" s="142"/>
      <c r="D174" s="195"/>
      <c r="E174" s="195"/>
      <c r="F174" s="142"/>
      <c r="G174" s="142"/>
      <c r="H174" s="142"/>
      <c r="I174" s="142"/>
      <c r="J174" s="142"/>
      <c r="K174" s="142"/>
      <c r="L174" s="142"/>
      <c r="M174" s="142"/>
      <c r="N174" s="196"/>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97"/>
      <c r="AJ174" s="142"/>
      <c r="AQ174" s="146"/>
      <c r="AR174" s="146"/>
      <c r="AS174" s="146"/>
      <c r="AT174" s="146"/>
      <c r="AU174" s="146"/>
      <c r="AV174" s="146"/>
      <c r="AW174" s="146"/>
      <c r="AX174" s="146"/>
      <c r="AY174" s="146"/>
      <c r="AZ174" s="146"/>
      <c r="BA174" s="146"/>
      <c r="BB174" s="146"/>
      <c r="BC174" s="146"/>
      <c r="BD174" s="146"/>
      <c r="BE174" s="146"/>
      <c r="BF174" s="146"/>
      <c r="BG174" s="146"/>
      <c r="BH174" s="146"/>
      <c r="BI174" s="146"/>
      <c r="BJ174" s="146"/>
      <c r="BK174" s="146"/>
      <c r="BL174" s="146"/>
    </row>
    <row r="175" spans="1:64" s="145" customFormat="1" ht="15.05" x14ac:dyDescent="0.3">
      <c r="A175" s="142"/>
      <c r="B175" s="142"/>
      <c r="C175" s="142"/>
      <c r="D175" s="195"/>
      <c r="E175" s="195"/>
      <c r="F175" s="142"/>
      <c r="G175" s="142"/>
      <c r="H175" s="142"/>
      <c r="I175" s="142"/>
      <c r="J175" s="142"/>
      <c r="K175" s="142"/>
      <c r="L175" s="142"/>
      <c r="M175" s="142"/>
      <c r="N175" s="196"/>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97"/>
      <c r="AJ175" s="142"/>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row>
    <row r="176" spans="1:64" ht="15.05" x14ac:dyDescent="0.3">
      <c r="AI176" s="197"/>
    </row>
    <row r="177" spans="35:35" ht="15.05" x14ac:dyDescent="0.3">
      <c r="AI177" s="197"/>
    </row>
    <row r="178" spans="35:35" ht="15.05" x14ac:dyDescent="0.3">
      <c r="AI178" s="197"/>
    </row>
    <row r="179" spans="35:35" ht="15.05" x14ac:dyDescent="0.3">
      <c r="AI179" s="197"/>
    </row>
    <row r="180" spans="35:35" ht="15.05" x14ac:dyDescent="0.3">
      <c r="AI180" s="197"/>
    </row>
  </sheetData>
  <autoFilter ref="A9:AP162"/>
  <mergeCells count="30">
    <mergeCell ref="A2:AG2"/>
    <mergeCell ref="A3:AG3"/>
    <mergeCell ref="A5:A7"/>
    <mergeCell ref="B5:B7"/>
    <mergeCell ref="C5:K5"/>
    <mergeCell ref="L5:X5"/>
    <mergeCell ref="Y5:AG5"/>
    <mergeCell ref="C6:C7"/>
    <mergeCell ref="D6:D7"/>
    <mergeCell ref="E6:E7"/>
    <mergeCell ref="U6:U7"/>
    <mergeCell ref="F6:F7"/>
    <mergeCell ref="G6:G7"/>
    <mergeCell ref="H6:H7"/>
    <mergeCell ref="I6:K6"/>
    <mergeCell ref="L6:L7"/>
    <mergeCell ref="M6:M7"/>
    <mergeCell ref="N6:N7"/>
    <mergeCell ref="O6:O7"/>
    <mergeCell ref="P6:P7"/>
    <mergeCell ref="Q6:S6"/>
    <mergeCell ref="T6:T7"/>
    <mergeCell ref="AD6:AD7"/>
    <mergeCell ref="AE6:AG6"/>
    <mergeCell ref="V6:X6"/>
    <mergeCell ref="Y6:Y7"/>
    <mergeCell ref="Z6:Z7"/>
    <mergeCell ref="AA6:AA7"/>
    <mergeCell ref="AB6:AB7"/>
    <mergeCell ref="AC6:AC7"/>
  </mergeCells>
  <printOptions horizontalCentered="1"/>
  <pageMargins left="0.2" right="0.2" top="0.75" bottom="0.2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0"/>
  <sheetViews>
    <sheetView topLeftCell="A13" workbookViewId="0">
      <selection activeCell="G44" sqref="G44"/>
    </sheetView>
  </sheetViews>
  <sheetFormatPr defaultRowHeight="15.05" x14ac:dyDescent="0.3"/>
  <cols>
    <col min="2" max="2" width="19.6640625" bestFit="1" customWidth="1"/>
    <col min="4" max="4" width="12" bestFit="1" customWidth="1"/>
    <col min="7" max="7" width="9.109375" style="36"/>
    <col min="8" max="8" width="19" style="36" bestFit="1" customWidth="1"/>
    <col min="9" max="9" width="9.109375" style="36"/>
  </cols>
  <sheetData>
    <row r="7" spans="2:8" x14ac:dyDescent="0.3">
      <c r="B7" t="s">
        <v>229</v>
      </c>
    </row>
    <row r="8" spans="2:8" x14ac:dyDescent="0.3">
      <c r="B8" t="s">
        <v>230</v>
      </c>
      <c r="D8" t="s">
        <v>229</v>
      </c>
    </row>
    <row r="9" spans="2:8" x14ac:dyDescent="0.3">
      <c r="B9" t="s">
        <v>179</v>
      </c>
      <c r="D9">
        <v>63093888206</v>
      </c>
      <c r="G9" s="36" t="s">
        <v>231</v>
      </c>
      <c r="H9" s="36">
        <f>+D18</f>
        <v>8368993000</v>
      </c>
    </row>
    <row r="10" spans="2:8" x14ac:dyDescent="0.3">
      <c r="B10" t="s">
        <v>180</v>
      </c>
      <c r="D10">
        <v>73107540000</v>
      </c>
      <c r="G10" s="36" t="s">
        <v>232</v>
      </c>
      <c r="H10" s="36">
        <f>+D16</f>
        <v>159459853610</v>
      </c>
    </row>
    <row r="11" spans="2:8" x14ac:dyDescent="0.3">
      <c r="B11" t="s">
        <v>181</v>
      </c>
      <c r="D11">
        <v>116533805225</v>
      </c>
      <c r="G11" s="36" t="s">
        <v>233</v>
      </c>
      <c r="H11" s="36">
        <f>+D15</f>
        <v>46426045629</v>
      </c>
    </row>
    <row r="12" spans="2:8" x14ac:dyDescent="0.3">
      <c r="B12" t="s">
        <v>182</v>
      </c>
      <c r="D12">
        <v>154044597500</v>
      </c>
      <c r="G12" s="36" t="s">
        <v>216</v>
      </c>
      <c r="H12" s="36">
        <f>+D14</f>
        <v>2974658000</v>
      </c>
    </row>
    <row r="13" spans="2:8" x14ac:dyDescent="0.3">
      <c r="B13" t="s">
        <v>186</v>
      </c>
      <c r="D13">
        <v>53357822840</v>
      </c>
      <c r="G13" s="36" t="s">
        <v>234</v>
      </c>
      <c r="H13" s="36">
        <f>+D10</f>
        <v>73107540000</v>
      </c>
    </row>
    <row r="14" spans="2:8" x14ac:dyDescent="0.3">
      <c r="B14" t="s">
        <v>216</v>
      </c>
      <c r="D14">
        <v>2974658000</v>
      </c>
      <c r="G14" s="36" t="s">
        <v>235</v>
      </c>
      <c r="H14" s="36">
        <f>+D13</f>
        <v>53357822840</v>
      </c>
    </row>
    <row r="15" spans="2:8" x14ac:dyDescent="0.3">
      <c r="B15" t="s">
        <v>183</v>
      </c>
      <c r="D15">
        <v>46426045629</v>
      </c>
      <c r="G15" s="36" t="s">
        <v>236</v>
      </c>
      <c r="H15" s="36">
        <f>+D19</f>
        <v>19318254000</v>
      </c>
    </row>
    <row r="16" spans="2:8" x14ac:dyDescent="0.3">
      <c r="B16" t="s">
        <v>184</v>
      </c>
      <c r="D16">
        <v>159459853610</v>
      </c>
      <c r="G16" s="36" t="s">
        <v>237</v>
      </c>
      <c r="H16" s="36">
        <f>+D17</f>
        <v>9755239529</v>
      </c>
    </row>
    <row r="17" spans="2:8" x14ac:dyDescent="0.3">
      <c r="B17" t="s">
        <v>185</v>
      </c>
      <c r="D17">
        <v>9755239529</v>
      </c>
      <c r="G17" s="36" t="s">
        <v>179</v>
      </c>
      <c r="H17" s="36">
        <f>+D9</f>
        <v>63093888206</v>
      </c>
    </row>
    <row r="18" spans="2:8" x14ac:dyDescent="0.3">
      <c r="B18" t="s">
        <v>214</v>
      </c>
      <c r="D18">
        <v>8368993000</v>
      </c>
      <c r="G18" s="36" t="s">
        <v>238</v>
      </c>
      <c r="H18" s="36">
        <f>+D11</f>
        <v>116533805225</v>
      </c>
    </row>
    <row r="19" spans="2:8" x14ac:dyDescent="0.3">
      <c r="B19" t="s">
        <v>215</v>
      </c>
      <c r="D19">
        <v>19318254000</v>
      </c>
      <c r="G19" s="36" t="s">
        <v>239</v>
      </c>
      <c r="H19" s="36">
        <f>+D12</f>
        <v>154044597500</v>
      </c>
    </row>
    <row r="20" spans="2:8" x14ac:dyDescent="0.3">
      <c r="H20" s="36">
        <f>SUM(H9:H19)</f>
        <v>706440697539</v>
      </c>
    </row>
  </sheetData>
  <autoFilter ref="B8:D1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U260"/>
  <sheetViews>
    <sheetView topLeftCell="A151" workbookViewId="0">
      <selection activeCell="U169" sqref="U169:U178"/>
    </sheetView>
  </sheetViews>
  <sheetFormatPr defaultRowHeight="15.05" x14ac:dyDescent="0.3"/>
  <sheetData>
    <row r="5" spans="2:2" x14ac:dyDescent="0.3">
      <c r="B5" s="74" t="s">
        <v>276</v>
      </c>
    </row>
    <row r="6" spans="2:2" x14ac:dyDescent="0.3">
      <c r="B6" s="74" t="s">
        <v>277</v>
      </c>
    </row>
    <row r="7" spans="2:2" x14ac:dyDescent="0.3">
      <c r="B7" s="74" t="s">
        <v>278</v>
      </c>
    </row>
    <row r="8" spans="2:2" x14ac:dyDescent="0.3">
      <c r="B8" s="75" t="s">
        <v>279</v>
      </c>
    </row>
    <row r="9" spans="2:2" x14ac:dyDescent="0.3">
      <c r="B9" s="75" t="s">
        <v>280</v>
      </c>
    </row>
    <row r="10" spans="2:2" x14ac:dyDescent="0.3">
      <c r="B10" s="75" t="s">
        <v>281</v>
      </c>
    </row>
    <row r="11" spans="2:2" x14ac:dyDescent="0.3">
      <c r="B11" s="74" t="s">
        <v>282</v>
      </c>
    </row>
    <row r="12" spans="2:2" x14ac:dyDescent="0.3">
      <c r="B12" s="74" t="s">
        <v>283</v>
      </c>
    </row>
    <row r="13" spans="2:2" x14ac:dyDescent="0.3">
      <c r="B13" s="75" t="s">
        <v>284</v>
      </c>
    </row>
    <row r="14" spans="2:2" x14ac:dyDescent="0.3">
      <c r="B14" s="74" t="s">
        <v>285</v>
      </c>
    </row>
    <row r="15" spans="2:2" x14ac:dyDescent="0.3">
      <c r="B15" s="75" t="s">
        <v>286</v>
      </c>
    </row>
    <row r="16" spans="2:2" x14ac:dyDescent="0.3">
      <c r="B16" s="75" t="s">
        <v>287</v>
      </c>
    </row>
    <row r="17" spans="2:2" x14ac:dyDescent="0.3">
      <c r="B17" s="75" t="s">
        <v>288</v>
      </c>
    </row>
    <row r="18" spans="2:2" x14ac:dyDescent="0.3">
      <c r="B18" s="75" t="s">
        <v>289</v>
      </c>
    </row>
    <row r="19" spans="2:2" x14ac:dyDescent="0.3">
      <c r="B19" s="74" t="s">
        <v>290</v>
      </c>
    </row>
    <row r="20" spans="2:2" x14ac:dyDescent="0.3">
      <c r="B20" s="74" t="s">
        <v>291</v>
      </c>
    </row>
    <row r="21" spans="2:2" x14ac:dyDescent="0.3">
      <c r="B21" s="75" t="s">
        <v>292</v>
      </c>
    </row>
    <row r="22" spans="2:2" x14ac:dyDescent="0.3">
      <c r="B22" s="75" t="s">
        <v>293</v>
      </c>
    </row>
    <row r="23" spans="2:2" x14ac:dyDescent="0.3">
      <c r="B23" s="74" t="s">
        <v>294</v>
      </c>
    </row>
    <row r="24" spans="2:2" x14ac:dyDescent="0.3">
      <c r="B24" s="74" t="s">
        <v>295</v>
      </c>
    </row>
    <row r="25" spans="2:2" x14ac:dyDescent="0.3">
      <c r="B25" s="74" t="s">
        <v>296</v>
      </c>
    </row>
    <row r="26" spans="2:2" x14ac:dyDescent="0.3">
      <c r="B26" s="74" t="s">
        <v>297</v>
      </c>
    </row>
    <row r="27" spans="2:2" x14ac:dyDescent="0.3">
      <c r="B27" s="75" t="s">
        <v>298</v>
      </c>
    </row>
    <row r="28" spans="2:2" x14ac:dyDescent="0.3">
      <c r="B28" s="75" t="s">
        <v>299</v>
      </c>
    </row>
    <row r="29" spans="2:2" x14ac:dyDescent="0.3">
      <c r="B29" s="75" t="s">
        <v>300</v>
      </c>
    </row>
    <row r="30" spans="2:2" x14ac:dyDescent="0.3">
      <c r="B30" s="74" t="s">
        <v>301</v>
      </c>
    </row>
    <row r="31" spans="2:2" x14ac:dyDescent="0.3">
      <c r="B31" s="74" t="s">
        <v>302</v>
      </c>
    </row>
    <row r="32" spans="2:2" x14ac:dyDescent="0.3">
      <c r="B32" s="75" t="s">
        <v>442</v>
      </c>
    </row>
    <row r="33" spans="2:2" x14ac:dyDescent="0.3">
      <c r="B33" s="74" t="s">
        <v>414</v>
      </c>
    </row>
    <row r="34" spans="2:2" x14ac:dyDescent="0.3">
      <c r="B34" s="74" t="s">
        <v>303</v>
      </c>
    </row>
    <row r="35" spans="2:2" x14ac:dyDescent="0.3">
      <c r="B35" s="75" t="s">
        <v>304</v>
      </c>
    </row>
    <row r="36" spans="2:2" x14ac:dyDescent="0.3">
      <c r="B36" s="75" t="s">
        <v>305</v>
      </c>
    </row>
    <row r="37" spans="2:2" x14ac:dyDescent="0.3">
      <c r="B37" s="75" t="s">
        <v>443</v>
      </c>
    </row>
    <row r="38" spans="2:2" x14ac:dyDescent="0.3">
      <c r="B38" s="75" t="s">
        <v>444</v>
      </c>
    </row>
    <row r="39" spans="2:2" x14ac:dyDescent="0.3">
      <c r="B39" s="75" t="s">
        <v>445</v>
      </c>
    </row>
    <row r="40" spans="2:2" x14ac:dyDescent="0.3">
      <c r="B40" s="75" t="s">
        <v>415</v>
      </c>
    </row>
    <row r="41" spans="2:2" x14ac:dyDescent="0.3">
      <c r="B41" s="74" t="s">
        <v>416</v>
      </c>
    </row>
    <row r="42" spans="2:2" x14ac:dyDescent="0.3">
      <c r="B42" s="74" t="s">
        <v>417</v>
      </c>
    </row>
    <row r="43" spans="2:2" x14ac:dyDescent="0.3">
      <c r="B43" s="74" t="s">
        <v>418</v>
      </c>
    </row>
    <row r="44" spans="2:2" x14ac:dyDescent="0.3">
      <c r="B44" s="74" t="s">
        <v>419</v>
      </c>
    </row>
    <row r="45" spans="2:2" x14ac:dyDescent="0.3">
      <c r="B45" s="74" t="s">
        <v>420</v>
      </c>
    </row>
    <row r="46" spans="2:2" x14ac:dyDescent="0.3">
      <c r="B46" s="74" t="s">
        <v>421</v>
      </c>
    </row>
    <row r="47" spans="2:2" x14ac:dyDescent="0.3">
      <c r="B47" s="75" t="s">
        <v>422</v>
      </c>
    </row>
    <row r="48" spans="2:2" x14ac:dyDescent="0.3">
      <c r="B48" s="74" t="s">
        <v>423</v>
      </c>
    </row>
    <row r="49" spans="2:2" x14ac:dyDescent="0.3">
      <c r="B49" s="74" t="s">
        <v>424</v>
      </c>
    </row>
    <row r="50" spans="2:2" x14ac:dyDescent="0.3">
      <c r="B50" s="74" t="s">
        <v>425</v>
      </c>
    </row>
    <row r="51" spans="2:2" x14ac:dyDescent="0.3">
      <c r="B51" s="74" t="s">
        <v>426</v>
      </c>
    </row>
    <row r="52" spans="2:2" x14ac:dyDescent="0.3">
      <c r="B52" s="74" t="s">
        <v>427</v>
      </c>
    </row>
    <row r="53" spans="2:2" x14ac:dyDescent="0.3">
      <c r="B53" s="75" t="s">
        <v>446</v>
      </c>
    </row>
    <row r="54" spans="2:2" x14ac:dyDescent="0.3">
      <c r="B54" s="74" t="s">
        <v>428</v>
      </c>
    </row>
    <row r="55" spans="2:2" x14ac:dyDescent="0.3">
      <c r="B55" s="74" t="s">
        <v>429</v>
      </c>
    </row>
    <row r="56" spans="2:2" x14ac:dyDescent="0.3">
      <c r="B56" s="75" t="s">
        <v>447</v>
      </c>
    </row>
    <row r="57" spans="2:2" x14ac:dyDescent="0.3">
      <c r="B57" s="74" t="s">
        <v>430</v>
      </c>
    </row>
    <row r="58" spans="2:2" x14ac:dyDescent="0.3">
      <c r="B58" s="75" t="s">
        <v>431</v>
      </c>
    </row>
    <row r="59" spans="2:2" x14ac:dyDescent="0.3">
      <c r="B59" s="74" t="s">
        <v>432</v>
      </c>
    </row>
    <row r="60" spans="2:2" x14ac:dyDescent="0.3">
      <c r="B60" s="74" t="s">
        <v>433</v>
      </c>
    </row>
    <row r="61" spans="2:2" x14ac:dyDescent="0.3">
      <c r="B61" s="75" t="s">
        <v>448</v>
      </c>
    </row>
    <row r="62" spans="2:2" x14ac:dyDescent="0.3">
      <c r="B62" s="74" t="s">
        <v>434</v>
      </c>
    </row>
    <row r="63" spans="2:2" x14ac:dyDescent="0.3">
      <c r="B63" s="75" t="s">
        <v>306</v>
      </c>
    </row>
    <row r="64" spans="2:2" x14ac:dyDescent="0.3">
      <c r="B64" s="75" t="s">
        <v>307</v>
      </c>
    </row>
    <row r="65" spans="2:2" x14ac:dyDescent="0.3">
      <c r="B65" s="75" t="s">
        <v>308</v>
      </c>
    </row>
    <row r="66" spans="2:2" x14ac:dyDescent="0.3">
      <c r="B66" s="75" t="s">
        <v>309</v>
      </c>
    </row>
    <row r="67" spans="2:2" x14ac:dyDescent="0.3">
      <c r="B67" s="75" t="s">
        <v>310</v>
      </c>
    </row>
    <row r="68" spans="2:2" x14ac:dyDescent="0.3">
      <c r="B68" s="74" t="s">
        <v>311</v>
      </c>
    </row>
    <row r="69" spans="2:2" x14ac:dyDescent="0.3">
      <c r="B69" s="74" t="s">
        <v>312</v>
      </c>
    </row>
    <row r="70" spans="2:2" x14ac:dyDescent="0.3">
      <c r="B70" s="75" t="s">
        <v>313</v>
      </c>
    </row>
    <row r="71" spans="2:2" x14ac:dyDescent="0.3">
      <c r="B71" s="74" t="s">
        <v>314</v>
      </c>
    </row>
    <row r="72" spans="2:2" x14ac:dyDescent="0.3">
      <c r="B72" s="74" t="s">
        <v>435</v>
      </c>
    </row>
    <row r="73" spans="2:2" x14ac:dyDescent="0.3">
      <c r="B73" s="74" t="s">
        <v>315</v>
      </c>
    </row>
    <row r="74" spans="2:2" x14ac:dyDescent="0.3">
      <c r="B74" s="74" t="s">
        <v>436</v>
      </c>
    </row>
    <row r="75" spans="2:2" x14ac:dyDescent="0.3">
      <c r="B75" s="74" t="s">
        <v>437</v>
      </c>
    </row>
    <row r="76" spans="2:2" x14ac:dyDescent="0.3">
      <c r="B76" s="74" t="s">
        <v>438</v>
      </c>
    </row>
    <row r="77" spans="2:2" x14ac:dyDescent="0.3">
      <c r="B77" s="74" t="s">
        <v>439</v>
      </c>
    </row>
    <row r="78" spans="2:2" x14ac:dyDescent="0.3">
      <c r="B78" s="74" t="s">
        <v>440</v>
      </c>
    </row>
    <row r="79" spans="2:2" x14ac:dyDescent="0.3">
      <c r="B79" s="75" t="s">
        <v>316</v>
      </c>
    </row>
    <row r="80" spans="2:2" x14ac:dyDescent="0.3">
      <c r="B80" s="75" t="s">
        <v>317</v>
      </c>
    </row>
    <row r="81" spans="2:2" x14ac:dyDescent="0.3">
      <c r="B81" s="75" t="s">
        <v>318</v>
      </c>
    </row>
    <row r="82" spans="2:2" x14ac:dyDescent="0.3">
      <c r="B82" s="75" t="s">
        <v>319</v>
      </c>
    </row>
    <row r="83" spans="2:2" x14ac:dyDescent="0.3">
      <c r="B83" s="75" t="s">
        <v>320</v>
      </c>
    </row>
    <row r="84" spans="2:2" x14ac:dyDescent="0.3">
      <c r="B84" s="75" t="s">
        <v>321</v>
      </c>
    </row>
    <row r="85" spans="2:2" x14ac:dyDescent="0.3">
      <c r="B85" s="75" t="s">
        <v>322</v>
      </c>
    </row>
    <row r="86" spans="2:2" x14ac:dyDescent="0.3">
      <c r="B86" s="75" t="s">
        <v>323</v>
      </c>
    </row>
    <row r="87" spans="2:2" x14ac:dyDescent="0.3">
      <c r="B87" s="75" t="s">
        <v>324</v>
      </c>
    </row>
    <row r="88" spans="2:2" x14ac:dyDescent="0.3">
      <c r="B88" s="75" t="s">
        <v>325</v>
      </c>
    </row>
    <row r="89" spans="2:2" x14ac:dyDescent="0.3">
      <c r="B89" s="75" t="s">
        <v>326</v>
      </c>
    </row>
    <row r="90" spans="2:2" x14ac:dyDescent="0.3">
      <c r="B90" s="75" t="s">
        <v>327</v>
      </c>
    </row>
    <row r="91" spans="2:2" x14ac:dyDescent="0.3">
      <c r="B91" s="75" t="s">
        <v>328</v>
      </c>
    </row>
    <row r="92" spans="2:2" x14ac:dyDescent="0.3">
      <c r="B92" s="75" t="s">
        <v>329</v>
      </c>
    </row>
    <row r="93" spans="2:2" x14ac:dyDescent="0.3">
      <c r="B93" s="75" t="s">
        <v>330</v>
      </c>
    </row>
    <row r="94" spans="2:2" x14ac:dyDescent="0.3">
      <c r="B94" s="75" t="s">
        <v>449</v>
      </c>
    </row>
    <row r="95" spans="2:2" x14ac:dyDescent="0.3">
      <c r="B95" s="74" t="s">
        <v>441</v>
      </c>
    </row>
    <row r="96" spans="2:2" x14ac:dyDescent="0.3">
      <c r="B96" s="75" t="s">
        <v>331</v>
      </c>
    </row>
    <row r="97" spans="2:2" x14ac:dyDescent="0.3">
      <c r="B97" s="75" t="s">
        <v>332</v>
      </c>
    </row>
    <row r="98" spans="2:2" x14ac:dyDescent="0.3">
      <c r="B98" s="75" t="s">
        <v>333</v>
      </c>
    </row>
    <row r="99" spans="2:2" x14ac:dyDescent="0.3">
      <c r="B99" s="75" t="s">
        <v>334</v>
      </c>
    </row>
    <row r="100" spans="2:2" x14ac:dyDescent="0.3">
      <c r="B100" s="75" t="s">
        <v>335</v>
      </c>
    </row>
    <row r="101" spans="2:2" x14ac:dyDescent="0.3">
      <c r="B101" s="75" t="s">
        <v>336</v>
      </c>
    </row>
    <row r="102" spans="2:2" x14ac:dyDescent="0.3">
      <c r="B102" s="75" t="s">
        <v>337</v>
      </c>
    </row>
    <row r="103" spans="2:2" x14ac:dyDescent="0.3">
      <c r="B103" s="75" t="s">
        <v>338</v>
      </c>
    </row>
    <row r="104" spans="2:2" x14ac:dyDescent="0.3">
      <c r="B104" s="74" t="s">
        <v>339</v>
      </c>
    </row>
    <row r="105" spans="2:2" x14ac:dyDescent="0.3">
      <c r="B105" s="75" t="s">
        <v>340</v>
      </c>
    </row>
    <row r="106" spans="2:2" x14ac:dyDescent="0.3">
      <c r="B106" s="75" t="s">
        <v>341</v>
      </c>
    </row>
    <row r="107" spans="2:2" x14ac:dyDescent="0.3">
      <c r="B107" s="75" t="s">
        <v>342</v>
      </c>
    </row>
    <row r="108" spans="2:2" x14ac:dyDescent="0.3">
      <c r="B108" s="75" t="s">
        <v>343</v>
      </c>
    </row>
    <row r="109" spans="2:2" x14ac:dyDescent="0.3">
      <c r="B109" s="75" t="s">
        <v>344</v>
      </c>
    </row>
    <row r="110" spans="2:2" x14ac:dyDescent="0.3">
      <c r="B110" s="75" t="s">
        <v>345</v>
      </c>
    </row>
    <row r="111" spans="2:2" x14ac:dyDescent="0.3">
      <c r="B111" s="75" t="s">
        <v>346</v>
      </c>
    </row>
    <row r="112" spans="2:2" x14ac:dyDescent="0.3">
      <c r="B112" s="75" t="s">
        <v>347</v>
      </c>
    </row>
    <row r="113" spans="2:2" x14ac:dyDescent="0.3">
      <c r="B113" s="75" t="s">
        <v>348</v>
      </c>
    </row>
    <row r="114" spans="2:2" x14ac:dyDescent="0.3">
      <c r="B114" s="74" t="s">
        <v>349</v>
      </c>
    </row>
    <row r="115" spans="2:2" x14ac:dyDescent="0.3">
      <c r="B115" s="74" t="s">
        <v>350</v>
      </c>
    </row>
    <row r="116" spans="2:2" x14ac:dyDescent="0.3">
      <c r="B116" s="75" t="s">
        <v>351</v>
      </c>
    </row>
    <row r="117" spans="2:2" x14ac:dyDescent="0.3">
      <c r="B117" s="75" t="s">
        <v>352</v>
      </c>
    </row>
    <row r="118" spans="2:2" x14ac:dyDescent="0.3">
      <c r="B118" s="75" t="s">
        <v>353</v>
      </c>
    </row>
    <row r="119" spans="2:2" x14ac:dyDescent="0.3">
      <c r="B119" s="75" t="s">
        <v>354</v>
      </c>
    </row>
    <row r="120" spans="2:2" x14ac:dyDescent="0.3">
      <c r="B120" s="75" t="s">
        <v>355</v>
      </c>
    </row>
    <row r="121" spans="2:2" x14ac:dyDescent="0.3">
      <c r="B121" s="75" t="s">
        <v>356</v>
      </c>
    </row>
    <row r="122" spans="2:2" x14ac:dyDescent="0.3">
      <c r="B122" s="75" t="s">
        <v>357</v>
      </c>
    </row>
    <row r="123" spans="2:2" x14ac:dyDescent="0.3">
      <c r="B123" s="75" t="s">
        <v>358</v>
      </c>
    </row>
    <row r="124" spans="2:2" x14ac:dyDescent="0.3">
      <c r="B124" s="75" t="s">
        <v>359</v>
      </c>
    </row>
    <row r="125" spans="2:2" x14ac:dyDescent="0.3">
      <c r="B125" s="75" t="s">
        <v>360</v>
      </c>
    </row>
    <row r="126" spans="2:2" x14ac:dyDescent="0.3">
      <c r="B126" s="75" t="s">
        <v>361</v>
      </c>
    </row>
    <row r="127" spans="2:2" x14ac:dyDescent="0.3">
      <c r="B127" s="75" t="s">
        <v>362</v>
      </c>
    </row>
    <row r="128" spans="2:2" x14ac:dyDescent="0.3">
      <c r="B128" s="75" t="s">
        <v>363</v>
      </c>
    </row>
    <row r="129" spans="2:2" x14ac:dyDescent="0.3">
      <c r="B129" s="75" t="s">
        <v>364</v>
      </c>
    </row>
    <row r="130" spans="2:2" x14ac:dyDescent="0.3">
      <c r="B130" s="75" t="s">
        <v>365</v>
      </c>
    </row>
    <row r="131" spans="2:2" x14ac:dyDescent="0.3">
      <c r="B131" s="75" t="s">
        <v>366</v>
      </c>
    </row>
    <row r="132" spans="2:2" x14ac:dyDescent="0.3">
      <c r="B132" s="75" t="s">
        <v>367</v>
      </c>
    </row>
    <row r="133" spans="2:2" x14ac:dyDescent="0.3">
      <c r="B133" s="75" t="s">
        <v>368</v>
      </c>
    </row>
    <row r="134" spans="2:2" x14ac:dyDescent="0.3">
      <c r="B134" s="75" t="s">
        <v>369</v>
      </c>
    </row>
    <row r="135" spans="2:2" x14ac:dyDescent="0.3">
      <c r="B135" s="75" t="s">
        <v>370</v>
      </c>
    </row>
    <row r="136" spans="2:2" x14ac:dyDescent="0.3">
      <c r="B136" s="75" t="s">
        <v>371</v>
      </c>
    </row>
    <row r="137" spans="2:2" x14ac:dyDescent="0.3">
      <c r="B137" s="75" t="s">
        <v>372</v>
      </c>
    </row>
    <row r="138" spans="2:2" x14ac:dyDescent="0.3">
      <c r="B138" s="75" t="s">
        <v>373</v>
      </c>
    </row>
    <row r="139" spans="2:2" x14ac:dyDescent="0.3">
      <c r="B139" s="74" t="s">
        <v>374</v>
      </c>
    </row>
    <row r="140" spans="2:2" x14ac:dyDescent="0.3">
      <c r="B140" s="74" t="s">
        <v>375</v>
      </c>
    </row>
    <row r="141" spans="2:2" x14ac:dyDescent="0.3">
      <c r="B141" s="74" t="s">
        <v>376</v>
      </c>
    </row>
    <row r="142" spans="2:2" x14ac:dyDescent="0.3">
      <c r="B142" s="74" t="s">
        <v>377</v>
      </c>
    </row>
    <row r="143" spans="2:2" x14ac:dyDescent="0.3">
      <c r="B143" s="75" t="s">
        <v>378</v>
      </c>
    </row>
    <row r="144" spans="2:2" x14ac:dyDescent="0.3">
      <c r="B144" s="75" t="s">
        <v>379</v>
      </c>
    </row>
    <row r="145" spans="2:12" x14ac:dyDescent="0.3">
      <c r="B145" s="75" t="s">
        <v>380</v>
      </c>
    </row>
    <row r="146" spans="2:12" x14ac:dyDescent="0.3">
      <c r="B146" s="75" t="s">
        <v>381</v>
      </c>
    </row>
    <row r="147" spans="2:12" x14ac:dyDescent="0.3">
      <c r="B147" s="75" t="s">
        <v>382</v>
      </c>
    </row>
    <row r="148" spans="2:12" x14ac:dyDescent="0.3">
      <c r="B148" s="75" t="s">
        <v>383</v>
      </c>
    </row>
    <row r="149" spans="2:12" x14ac:dyDescent="0.3">
      <c r="B149" s="75" t="s">
        <v>384</v>
      </c>
    </row>
    <row r="150" spans="2:12" x14ac:dyDescent="0.3">
      <c r="B150" s="75" t="s">
        <v>385</v>
      </c>
    </row>
    <row r="151" spans="2:12" x14ac:dyDescent="0.3">
      <c r="B151" s="75" t="s">
        <v>386</v>
      </c>
    </row>
    <row r="152" spans="2:12" x14ac:dyDescent="0.3">
      <c r="B152" s="75" t="s">
        <v>387</v>
      </c>
    </row>
    <row r="153" spans="2:12" x14ac:dyDescent="0.3">
      <c r="B153" s="75" t="s">
        <v>388</v>
      </c>
      <c r="L153" s="75" t="s">
        <v>279</v>
      </c>
    </row>
    <row r="154" spans="2:12" x14ac:dyDescent="0.3">
      <c r="B154" s="75" t="s">
        <v>389</v>
      </c>
      <c r="L154" s="75" t="s">
        <v>280</v>
      </c>
    </row>
    <row r="155" spans="2:12" x14ac:dyDescent="0.3">
      <c r="B155" s="74" t="s">
        <v>390</v>
      </c>
      <c r="L155" s="75" t="s">
        <v>281</v>
      </c>
    </row>
    <row r="156" spans="2:12" x14ac:dyDescent="0.3">
      <c r="B156" s="75" t="s">
        <v>391</v>
      </c>
      <c r="L156" s="75" t="s">
        <v>284</v>
      </c>
    </row>
    <row r="157" spans="2:12" x14ac:dyDescent="0.3">
      <c r="B157" s="74" t="s">
        <v>392</v>
      </c>
      <c r="L157" s="75" t="s">
        <v>286</v>
      </c>
    </row>
    <row r="158" spans="2:12" x14ac:dyDescent="0.3">
      <c r="B158" s="74" t="s">
        <v>393</v>
      </c>
      <c r="L158" s="75" t="s">
        <v>287</v>
      </c>
    </row>
    <row r="159" spans="2:12" x14ac:dyDescent="0.3">
      <c r="B159" s="74" t="s">
        <v>394</v>
      </c>
      <c r="L159" s="75" t="s">
        <v>288</v>
      </c>
    </row>
    <row r="160" spans="2:12" x14ac:dyDescent="0.3">
      <c r="B160" s="74" t="s">
        <v>403</v>
      </c>
      <c r="L160" s="75" t="s">
        <v>289</v>
      </c>
    </row>
    <row r="161" spans="2:21" x14ac:dyDescent="0.3">
      <c r="B161" s="74" t="s">
        <v>404</v>
      </c>
      <c r="L161" s="75" t="s">
        <v>292</v>
      </c>
    </row>
    <row r="162" spans="2:21" x14ac:dyDescent="0.3">
      <c r="B162" s="74" t="s">
        <v>405</v>
      </c>
      <c r="L162" s="75" t="s">
        <v>293</v>
      </c>
    </row>
    <row r="163" spans="2:21" x14ac:dyDescent="0.3">
      <c r="B163" s="74" t="s">
        <v>406</v>
      </c>
      <c r="L163" s="75" t="s">
        <v>298</v>
      </c>
    </row>
    <row r="164" spans="2:21" x14ac:dyDescent="0.3">
      <c r="B164" s="74" t="s">
        <v>407</v>
      </c>
      <c r="L164" s="75" t="s">
        <v>299</v>
      </c>
    </row>
    <row r="165" spans="2:21" x14ac:dyDescent="0.3">
      <c r="B165" s="74" t="s">
        <v>408</v>
      </c>
      <c r="L165" s="75" t="s">
        <v>300</v>
      </c>
    </row>
    <row r="166" spans="2:21" x14ac:dyDescent="0.3">
      <c r="B166" s="74" t="s">
        <v>409</v>
      </c>
      <c r="L166" s="75" t="s">
        <v>442</v>
      </c>
    </row>
    <row r="167" spans="2:21" x14ac:dyDescent="0.3">
      <c r="B167" s="74" t="s">
        <v>410</v>
      </c>
      <c r="L167" s="75" t="s">
        <v>304</v>
      </c>
    </row>
    <row r="168" spans="2:21" x14ac:dyDescent="0.3">
      <c r="B168" s="74" t="s">
        <v>411</v>
      </c>
      <c r="L168" s="75" t="s">
        <v>305</v>
      </c>
    </row>
    <row r="169" spans="2:21" x14ac:dyDescent="0.3">
      <c r="B169" s="74" t="s">
        <v>412</v>
      </c>
      <c r="L169" s="75" t="s">
        <v>443</v>
      </c>
      <c r="U169" s="75" t="s">
        <v>443</v>
      </c>
    </row>
    <row r="170" spans="2:21" x14ac:dyDescent="0.3">
      <c r="B170" s="74" t="s">
        <v>413</v>
      </c>
      <c r="L170" s="75" t="s">
        <v>444</v>
      </c>
      <c r="U170" s="75" t="s">
        <v>444</v>
      </c>
    </row>
    <row r="171" spans="2:21" x14ac:dyDescent="0.3">
      <c r="B171" s="75" t="s">
        <v>395</v>
      </c>
      <c r="L171" s="75" t="s">
        <v>445</v>
      </c>
      <c r="U171" s="75" t="s">
        <v>445</v>
      </c>
    </row>
    <row r="172" spans="2:21" x14ac:dyDescent="0.3">
      <c r="B172" s="75" t="s">
        <v>396</v>
      </c>
      <c r="L172" s="75" t="s">
        <v>415</v>
      </c>
      <c r="U172" s="75" t="s">
        <v>415</v>
      </c>
    </row>
    <row r="173" spans="2:21" x14ac:dyDescent="0.3">
      <c r="B173" s="75" t="s">
        <v>397</v>
      </c>
      <c r="L173" s="75" t="s">
        <v>422</v>
      </c>
      <c r="U173" s="75" t="s">
        <v>422</v>
      </c>
    </row>
    <row r="174" spans="2:21" x14ac:dyDescent="0.3">
      <c r="B174" s="75" t="s">
        <v>398</v>
      </c>
      <c r="L174" s="75" t="s">
        <v>446</v>
      </c>
      <c r="U174" s="75" t="s">
        <v>446</v>
      </c>
    </row>
    <row r="175" spans="2:21" x14ac:dyDescent="0.3">
      <c r="B175" s="75" t="s">
        <v>399</v>
      </c>
      <c r="L175" s="75" t="s">
        <v>447</v>
      </c>
      <c r="U175" s="75" t="s">
        <v>447</v>
      </c>
    </row>
    <row r="176" spans="2:21" x14ac:dyDescent="0.3">
      <c r="B176" s="75" t="s">
        <v>400</v>
      </c>
      <c r="L176" s="75" t="s">
        <v>431</v>
      </c>
      <c r="U176" s="75" t="s">
        <v>431</v>
      </c>
    </row>
    <row r="177" spans="2:21" x14ac:dyDescent="0.3">
      <c r="B177" s="75" t="s">
        <v>401</v>
      </c>
      <c r="L177" s="75" t="s">
        <v>448</v>
      </c>
      <c r="U177" s="75" t="s">
        <v>448</v>
      </c>
    </row>
    <row r="178" spans="2:21" x14ac:dyDescent="0.3">
      <c r="B178" s="75" t="s">
        <v>402</v>
      </c>
      <c r="L178" s="75" t="s">
        <v>306</v>
      </c>
      <c r="U178" s="75" t="s">
        <v>449</v>
      </c>
    </row>
    <row r="179" spans="2:21" x14ac:dyDescent="0.3">
      <c r="L179" s="75" t="s">
        <v>307</v>
      </c>
    </row>
    <row r="180" spans="2:21" x14ac:dyDescent="0.3">
      <c r="L180" s="75" t="s">
        <v>308</v>
      </c>
    </row>
    <row r="181" spans="2:21" x14ac:dyDescent="0.3">
      <c r="L181" s="75" t="s">
        <v>309</v>
      </c>
    </row>
    <row r="182" spans="2:21" x14ac:dyDescent="0.3">
      <c r="L182" s="75" t="s">
        <v>310</v>
      </c>
    </row>
    <row r="183" spans="2:21" x14ac:dyDescent="0.3">
      <c r="L183" s="75" t="s">
        <v>313</v>
      </c>
    </row>
    <row r="184" spans="2:21" x14ac:dyDescent="0.3">
      <c r="L184" s="75" t="s">
        <v>316</v>
      </c>
    </row>
    <row r="185" spans="2:21" x14ac:dyDescent="0.3">
      <c r="L185" s="75" t="s">
        <v>317</v>
      </c>
    </row>
    <row r="186" spans="2:21" x14ac:dyDescent="0.3">
      <c r="L186" s="75" t="s">
        <v>318</v>
      </c>
    </row>
    <row r="187" spans="2:21" x14ac:dyDescent="0.3">
      <c r="L187" s="75" t="s">
        <v>319</v>
      </c>
    </row>
    <row r="188" spans="2:21" x14ac:dyDescent="0.3">
      <c r="L188" s="75" t="s">
        <v>320</v>
      </c>
    </row>
    <row r="189" spans="2:21" x14ac:dyDescent="0.3">
      <c r="L189" s="75" t="s">
        <v>321</v>
      </c>
    </row>
    <row r="190" spans="2:21" x14ac:dyDescent="0.3">
      <c r="L190" s="75" t="s">
        <v>322</v>
      </c>
    </row>
    <row r="191" spans="2:21" x14ac:dyDescent="0.3">
      <c r="L191" s="75" t="s">
        <v>323</v>
      </c>
    </row>
    <row r="192" spans="2:21" x14ac:dyDescent="0.3">
      <c r="L192" s="75" t="s">
        <v>324</v>
      </c>
    </row>
    <row r="193" spans="12:12" x14ac:dyDescent="0.3">
      <c r="L193" s="75" t="s">
        <v>325</v>
      </c>
    </row>
    <row r="194" spans="12:12" x14ac:dyDescent="0.3">
      <c r="L194" s="75" t="s">
        <v>326</v>
      </c>
    </row>
    <row r="195" spans="12:12" x14ac:dyDescent="0.3">
      <c r="L195" s="75" t="s">
        <v>327</v>
      </c>
    </row>
    <row r="196" spans="12:12" x14ac:dyDescent="0.3">
      <c r="L196" s="75" t="s">
        <v>328</v>
      </c>
    </row>
    <row r="197" spans="12:12" x14ac:dyDescent="0.3">
      <c r="L197" s="75" t="s">
        <v>329</v>
      </c>
    </row>
    <row r="198" spans="12:12" x14ac:dyDescent="0.3">
      <c r="L198" s="75" t="s">
        <v>330</v>
      </c>
    </row>
    <row r="199" spans="12:12" x14ac:dyDescent="0.3">
      <c r="L199" s="75" t="s">
        <v>449</v>
      </c>
    </row>
    <row r="200" spans="12:12" x14ac:dyDescent="0.3">
      <c r="L200" s="75" t="s">
        <v>331</v>
      </c>
    </row>
    <row r="201" spans="12:12" x14ac:dyDescent="0.3">
      <c r="L201" s="75" t="s">
        <v>332</v>
      </c>
    </row>
    <row r="202" spans="12:12" x14ac:dyDescent="0.3">
      <c r="L202" s="75" t="s">
        <v>333</v>
      </c>
    </row>
    <row r="203" spans="12:12" x14ac:dyDescent="0.3">
      <c r="L203" s="75" t="s">
        <v>334</v>
      </c>
    </row>
    <row r="204" spans="12:12" x14ac:dyDescent="0.3">
      <c r="L204" s="75" t="s">
        <v>335</v>
      </c>
    </row>
    <row r="205" spans="12:12" x14ac:dyDescent="0.3">
      <c r="L205" s="75" t="s">
        <v>336</v>
      </c>
    </row>
    <row r="206" spans="12:12" x14ac:dyDescent="0.3">
      <c r="L206" s="75" t="s">
        <v>337</v>
      </c>
    </row>
    <row r="207" spans="12:12" x14ac:dyDescent="0.3">
      <c r="L207" s="75" t="s">
        <v>338</v>
      </c>
    </row>
    <row r="208" spans="12:12" x14ac:dyDescent="0.3">
      <c r="L208" s="75" t="s">
        <v>340</v>
      </c>
    </row>
    <row r="209" spans="12:12" x14ac:dyDescent="0.3">
      <c r="L209" s="75" t="s">
        <v>341</v>
      </c>
    </row>
    <row r="210" spans="12:12" x14ac:dyDescent="0.3">
      <c r="L210" s="75" t="s">
        <v>342</v>
      </c>
    </row>
    <row r="211" spans="12:12" x14ac:dyDescent="0.3">
      <c r="L211" s="75" t="s">
        <v>343</v>
      </c>
    </row>
    <row r="212" spans="12:12" x14ac:dyDescent="0.3">
      <c r="L212" s="75" t="s">
        <v>344</v>
      </c>
    </row>
    <row r="213" spans="12:12" x14ac:dyDescent="0.3">
      <c r="L213" s="75" t="s">
        <v>345</v>
      </c>
    </row>
    <row r="214" spans="12:12" x14ac:dyDescent="0.3">
      <c r="L214" s="75" t="s">
        <v>346</v>
      </c>
    </row>
    <row r="215" spans="12:12" x14ac:dyDescent="0.3">
      <c r="L215" s="75" t="s">
        <v>347</v>
      </c>
    </row>
    <row r="216" spans="12:12" x14ac:dyDescent="0.3">
      <c r="L216" s="75" t="s">
        <v>348</v>
      </c>
    </row>
    <row r="217" spans="12:12" x14ac:dyDescent="0.3">
      <c r="L217" s="75" t="s">
        <v>351</v>
      </c>
    </row>
    <row r="218" spans="12:12" x14ac:dyDescent="0.3">
      <c r="L218" s="75" t="s">
        <v>352</v>
      </c>
    </row>
    <row r="219" spans="12:12" x14ac:dyDescent="0.3">
      <c r="L219" s="75" t="s">
        <v>353</v>
      </c>
    </row>
    <row r="220" spans="12:12" x14ac:dyDescent="0.3">
      <c r="L220" s="75" t="s">
        <v>354</v>
      </c>
    </row>
    <row r="221" spans="12:12" x14ac:dyDescent="0.3">
      <c r="L221" s="75" t="s">
        <v>355</v>
      </c>
    </row>
    <row r="222" spans="12:12" x14ac:dyDescent="0.3">
      <c r="L222" s="75" t="s">
        <v>356</v>
      </c>
    </row>
    <row r="223" spans="12:12" x14ac:dyDescent="0.3">
      <c r="L223" s="75" t="s">
        <v>357</v>
      </c>
    </row>
    <row r="224" spans="12:12" x14ac:dyDescent="0.3">
      <c r="L224" s="75" t="s">
        <v>358</v>
      </c>
    </row>
    <row r="225" spans="12:12" x14ac:dyDescent="0.3">
      <c r="L225" s="75" t="s">
        <v>359</v>
      </c>
    </row>
    <row r="226" spans="12:12" x14ac:dyDescent="0.3">
      <c r="L226" s="75" t="s">
        <v>360</v>
      </c>
    </row>
    <row r="227" spans="12:12" x14ac:dyDescent="0.3">
      <c r="L227" s="75" t="s">
        <v>361</v>
      </c>
    </row>
    <row r="228" spans="12:12" x14ac:dyDescent="0.3">
      <c r="L228" s="75" t="s">
        <v>362</v>
      </c>
    </row>
    <row r="229" spans="12:12" x14ac:dyDescent="0.3">
      <c r="L229" s="75" t="s">
        <v>363</v>
      </c>
    </row>
    <row r="230" spans="12:12" x14ac:dyDescent="0.3">
      <c r="L230" s="75" t="s">
        <v>364</v>
      </c>
    </row>
    <row r="231" spans="12:12" x14ac:dyDescent="0.3">
      <c r="L231" s="75" t="s">
        <v>365</v>
      </c>
    </row>
    <row r="232" spans="12:12" x14ac:dyDescent="0.3">
      <c r="L232" s="75" t="s">
        <v>366</v>
      </c>
    </row>
    <row r="233" spans="12:12" x14ac:dyDescent="0.3">
      <c r="L233" s="75" t="s">
        <v>367</v>
      </c>
    </row>
    <row r="234" spans="12:12" x14ac:dyDescent="0.3">
      <c r="L234" s="75" t="s">
        <v>368</v>
      </c>
    </row>
    <row r="235" spans="12:12" x14ac:dyDescent="0.3">
      <c r="L235" s="75" t="s">
        <v>369</v>
      </c>
    </row>
    <row r="236" spans="12:12" x14ac:dyDescent="0.3">
      <c r="L236" s="75" t="s">
        <v>370</v>
      </c>
    </row>
    <row r="237" spans="12:12" x14ac:dyDescent="0.3">
      <c r="L237" s="75" t="s">
        <v>371</v>
      </c>
    </row>
    <row r="238" spans="12:12" x14ac:dyDescent="0.3">
      <c r="L238" s="75" t="s">
        <v>372</v>
      </c>
    </row>
    <row r="239" spans="12:12" x14ac:dyDescent="0.3">
      <c r="L239" s="75" t="s">
        <v>373</v>
      </c>
    </row>
    <row r="240" spans="12:12" x14ac:dyDescent="0.3">
      <c r="L240" s="75" t="s">
        <v>378</v>
      </c>
    </row>
    <row r="241" spans="12:12" x14ac:dyDescent="0.3">
      <c r="L241" s="75" t="s">
        <v>379</v>
      </c>
    </row>
    <row r="242" spans="12:12" x14ac:dyDescent="0.3">
      <c r="L242" s="75" t="s">
        <v>380</v>
      </c>
    </row>
    <row r="243" spans="12:12" x14ac:dyDescent="0.3">
      <c r="L243" s="75" t="s">
        <v>381</v>
      </c>
    </row>
    <row r="244" spans="12:12" x14ac:dyDescent="0.3">
      <c r="L244" s="75" t="s">
        <v>382</v>
      </c>
    </row>
    <row r="245" spans="12:12" x14ac:dyDescent="0.3">
      <c r="L245" s="75" t="s">
        <v>383</v>
      </c>
    </row>
    <row r="246" spans="12:12" x14ac:dyDescent="0.3">
      <c r="L246" s="75" t="s">
        <v>384</v>
      </c>
    </row>
    <row r="247" spans="12:12" x14ac:dyDescent="0.3">
      <c r="L247" s="75" t="s">
        <v>385</v>
      </c>
    </row>
    <row r="248" spans="12:12" x14ac:dyDescent="0.3">
      <c r="L248" s="75" t="s">
        <v>386</v>
      </c>
    </row>
    <row r="249" spans="12:12" x14ac:dyDescent="0.3">
      <c r="L249" s="75" t="s">
        <v>387</v>
      </c>
    </row>
    <row r="250" spans="12:12" x14ac:dyDescent="0.3">
      <c r="L250" s="75" t="s">
        <v>388</v>
      </c>
    </row>
    <row r="251" spans="12:12" x14ac:dyDescent="0.3">
      <c r="L251" s="75" t="s">
        <v>389</v>
      </c>
    </row>
    <row r="252" spans="12:12" x14ac:dyDescent="0.3">
      <c r="L252" s="75" t="s">
        <v>391</v>
      </c>
    </row>
    <row r="253" spans="12:12" x14ac:dyDescent="0.3">
      <c r="L253" s="75" t="s">
        <v>395</v>
      </c>
    </row>
    <row r="254" spans="12:12" x14ac:dyDescent="0.3">
      <c r="L254" s="75" t="s">
        <v>396</v>
      </c>
    </row>
    <row r="255" spans="12:12" x14ac:dyDescent="0.3">
      <c r="L255" s="75" t="s">
        <v>397</v>
      </c>
    </row>
    <row r="256" spans="12:12" x14ac:dyDescent="0.3">
      <c r="L256" s="75" t="s">
        <v>398</v>
      </c>
    </row>
    <row r="257" spans="12:12" x14ac:dyDescent="0.3">
      <c r="L257" s="75" t="s">
        <v>399</v>
      </c>
    </row>
    <row r="258" spans="12:12" x14ac:dyDescent="0.3">
      <c r="L258" s="75" t="s">
        <v>400</v>
      </c>
    </row>
    <row r="259" spans="12:12" x14ac:dyDescent="0.3">
      <c r="L259" s="75" t="s">
        <v>401</v>
      </c>
    </row>
    <row r="260" spans="12:12" x14ac:dyDescent="0.3">
      <c r="L260" s="75" t="s">
        <v>402</v>
      </c>
    </row>
  </sheetData>
  <sortState ref="L153:L260">
    <sortCondition ref="L15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E3F966-0056-43EA-B98B-F4105933463C}"/>
</file>

<file path=customXml/itemProps2.xml><?xml version="1.0" encoding="utf-8"?>
<ds:datastoreItem xmlns:ds="http://schemas.openxmlformats.org/officeDocument/2006/customXml" ds:itemID="{578B5CCC-7BD9-44A9-B66E-4569A9BB54D0}"/>
</file>

<file path=customXml/itemProps3.xml><?xml version="1.0" encoding="utf-8"?>
<ds:datastoreItem xmlns:ds="http://schemas.openxmlformats.org/officeDocument/2006/customXml" ds:itemID="{224B5FEB-733F-418D-8ADE-378BE3F0D6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Sheet1</vt:lpstr>
      <vt:lpstr>trieu dong</vt:lpstr>
      <vt:lpstr>Sheet1 -c.lanh</vt:lpstr>
      <vt:lpstr>QT-2021-B66-TT343-75</vt:lpstr>
      <vt:lpstr>Sheet1 -c.lanh (2)</vt:lpstr>
      <vt:lpstr>Sheet2</vt:lpstr>
      <vt:lpstr>Sheet3</vt:lpstr>
      <vt:lpstr>'QT-2021-B66-TT343-75'!chuong_phuluc_54</vt:lpstr>
      <vt:lpstr>Sheet1!chuong_phuluc_54</vt:lpstr>
      <vt:lpstr>'Sheet1 -c.lanh'!chuong_phuluc_54</vt:lpstr>
      <vt:lpstr>'Sheet1 -c.lanh (2)'!chuong_phuluc_54</vt:lpstr>
      <vt:lpstr>'trieu dong'!chuong_phuluc_54</vt:lpstr>
      <vt:lpstr>'QT-2021-B66-TT343-75'!chuong_phuluc_54_name</vt:lpstr>
      <vt:lpstr>Sheet1!chuong_phuluc_54_name</vt:lpstr>
      <vt:lpstr>'Sheet1 -c.lanh'!chuong_phuluc_54_name</vt:lpstr>
      <vt:lpstr>'Sheet1 -c.lanh (2)'!chuong_phuluc_54_name</vt:lpstr>
      <vt:lpstr>'trieu dong'!chuong_phuluc_54_name</vt:lpstr>
      <vt:lpstr>'QT-2021-B66-TT343-75'!Print_Area</vt:lpstr>
      <vt:lpstr>'Sheet1 -c.lanh (2)'!Print_Area</vt:lpstr>
      <vt:lpstr>'QT-2021-B66-TT343-75'!Print_Titles</vt:lpstr>
      <vt:lpstr>'Sheet1 -c.lanh (2)'!Print_Titles</vt:lpstr>
      <vt:lpstr>'trieu dong'!Print_Titles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NguyenThiThanhPhuong</dc:creator>
  <cp:lastModifiedBy>Nguyen Thi Hong Nhung</cp:lastModifiedBy>
  <cp:lastPrinted>2022-09-19T06:17:15Z</cp:lastPrinted>
  <dcterms:created xsi:type="dcterms:W3CDTF">2018-07-08T02:56:54Z</dcterms:created>
  <dcterms:modified xsi:type="dcterms:W3CDTF">2022-12-23T01:30:49Z</dcterms:modified>
</cp:coreProperties>
</file>