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3\CÔNG KHAI\QUYET TOAN 2021\"/>
    </mc:Choice>
  </mc:AlternateContent>
  <bookViews>
    <workbookView xWindow="-118" yWindow="-118" windowWidth="19440" windowHeight="11638"/>
  </bookViews>
  <sheets>
    <sheet name="QT-2021-N-B68-TT343-75" sheetId="1" r:id="rId1"/>
  </sheets>
  <definedNames>
    <definedName name="_xlnm.Print_Titles" localSheetId="0">'QT-2021-N-B68-TT343-75'!$5:$8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C10" i="1"/>
  <c r="H16" i="1"/>
  <c r="E23" i="1"/>
  <c r="R13" i="1"/>
  <c r="R14" i="1"/>
  <c r="R16" i="1"/>
  <c r="R18" i="1"/>
  <c r="R19" i="1"/>
  <c r="R20" i="1"/>
  <c r="R21" i="1"/>
  <c r="R22" i="1"/>
  <c r="S22" i="1"/>
  <c r="P24" i="1"/>
  <c r="O24" i="1"/>
  <c r="O23" i="1" s="1"/>
  <c r="P23" i="1"/>
  <c r="P15" i="1"/>
  <c r="P10" i="1" s="1"/>
  <c r="P13" i="1"/>
  <c r="N13" i="1" s="1"/>
  <c r="I13" i="1" s="1"/>
  <c r="O13" i="1"/>
  <c r="P11" i="1"/>
  <c r="O12" i="1"/>
  <c r="N12" i="1" s="1"/>
  <c r="I12" i="1" s="1"/>
  <c r="M24" i="1"/>
  <c r="M23" i="1" s="1"/>
  <c r="L24" i="1"/>
  <c r="L23" i="1"/>
  <c r="M15" i="1"/>
  <c r="L15" i="1"/>
  <c r="M13" i="1"/>
  <c r="L13" i="1"/>
  <c r="M11" i="1"/>
  <c r="L11" i="1"/>
  <c r="N11" i="1"/>
  <c r="I11" i="1" s="1"/>
  <c r="N14" i="1"/>
  <c r="E9" i="1"/>
  <c r="E24" i="1"/>
  <c r="D24" i="1"/>
  <c r="D23" i="1" s="1"/>
  <c r="E15" i="1"/>
  <c r="D15" i="1"/>
  <c r="E13" i="1"/>
  <c r="D13" i="1"/>
  <c r="E11" i="1"/>
  <c r="D11" i="1"/>
  <c r="T24" i="1" l="1"/>
  <c r="L10" i="1"/>
  <c r="P9" i="1"/>
  <c r="N24" i="1"/>
  <c r="I24" i="1" s="1"/>
  <c r="N25" i="1"/>
  <c r="I25" i="1" s="1"/>
  <c r="T25" i="1" s="1"/>
  <c r="M10" i="1"/>
  <c r="M9" i="1" s="1"/>
  <c r="K24" i="1"/>
  <c r="K25" i="1"/>
  <c r="H25" i="1" s="1"/>
  <c r="I14" i="1"/>
  <c r="E10" i="1"/>
  <c r="C24" i="1"/>
  <c r="C25" i="1"/>
  <c r="G25" i="1" l="1"/>
  <c r="R25" i="1" s="1"/>
  <c r="N23" i="1"/>
  <c r="I23" i="1" s="1"/>
  <c r="T23" i="1" s="1"/>
  <c r="J25" i="1"/>
  <c r="K23" i="1"/>
  <c r="H24" i="1"/>
  <c r="G24" i="1" s="1"/>
  <c r="R24" i="1" s="1"/>
  <c r="J24" i="1"/>
  <c r="C23" i="1"/>
  <c r="N22" i="1" l="1"/>
  <c r="I22" i="1" s="1"/>
  <c r="J23" i="1"/>
  <c r="H23" i="1"/>
  <c r="G23" i="1" s="1"/>
  <c r="R23" i="1" s="1"/>
  <c r="K22" i="1"/>
  <c r="C22" i="1"/>
  <c r="N21" i="1" l="1"/>
  <c r="I21" i="1" s="1"/>
  <c r="H22" i="1"/>
  <c r="G22" i="1" s="1"/>
  <c r="J22" i="1"/>
  <c r="K21" i="1"/>
  <c r="C21" i="1"/>
  <c r="N20" i="1" l="1"/>
  <c r="I20" i="1" s="1"/>
  <c r="H21" i="1"/>
  <c r="J21" i="1"/>
  <c r="K20" i="1"/>
  <c r="C20" i="1"/>
  <c r="G21" i="1" l="1"/>
  <c r="S21" i="1"/>
  <c r="N19" i="1"/>
  <c r="I19" i="1" s="1"/>
  <c r="H20" i="1"/>
  <c r="J20" i="1"/>
  <c r="K19" i="1"/>
  <c r="C19" i="1"/>
  <c r="G20" i="1" l="1"/>
  <c r="S20" i="1"/>
  <c r="N18" i="1"/>
  <c r="I18" i="1" s="1"/>
  <c r="J19" i="1"/>
  <c r="H19" i="1"/>
  <c r="K18" i="1"/>
  <c r="C18" i="1"/>
  <c r="G19" i="1" l="1"/>
  <c r="S19" i="1"/>
  <c r="N17" i="1"/>
  <c r="I17" i="1" s="1"/>
  <c r="K17" i="1"/>
  <c r="H18" i="1"/>
  <c r="J18" i="1"/>
  <c r="C17" i="1"/>
  <c r="R17" i="1" s="1"/>
  <c r="G18" i="1" l="1"/>
  <c r="S18" i="1"/>
  <c r="O15" i="1"/>
  <c r="N16" i="1"/>
  <c r="I16" i="1" s="1"/>
  <c r="H17" i="1"/>
  <c r="J17" i="1"/>
  <c r="K16" i="1"/>
  <c r="C16" i="1"/>
  <c r="G17" i="1" l="1"/>
  <c r="S17" i="1"/>
  <c r="O10" i="1"/>
  <c r="N15" i="1"/>
  <c r="I15" i="1" s="1"/>
  <c r="J16" i="1"/>
  <c r="K15" i="1"/>
  <c r="C15" i="1"/>
  <c r="R15" i="1" s="1"/>
  <c r="G16" i="1" l="1"/>
  <c r="S16" i="1"/>
  <c r="O9" i="1"/>
  <c r="N9" i="1" s="1"/>
  <c r="I9" i="1" s="1"/>
  <c r="T9" i="1" s="1"/>
  <c r="N10" i="1"/>
  <c r="I10" i="1" s="1"/>
  <c r="H15" i="1"/>
  <c r="J15" i="1"/>
  <c r="K14" i="1"/>
  <c r="C14" i="1"/>
  <c r="G15" i="1" l="1"/>
  <c r="S15" i="1"/>
  <c r="H14" i="1"/>
  <c r="J14" i="1"/>
  <c r="K13" i="1"/>
  <c r="C13" i="1"/>
  <c r="G14" i="1" l="1"/>
  <c r="S14" i="1"/>
  <c r="H13" i="1"/>
  <c r="J13" i="1"/>
  <c r="K12" i="1"/>
  <c r="C12" i="1"/>
  <c r="G13" i="1" l="1"/>
  <c r="S13" i="1"/>
  <c r="K11" i="1"/>
  <c r="H12" i="1"/>
  <c r="J12" i="1"/>
  <c r="C11" i="1"/>
  <c r="G12" i="1" l="1"/>
  <c r="J11" i="1"/>
  <c r="H11" i="1"/>
  <c r="L9" i="1"/>
  <c r="K9" i="1" s="1"/>
  <c r="K10" i="1"/>
  <c r="R10" i="1"/>
  <c r="D9" i="1"/>
  <c r="C9" i="1" s="1"/>
  <c r="G11" i="1" l="1"/>
  <c r="H10" i="1"/>
  <c r="J10" i="1"/>
  <c r="J9" i="1"/>
  <c r="H9" i="1"/>
  <c r="G10" i="1" l="1"/>
  <c r="S10" i="1"/>
  <c r="G9" i="1"/>
  <c r="R9" i="1" s="1"/>
  <c r="S9" i="1"/>
  <c r="A9" i="1"/>
</calcChain>
</file>

<file path=xl/sharedStrings.xml><?xml version="1.0" encoding="utf-8"?>
<sst xmlns="http://schemas.openxmlformats.org/spreadsheetml/2006/main" count="59" uniqueCount="40">
  <si>
    <t>Đơn vị: Triệu đồng</t>
  </si>
  <si>
    <t>STT</t>
  </si>
  <si>
    <t>I</t>
  </si>
  <si>
    <t>II</t>
  </si>
  <si>
    <t>…</t>
  </si>
  <si>
    <t>Tổng số</t>
  </si>
  <si>
    <t>Trong đó</t>
  </si>
  <si>
    <t>Đầu tư phát triển</t>
  </si>
  <si>
    <t>Kinh phí sự nghiệp</t>
  </si>
  <si>
    <t>Vốn trong nước</t>
  </si>
  <si>
    <t>Vốn ngoài nước</t>
  </si>
  <si>
    <t>Nội dung</t>
  </si>
  <si>
    <t>Dự toán</t>
  </si>
  <si>
    <t>Quyết toán</t>
  </si>
  <si>
    <t>So sánh (%)</t>
  </si>
  <si>
    <t>Biểu số 68/CK-NSNN</t>
  </si>
  <si>
    <r>
      <rPr>
        <sz val="12"/>
        <rFont val="Times New Roman"/>
        <family val="1"/>
      </rPr>
      <t xml:space="preserve">ỦY BAN NHÂN DÂN </t>
    </r>
    <r>
      <rPr>
        <b/>
        <sz val="12"/>
        <rFont val="Times New Roman"/>
        <family val="1"/>
      </rPr>
      <t xml:space="preserve">
TỈNH ĐỒNG NAI</t>
    </r>
  </si>
  <si>
    <t>III</t>
  </si>
  <si>
    <t>Chương trình mục tiêu phát triển KTXH các vùng</t>
  </si>
  <si>
    <t>Chương trình mục tiêu phát triển lâm nghiệp bền vững</t>
  </si>
  <si>
    <t>B</t>
  </si>
  <si>
    <t>A</t>
  </si>
  <si>
    <t>QUYẾT TOÁN CHI CHƯƠNG TRÌNH MỤC TIÊU QUỐC GIA NGÂN SÁCH CẤP TỈNH VÀ NGÂN SÁCH HUYỆN NĂM 2021</t>
  </si>
  <si>
    <t>(Đính kèm Quyết định số                    /QĐ-UBND ngày            / 12 /2022 của UBND tỉnh Đồng Nai)</t>
  </si>
  <si>
    <t>TỔNG SỐ (A+B)</t>
  </si>
  <si>
    <t>NGUỒN TW BỔ SUNG CÓ MỤC TIÊU</t>
  </si>
  <si>
    <t>Dự án Nâng cao năng lực PCCCR cho lực lượng kiểm lâm tỉnh Đồng Nai (giai đoạn 1)</t>
  </si>
  <si>
    <t xml:space="preserve">Chương trình mục tiêu phát triển hệ thống trợ giúp xã hội. </t>
  </si>
  <si>
    <t>Trung tâm công tác xã hội tổng hợp tỉnh Đồng Nai</t>
  </si>
  <si>
    <t>Xây dựng đường liên cảng huyện Nhơn Trạch giai đoạn 1</t>
  </si>
  <si>
    <t>Đường ven sông Đồng Nai, thành phố Biên Hòa (từ cầu Hóa An đến giáp ranh huyện Vĩnh Cửu)</t>
  </si>
  <si>
    <t>Xây dựng mới tuyến đường nối Hương lộ 10 đoạn từ ranh giới huyện Cẩm Mỹ và huyện Long Thành đến vị trí giao với ĐT769 (đạon tránh sân bay quốc tế Long Thành)</t>
  </si>
  <si>
    <t>Nâng cấp ĐT 763 đoạn từ Km0+000 đến Km29+500 (cuối tuyến)</t>
  </si>
  <si>
    <t>Đường vành đai 1, thành phố Long Khánh</t>
  </si>
  <si>
    <t>Xây dựng kè sông Đồng Nai, thành phố Biên Hòa, (từ cầu Hóa An đến giáp ranh huyện Vĩnh Cửu)</t>
  </si>
  <si>
    <t>Dự phòng chưa phân bổ</t>
  </si>
  <si>
    <t>NGUỒN ĐỊA PHƯƠNG BỐ TRÍ</t>
  </si>
  <si>
    <t>Đề án Sữa học đường</t>
  </si>
  <si>
    <t>Sở Giáo dục và Đào tạo</t>
  </si>
  <si>
    <t>Chương trình mục tiêu quốc gia năm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</si>
</sst>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1" x14ac:knownFonts="1">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b/>
      <sz val="10"/>
      <name val="Times New Roman"/>
      <family val="1"/>
    </font>
    <font>
      <sz val="10"/>
      <name val="Times New Roman"/>
      <family val="1"/>
    </font>
    <font>
      <sz val="10"/>
      <color theme="1"/>
      <name val="Calibri"/>
      <family val="2"/>
      <scheme val="minor"/>
    </font>
    <font>
      <b/>
      <sz val="10"/>
      <color rgb="FF000000"/>
      <name val="Times New Roman"/>
      <family val="1"/>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164" fontId="11" fillId="0" borderId="0" applyFont="0" applyFill="0" applyBorder="0" applyAlignment="0" applyProtection="0"/>
    <xf numFmtId="0" fontId="9" fillId="0" borderId="0"/>
    <xf numFmtId="0" fontId="10" fillId="0" borderId="0"/>
    <xf numFmtId="0" fontId="2" fillId="0" borderId="0"/>
    <xf numFmtId="0" fontId="13" fillId="0" borderId="0"/>
    <xf numFmtId="0" fontId="9" fillId="0" borderId="0"/>
    <xf numFmtId="0" fontId="12"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65">
    <xf numFmtId="0" fontId="0" fillId="0" borderId="0" xfId="0"/>
    <xf numFmtId="0" fontId="8" fillId="0" borderId="0" xfId="4" applyFont="1" applyFill="1"/>
    <xf numFmtId="0" fontId="3" fillId="0" borderId="0" xfId="4" applyFont="1" applyFill="1"/>
    <xf numFmtId="0" fontId="6" fillId="0" borderId="0" xfId="4" applyFont="1" applyFill="1" applyAlignment="1">
      <alignment horizontal="centerContinuous"/>
    </xf>
    <xf numFmtId="0" fontId="7" fillId="0" borderId="0" xfId="4" applyFont="1" applyFill="1" applyAlignment="1">
      <alignment horizontal="left"/>
    </xf>
    <xf numFmtId="0" fontId="4" fillId="0" borderId="0" xfId="0" applyFont="1" applyFill="1" applyAlignment="1">
      <alignment horizontal="right"/>
    </xf>
    <xf numFmtId="0" fontId="8" fillId="0" borderId="0" xfId="4" applyFont="1" applyFill="1" applyAlignment="1">
      <alignment horizontal="centerContinuous"/>
    </xf>
    <xf numFmtId="165" fontId="4" fillId="0" borderId="0" xfId="11" applyNumberFormat="1" applyFont="1" applyFill="1" applyAlignment="1"/>
    <xf numFmtId="165" fontId="3" fillId="0" borderId="0" xfId="11" applyNumberFormat="1" applyFont="1" applyFill="1" applyAlignment="1">
      <alignment horizontal="centerContinuous"/>
    </xf>
    <xf numFmtId="165" fontId="6" fillId="0" borderId="0" xfId="11" applyNumberFormat="1" applyFont="1" applyFill="1" applyAlignment="1">
      <alignment horizontal="centerContinuous"/>
    </xf>
    <xf numFmtId="165" fontId="6" fillId="0" borderId="0" xfId="11" applyNumberFormat="1" applyFont="1" applyFill="1" applyAlignment="1"/>
    <xf numFmtId="165" fontId="8" fillId="0" borderId="0" xfId="11" applyNumberFormat="1" applyFont="1" applyFill="1" applyAlignment="1">
      <alignment horizontal="centerContinuous"/>
    </xf>
    <xf numFmtId="165" fontId="7" fillId="0" borderId="0" xfId="11" applyNumberFormat="1" applyFont="1" applyFill="1" applyAlignment="1">
      <alignment horizontal="left"/>
    </xf>
    <xf numFmtId="165" fontId="8" fillId="0" borderId="0" xfId="11" applyNumberFormat="1" applyFont="1" applyFill="1"/>
    <xf numFmtId="165" fontId="7" fillId="0" borderId="0" xfId="11" applyNumberFormat="1" applyFont="1" applyFill="1" applyBorder="1" applyAlignment="1">
      <alignment horizontal="center"/>
    </xf>
    <xf numFmtId="165" fontId="3" fillId="0" borderId="0" xfId="11" applyNumberFormat="1" applyFont="1" applyFill="1"/>
    <xf numFmtId="9" fontId="6" fillId="0" borderId="0" xfId="12" applyFont="1" applyFill="1" applyAlignment="1">
      <alignment horizontal="centerContinuous"/>
    </xf>
    <xf numFmtId="9" fontId="8" fillId="0" borderId="0" xfId="12" applyFont="1" applyFill="1"/>
    <xf numFmtId="9" fontId="3" fillId="0" borderId="0" xfId="12" applyFont="1" applyFill="1"/>
    <xf numFmtId="0" fontId="6" fillId="0" borderId="0" xfId="4" applyFont="1" applyFill="1"/>
    <xf numFmtId="0" fontId="4" fillId="0" borderId="0" xfId="4" applyFont="1" applyFill="1"/>
    <xf numFmtId="165" fontId="3" fillId="0" borderId="0" xfId="11" applyNumberFormat="1" applyFont="1" applyFill="1" applyAlignment="1"/>
    <xf numFmtId="3" fontId="18" fillId="0" borderId="1" xfId="0" applyNumberFormat="1" applyFont="1" applyFill="1" applyBorder="1" applyAlignment="1">
      <alignment horizontal="center" vertical="center" wrapText="1"/>
    </xf>
    <xf numFmtId="3" fontId="19" fillId="0" borderId="1" xfId="0" applyNumberFormat="1" applyFont="1" applyFill="1" applyBorder="1" applyAlignment="1">
      <alignment vertical="center" wrapText="1"/>
    </xf>
    <xf numFmtId="165" fontId="19" fillId="0" borderId="1" xfId="11" applyNumberFormat="1" applyFont="1" applyFill="1" applyBorder="1" applyAlignment="1">
      <alignment vertical="center" wrapText="1"/>
    </xf>
    <xf numFmtId="165" fontId="20" fillId="0" borderId="1" xfId="11" applyNumberFormat="1" applyFont="1" applyFill="1" applyBorder="1" applyAlignment="1">
      <alignment vertical="center" wrapText="1"/>
    </xf>
    <xf numFmtId="3" fontId="15" fillId="0" borderId="1" xfId="0" applyNumberFormat="1" applyFont="1" applyFill="1" applyBorder="1" applyAlignment="1">
      <alignment horizontal="center" vertical="center"/>
    </xf>
    <xf numFmtId="165" fontId="19" fillId="0" borderId="1" xfId="11" applyNumberFormat="1" applyFont="1" applyFill="1" applyBorder="1" applyAlignment="1">
      <alignment vertical="center"/>
    </xf>
    <xf numFmtId="3" fontId="16" fillId="0" borderId="1" xfId="0" applyNumberFormat="1" applyFont="1" applyFill="1" applyBorder="1" applyAlignment="1">
      <alignment horizontal="center" vertical="center"/>
    </xf>
    <xf numFmtId="3" fontId="20" fillId="0" borderId="1" xfId="0" applyNumberFormat="1" applyFont="1" applyFill="1" applyBorder="1" applyAlignment="1">
      <alignment vertical="center" wrapText="1"/>
    </xf>
    <xf numFmtId="165" fontId="20" fillId="0" borderId="1" xfId="11" applyNumberFormat="1" applyFont="1" applyFill="1" applyBorder="1" applyAlignment="1">
      <alignment vertical="center"/>
    </xf>
    <xf numFmtId="3" fontId="15" fillId="0" borderId="1" xfId="0" quotePrefix="1" applyNumberFormat="1" applyFont="1" applyFill="1" applyBorder="1" applyAlignment="1">
      <alignment horizontal="center" vertical="center"/>
    </xf>
    <xf numFmtId="165" fontId="19" fillId="0" borderId="1" xfId="11" applyNumberFormat="1" applyFont="1" applyFill="1" applyBorder="1" applyAlignment="1">
      <alignment horizontal="right" vertical="center" wrapText="1"/>
    </xf>
    <xf numFmtId="165" fontId="20" fillId="0" borderId="1" xfId="11" applyNumberFormat="1" applyFont="1" applyFill="1" applyBorder="1" applyAlignment="1">
      <alignment horizontal="right" vertical="center" wrapText="1"/>
    </xf>
    <xf numFmtId="165" fontId="16" fillId="0" borderId="1" xfId="11" applyNumberFormat="1" applyFont="1" applyFill="1" applyBorder="1" applyAlignment="1">
      <alignment horizontal="center" vertical="center" wrapText="1"/>
    </xf>
    <xf numFmtId="165" fontId="15" fillId="0" borderId="1" xfId="11" applyNumberFormat="1" applyFont="1" applyFill="1" applyBorder="1" applyAlignment="1">
      <alignment vertical="center"/>
    </xf>
    <xf numFmtId="3" fontId="15" fillId="0" borderId="1" xfId="4" applyNumberFormat="1" applyFont="1" applyFill="1" applyBorder="1" applyAlignment="1">
      <alignment vertical="center"/>
    </xf>
    <xf numFmtId="9" fontId="15" fillId="0" borderId="1" xfId="12" applyFont="1" applyFill="1" applyBorder="1" applyAlignment="1">
      <alignment vertical="center"/>
    </xf>
    <xf numFmtId="0" fontId="15" fillId="0" borderId="1" xfId="4" applyFont="1" applyFill="1" applyBorder="1"/>
    <xf numFmtId="49" fontId="15" fillId="0" borderId="1" xfId="4" applyNumberFormat="1" applyFont="1" applyFill="1" applyBorder="1" applyAlignment="1">
      <alignment horizontal="left" vertical="center" wrapText="1"/>
    </xf>
    <xf numFmtId="165" fontId="15" fillId="2" borderId="1" xfId="11" applyNumberFormat="1" applyFont="1" applyFill="1" applyBorder="1" applyAlignment="1">
      <alignment vertical="center"/>
    </xf>
    <xf numFmtId="165" fontId="16" fillId="0" borderId="1" xfId="11" applyNumberFormat="1" applyFont="1" applyFill="1" applyBorder="1" applyAlignment="1">
      <alignment vertical="center"/>
    </xf>
    <xf numFmtId="3" fontId="16" fillId="0" borderId="1" xfId="4" applyNumberFormat="1" applyFont="1" applyFill="1" applyBorder="1" applyAlignment="1">
      <alignment vertical="center"/>
    </xf>
    <xf numFmtId="9" fontId="16" fillId="0" borderId="1" xfId="12" applyFont="1" applyFill="1" applyBorder="1" applyAlignment="1">
      <alignment vertical="center"/>
    </xf>
    <xf numFmtId="0" fontId="16" fillId="0" borderId="1" xfId="4" applyFont="1" applyFill="1" applyBorder="1"/>
    <xf numFmtId="0" fontId="15" fillId="0" borderId="1" xfId="4" applyFont="1" applyFill="1" applyBorder="1" applyAlignment="1">
      <alignment vertical="center"/>
    </xf>
    <xf numFmtId="0" fontId="16" fillId="0" borderId="1" xfId="4" applyFont="1" applyFill="1" applyBorder="1" applyAlignment="1">
      <alignment vertical="center"/>
    </xf>
    <xf numFmtId="165" fontId="16" fillId="2" borderId="1" xfId="11" applyNumberFormat="1" applyFont="1" applyFill="1" applyBorder="1" applyAlignment="1">
      <alignment vertical="center"/>
    </xf>
    <xf numFmtId="0" fontId="16" fillId="0" borderId="1" xfId="4" applyFont="1" applyFill="1" applyBorder="1" applyAlignment="1">
      <alignment horizontal="center" vertical="center" wrapText="1"/>
    </xf>
    <xf numFmtId="165" fontId="16" fillId="0" borderId="1" xfId="11" applyNumberFormat="1" applyFont="1" applyFill="1" applyBorder="1" applyAlignment="1">
      <alignment horizontal="center" vertical="center" wrapText="1"/>
    </xf>
    <xf numFmtId="165" fontId="15" fillId="0" borderId="1" xfId="11" applyNumberFormat="1" applyFont="1" applyFill="1" applyBorder="1" applyAlignment="1">
      <alignment horizontal="center" vertical="center" wrapText="1"/>
    </xf>
    <xf numFmtId="165" fontId="15" fillId="0" borderId="1" xfId="11" applyNumberFormat="1" applyFont="1" applyFill="1" applyBorder="1" applyAlignment="1">
      <alignment horizontal="center" vertical="center"/>
    </xf>
    <xf numFmtId="165" fontId="17" fillId="0" borderId="1" xfId="11" applyNumberFormat="1" applyFont="1" applyFill="1" applyBorder="1"/>
    <xf numFmtId="0" fontId="15" fillId="0" borderId="1" xfId="4" applyFont="1" applyFill="1" applyBorder="1" applyAlignment="1">
      <alignment horizontal="center" vertical="center"/>
    </xf>
    <xf numFmtId="9" fontId="15" fillId="0" borderId="1" xfId="12" applyFont="1" applyFill="1" applyBorder="1" applyAlignment="1">
      <alignment horizontal="center" vertical="center" wrapText="1"/>
    </xf>
    <xf numFmtId="9" fontId="16" fillId="0" borderId="1" xfId="12" applyFont="1" applyFill="1" applyBorder="1" applyAlignment="1">
      <alignment horizontal="center" vertical="center" wrapText="1"/>
    </xf>
    <xf numFmtId="0" fontId="4" fillId="0" borderId="0" xfId="0" applyFont="1" applyFill="1" applyAlignment="1">
      <alignment horizontal="center" wrapText="1"/>
    </xf>
    <xf numFmtId="0" fontId="5" fillId="0" borderId="0" xfId="0" applyNumberFormat="1" applyFont="1" applyFill="1" applyBorder="1" applyAlignment="1">
      <alignment horizontal="center" vertical="center" wrapText="1"/>
    </xf>
    <xf numFmtId="0" fontId="5" fillId="0" borderId="0" xfId="4" applyFont="1" applyFill="1" applyBorder="1" applyAlignment="1">
      <alignment horizontal="right"/>
    </xf>
    <xf numFmtId="0" fontId="15" fillId="0" borderId="1" xfId="4" applyFont="1" applyFill="1" applyBorder="1" applyAlignment="1">
      <alignment horizontal="center" vertical="center" wrapText="1"/>
    </xf>
    <xf numFmtId="165" fontId="15" fillId="0" borderId="1" xfId="11" applyNumberFormat="1" applyFont="1" applyFill="1" applyBorder="1" applyAlignment="1">
      <alignment horizontal="center"/>
    </xf>
    <xf numFmtId="165" fontId="16" fillId="0" borderId="1" xfId="11" applyNumberFormat="1" applyFont="1" applyFill="1" applyBorder="1" applyAlignment="1">
      <alignment horizontal="center"/>
    </xf>
    <xf numFmtId="0" fontId="15" fillId="0" borderId="1" xfId="4" applyFont="1" applyFill="1" applyBorder="1" applyAlignment="1">
      <alignment horizontal="center"/>
    </xf>
    <xf numFmtId="0" fontId="16" fillId="0" borderId="1" xfId="4" applyFont="1" applyFill="1" applyBorder="1" applyAlignment="1">
      <alignment horizontal="center"/>
    </xf>
    <xf numFmtId="9" fontId="4" fillId="0" borderId="0" xfId="12" applyFont="1" applyFill="1" applyAlignment="1">
      <alignment horizontal="center"/>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400050</xdr:colOff>
      <xdr:row>0</xdr:row>
      <xdr:rowOff>419100</xdr:rowOff>
    </xdr:from>
    <xdr:to>
      <xdr:col>1</xdr:col>
      <xdr:colOff>1028700</xdr:colOff>
      <xdr:row>0</xdr:row>
      <xdr:rowOff>419100</xdr:rowOff>
    </xdr:to>
    <xdr:cxnSp macro="">
      <xdr:nvCxnSpPr>
        <xdr:cNvPr id="3" name="Straight Connector 2"/>
        <xdr:cNvCxnSpPr/>
      </xdr:nvCxnSpPr>
      <xdr:spPr>
        <a:xfrm>
          <a:off x="828675" y="419100"/>
          <a:ext cx="628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workbookViewId="0">
      <selection activeCell="W10" sqref="W10"/>
    </sheetView>
  </sheetViews>
  <sheetFormatPr defaultColWidth="12.88671875" defaultRowHeight="15.05" x14ac:dyDescent="0.25"/>
  <cols>
    <col min="1" max="1" width="6.44140625" style="2" customWidth="1"/>
    <col min="2" max="2" width="29.33203125" style="2" customWidth="1"/>
    <col min="3" max="3" width="8.33203125" style="15" customWidth="1"/>
    <col min="4" max="5" width="8.6640625" style="15" customWidth="1"/>
    <col min="6" max="6" width="9.88671875" style="15" hidden="1" customWidth="1"/>
    <col min="7" max="7" width="8.5546875" style="15" customWidth="1"/>
    <col min="8" max="8" width="8.33203125" style="15" customWidth="1"/>
    <col min="9" max="9" width="8.5546875" style="15" customWidth="1"/>
    <col min="10" max="10" width="8.6640625" style="15" customWidth="1"/>
    <col min="11" max="11" width="8" style="15" customWidth="1"/>
    <col min="12" max="12" width="8.5546875" style="15" customWidth="1"/>
    <col min="13" max="13" width="6.44140625" style="15" customWidth="1"/>
    <col min="14" max="14" width="9.88671875" style="15" customWidth="1"/>
    <col min="15" max="15" width="8.6640625" style="15" customWidth="1"/>
    <col min="16" max="16" width="6.88671875" style="15" customWidth="1"/>
    <col min="17" max="17" width="9.88671875" style="2" hidden="1" customWidth="1"/>
    <col min="18" max="18" width="6.88671875" style="18" customWidth="1"/>
    <col min="19" max="19" width="7.33203125" style="18" customWidth="1"/>
    <col min="20" max="20" width="7.6640625" style="18" customWidth="1"/>
    <col min="21" max="21" width="9.88671875" style="2" hidden="1" customWidth="1"/>
    <col min="22" max="16384" width="12.88671875" style="2"/>
  </cols>
  <sheetData>
    <row r="1" spans="1:21" ht="35.200000000000003" customHeight="1" x14ac:dyDescent="0.3">
      <c r="A1" s="56" t="s">
        <v>16</v>
      </c>
      <c r="B1" s="56"/>
      <c r="C1" s="7"/>
      <c r="D1" s="7"/>
      <c r="E1" s="21"/>
      <c r="F1" s="7"/>
      <c r="G1" s="7"/>
      <c r="H1" s="7"/>
      <c r="I1" s="8"/>
      <c r="J1" s="8"/>
      <c r="K1" s="8"/>
      <c r="L1" s="8"/>
      <c r="M1" s="9"/>
      <c r="N1" s="10"/>
      <c r="O1" s="10"/>
      <c r="P1" s="10"/>
      <c r="Q1" s="5"/>
      <c r="R1" s="64" t="s">
        <v>15</v>
      </c>
      <c r="S1" s="64"/>
      <c r="T1" s="64"/>
      <c r="U1" s="5" t="s">
        <v>15</v>
      </c>
    </row>
    <row r="2" spans="1:21" s="1" customFormat="1" ht="27" customHeight="1" x14ac:dyDescent="0.3">
      <c r="A2" s="3" t="s">
        <v>22</v>
      </c>
      <c r="B2" s="3"/>
      <c r="C2" s="9"/>
      <c r="D2" s="9"/>
      <c r="E2" s="11"/>
      <c r="F2" s="9"/>
      <c r="G2" s="11"/>
      <c r="H2" s="11"/>
      <c r="I2" s="11"/>
      <c r="J2" s="11"/>
      <c r="K2" s="11"/>
      <c r="L2" s="11"/>
      <c r="M2" s="11"/>
      <c r="N2" s="11"/>
      <c r="O2" s="11"/>
      <c r="P2" s="11"/>
      <c r="Q2" s="6"/>
      <c r="R2" s="16"/>
      <c r="S2" s="16"/>
      <c r="T2" s="16"/>
      <c r="U2" s="3"/>
    </row>
    <row r="3" spans="1:21" ht="23.25" customHeight="1" x14ac:dyDescent="0.25">
      <c r="A3" s="57" t="s">
        <v>23</v>
      </c>
      <c r="B3" s="57"/>
      <c r="C3" s="57"/>
      <c r="D3" s="57"/>
      <c r="E3" s="57"/>
      <c r="F3" s="57"/>
      <c r="G3" s="57"/>
      <c r="H3" s="57"/>
      <c r="I3" s="57"/>
      <c r="J3" s="57"/>
      <c r="K3" s="57"/>
      <c r="L3" s="57"/>
      <c r="M3" s="57"/>
      <c r="N3" s="57"/>
      <c r="O3" s="57"/>
      <c r="P3" s="57"/>
      <c r="Q3" s="57"/>
      <c r="R3" s="57"/>
      <c r="S3" s="57"/>
      <c r="T3" s="57"/>
      <c r="U3" s="57"/>
    </row>
    <row r="4" spans="1:21" ht="19.5" customHeight="1" x14ac:dyDescent="0.3">
      <c r="A4" s="4"/>
      <c r="B4" s="4"/>
      <c r="C4" s="12"/>
      <c r="D4" s="12"/>
      <c r="E4" s="12"/>
      <c r="F4" s="12"/>
      <c r="G4" s="13"/>
      <c r="H4" s="13"/>
      <c r="I4" s="13"/>
      <c r="J4" s="13"/>
      <c r="K4" s="13"/>
      <c r="L4" s="13"/>
      <c r="M4" s="14"/>
      <c r="N4" s="58"/>
      <c r="O4" s="58"/>
      <c r="P4" s="58"/>
      <c r="Q4" s="58"/>
      <c r="R4" s="58" t="s">
        <v>0</v>
      </c>
      <c r="S4" s="58"/>
      <c r="T4" s="58"/>
      <c r="U4" s="58"/>
    </row>
    <row r="5" spans="1:21" ht="19.5" customHeight="1" x14ac:dyDescent="0.25">
      <c r="A5" s="59" t="s">
        <v>1</v>
      </c>
      <c r="B5" s="53" t="s">
        <v>11</v>
      </c>
      <c r="C5" s="60" t="s">
        <v>12</v>
      </c>
      <c r="D5" s="61"/>
      <c r="E5" s="61"/>
      <c r="F5" s="61"/>
      <c r="G5" s="62" t="s">
        <v>13</v>
      </c>
      <c r="H5" s="62"/>
      <c r="I5" s="62"/>
      <c r="J5" s="62"/>
      <c r="K5" s="62"/>
      <c r="L5" s="62"/>
      <c r="M5" s="62"/>
      <c r="N5" s="62"/>
      <c r="O5" s="62"/>
      <c r="P5" s="62"/>
      <c r="Q5" s="62"/>
      <c r="R5" s="62" t="s">
        <v>14</v>
      </c>
      <c r="S5" s="63"/>
      <c r="T5" s="63"/>
      <c r="U5" s="63"/>
    </row>
    <row r="6" spans="1:21" ht="22.1" customHeight="1" x14ac:dyDescent="0.25">
      <c r="A6" s="59"/>
      <c r="B6" s="53"/>
      <c r="C6" s="50" t="s">
        <v>5</v>
      </c>
      <c r="D6" s="50" t="s">
        <v>6</v>
      </c>
      <c r="E6" s="50"/>
      <c r="F6" s="49" t="s">
        <v>4</v>
      </c>
      <c r="G6" s="50" t="s">
        <v>5</v>
      </c>
      <c r="H6" s="50" t="s">
        <v>6</v>
      </c>
      <c r="I6" s="50"/>
      <c r="J6" s="51" t="s">
        <v>39</v>
      </c>
      <c r="K6" s="52"/>
      <c r="L6" s="52"/>
      <c r="M6" s="52"/>
      <c r="N6" s="52"/>
      <c r="O6" s="52"/>
      <c r="P6" s="52"/>
      <c r="Q6" s="53" t="s">
        <v>4</v>
      </c>
      <c r="R6" s="54" t="s">
        <v>5</v>
      </c>
      <c r="S6" s="54" t="s">
        <v>6</v>
      </c>
      <c r="T6" s="54"/>
      <c r="U6" s="48" t="s">
        <v>4</v>
      </c>
    </row>
    <row r="7" spans="1:21" ht="22.1" customHeight="1" x14ac:dyDescent="0.25">
      <c r="A7" s="59"/>
      <c r="B7" s="53"/>
      <c r="C7" s="50"/>
      <c r="D7" s="49" t="s">
        <v>7</v>
      </c>
      <c r="E7" s="49" t="s">
        <v>8</v>
      </c>
      <c r="F7" s="49"/>
      <c r="G7" s="50"/>
      <c r="H7" s="49" t="s">
        <v>7</v>
      </c>
      <c r="I7" s="49" t="s">
        <v>8</v>
      </c>
      <c r="J7" s="50" t="s">
        <v>5</v>
      </c>
      <c r="K7" s="49" t="s">
        <v>7</v>
      </c>
      <c r="L7" s="49"/>
      <c r="M7" s="49"/>
      <c r="N7" s="49" t="s">
        <v>8</v>
      </c>
      <c r="O7" s="49"/>
      <c r="P7" s="49"/>
      <c r="Q7" s="53"/>
      <c r="R7" s="54"/>
      <c r="S7" s="55" t="s">
        <v>7</v>
      </c>
      <c r="T7" s="55" t="s">
        <v>8</v>
      </c>
      <c r="U7" s="48"/>
    </row>
    <row r="8" spans="1:21" ht="50.4" customHeight="1" x14ac:dyDescent="0.25">
      <c r="A8" s="59"/>
      <c r="B8" s="53"/>
      <c r="C8" s="50"/>
      <c r="D8" s="49"/>
      <c r="E8" s="49"/>
      <c r="F8" s="49"/>
      <c r="G8" s="50"/>
      <c r="H8" s="49"/>
      <c r="I8" s="49"/>
      <c r="J8" s="50"/>
      <c r="K8" s="34" t="s">
        <v>5</v>
      </c>
      <c r="L8" s="34" t="s">
        <v>9</v>
      </c>
      <c r="M8" s="34" t="s">
        <v>10</v>
      </c>
      <c r="N8" s="34" t="s">
        <v>5</v>
      </c>
      <c r="O8" s="34" t="s">
        <v>9</v>
      </c>
      <c r="P8" s="34" t="s">
        <v>10</v>
      </c>
      <c r="Q8" s="53"/>
      <c r="R8" s="54"/>
      <c r="S8" s="55"/>
      <c r="T8" s="55"/>
      <c r="U8" s="48"/>
    </row>
    <row r="9" spans="1:21" s="19" customFormat="1" ht="27" customHeight="1" x14ac:dyDescent="0.3">
      <c r="A9" s="22">
        <f ca="1">A9:V19</f>
        <v>0</v>
      </c>
      <c r="B9" s="23" t="s">
        <v>24</v>
      </c>
      <c r="C9" s="35">
        <f>+D9+E9</f>
        <v>433350</v>
      </c>
      <c r="D9" s="24">
        <f>+D10+D23</f>
        <v>392350</v>
      </c>
      <c r="E9" s="24">
        <f>+E10+E23</f>
        <v>41000</v>
      </c>
      <c r="F9" s="35"/>
      <c r="G9" s="35">
        <f>+H9+I9</f>
        <v>170498</v>
      </c>
      <c r="H9" s="35">
        <f>+K9</f>
        <v>133310</v>
      </c>
      <c r="I9" s="35">
        <f>+N9</f>
        <v>37188</v>
      </c>
      <c r="J9" s="35">
        <f>+K9+N9</f>
        <v>170498</v>
      </c>
      <c r="K9" s="35">
        <f>+L9+M9</f>
        <v>133310</v>
      </c>
      <c r="L9" s="35">
        <f>+L10+L23</f>
        <v>133310</v>
      </c>
      <c r="M9" s="35">
        <f>+M10+M23</f>
        <v>0</v>
      </c>
      <c r="N9" s="35">
        <f>+O9+P9</f>
        <v>37188</v>
      </c>
      <c r="O9" s="35">
        <f>+O10+O23</f>
        <v>37188</v>
      </c>
      <c r="P9" s="35">
        <f>+P10+P23</f>
        <v>0</v>
      </c>
      <c r="Q9" s="36"/>
      <c r="R9" s="37">
        <f>+G9/C9</f>
        <v>0.39344179070035767</v>
      </c>
      <c r="S9" s="37">
        <f>+H9/D9</f>
        <v>0.33977316171785393</v>
      </c>
      <c r="T9" s="37">
        <f>+I9/E9</f>
        <v>0.90702439024390247</v>
      </c>
      <c r="U9" s="38"/>
    </row>
    <row r="10" spans="1:21" s="19" customFormat="1" ht="27" customHeight="1" x14ac:dyDescent="0.3">
      <c r="A10" s="22" t="s">
        <v>21</v>
      </c>
      <c r="B10" s="39" t="s">
        <v>25</v>
      </c>
      <c r="C10" s="35">
        <f>+D10+E10</f>
        <v>392350</v>
      </c>
      <c r="D10" s="24">
        <f>+D11+D13+D15</f>
        <v>392350</v>
      </c>
      <c r="E10" s="25">
        <f>+E11+E13+E15</f>
        <v>0</v>
      </c>
      <c r="F10" s="35"/>
      <c r="G10" s="35">
        <f t="shared" ref="G10:G25" si="0">+H10+I10</f>
        <v>133310</v>
      </c>
      <c r="H10" s="35">
        <f>+K10</f>
        <v>133310</v>
      </c>
      <c r="I10" s="35">
        <f>+N10</f>
        <v>0</v>
      </c>
      <c r="J10" s="35">
        <f t="shared" ref="J10:J25" si="1">+K10+N10</f>
        <v>133310</v>
      </c>
      <c r="K10" s="35">
        <f t="shared" ref="K10:K25" si="2">+L10+M10</f>
        <v>133310</v>
      </c>
      <c r="L10" s="35">
        <f>+L11+L13+L15</f>
        <v>133310</v>
      </c>
      <c r="M10" s="35">
        <f>+M11+M13+M15</f>
        <v>0</v>
      </c>
      <c r="N10" s="35">
        <f t="shared" ref="N10:N25" si="3">+O10+P10</f>
        <v>0</v>
      </c>
      <c r="O10" s="35">
        <f>+O11+O13+O15</f>
        <v>0</v>
      </c>
      <c r="P10" s="35">
        <f>+P11+P13+P15</f>
        <v>0</v>
      </c>
      <c r="Q10" s="40"/>
      <c r="R10" s="37">
        <f t="shared" ref="R10:R25" si="4">+G10/C10</f>
        <v>0.33977316171785393</v>
      </c>
      <c r="S10" s="37">
        <f t="shared" ref="S10:S22" si="5">+H10/D10</f>
        <v>0.33977316171785393</v>
      </c>
      <c r="T10" s="37"/>
      <c r="U10" s="38"/>
    </row>
    <row r="11" spans="1:21" s="19" customFormat="1" ht="27" customHeight="1" x14ac:dyDescent="0.3">
      <c r="A11" s="26" t="s">
        <v>2</v>
      </c>
      <c r="B11" s="23" t="s">
        <v>19</v>
      </c>
      <c r="C11" s="35">
        <f t="shared" ref="C11:C25" si="6">+D11+E11</f>
        <v>0</v>
      </c>
      <c r="D11" s="27">
        <f>+D12</f>
        <v>0</v>
      </c>
      <c r="E11" s="41">
        <f>+E12</f>
        <v>0</v>
      </c>
      <c r="F11" s="35"/>
      <c r="G11" s="35">
        <f t="shared" si="0"/>
        <v>88</v>
      </c>
      <c r="H11" s="35">
        <f t="shared" ref="H11:H25" si="7">+K11</f>
        <v>88</v>
      </c>
      <c r="I11" s="35">
        <f t="shared" ref="I11:I25" si="8">+N11</f>
        <v>0</v>
      </c>
      <c r="J11" s="35">
        <f t="shared" si="1"/>
        <v>88</v>
      </c>
      <c r="K11" s="35">
        <f t="shared" si="2"/>
        <v>88</v>
      </c>
      <c r="L11" s="35">
        <f>+L12</f>
        <v>88</v>
      </c>
      <c r="M11" s="35">
        <f>+M12</f>
        <v>0</v>
      </c>
      <c r="N11" s="35">
        <f t="shared" si="3"/>
        <v>0</v>
      </c>
      <c r="O11" s="35"/>
      <c r="P11" s="35">
        <f>+P12</f>
        <v>0</v>
      </c>
      <c r="Q11" s="36"/>
      <c r="R11" s="37"/>
      <c r="S11" s="37"/>
      <c r="T11" s="37"/>
      <c r="U11" s="38"/>
    </row>
    <row r="12" spans="1:21" s="1" customFormat="1" ht="39.299999999999997" x14ac:dyDescent="0.3">
      <c r="A12" s="28"/>
      <c r="B12" s="29" t="s">
        <v>26</v>
      </c>
      <c r="C12" s="41">
        <f t="shared" si="6"/>
        <v>0</v>
      </c>
      <c r="D12" s="30"/>
      <c r="E12" s="41"/>
      <c r="F12" s="41"/>
      <c r="G12" s="41">
        <f t="shared" si="0"/>
        <v>88</v>
      </c>
      <c r="H12" s="41">
        <f t="shared" si="7"/>
        <v>88</v>
      </c>
      <c r="I12" s="41">
        <f t="shared" si="8"/>
        <v>0</v>
      </c>
      <c r="J12" s="41">
        <f t="shared" si="1"/>
        <v>88</v>
      </c>
      <c r="K12" s="41">
        <f t="shared" si="2"/>
        <v>88</v>
      </c>
      <c r="L12" s="41">
        <v>88</v>
      </c>
      <c r="M12" s="41"/>
      <c r="N12" s="41">
        <f t="shared" si="3"/>
        <v>0</v>
      </c>
      <c r="O12" s="41">
        <f>+O11</f>
        <v>0</v>
      </c>
      <c r="P12" s="41"/>
      <c r="Q12" s="42"/>
      <c r="R12" s="37"/>
      <c r="S12" s="43"/>
      <c r="T12" s="43"/>
      <c r="U12" s="44"/>
    </row>
    <row r="13" spans="1:21" s="19" customFormat="1" ht="45.2" customHeight="1" x14ac:dyDescent="0.3">
      <c r="A13" s="26" t="s">
        <v>3</v>
      </c>
      <c r="B13" s="23" t="s">
        <v>27</v>
      </c>
      <c r="C13" s="35">
        <f t="shared" si="6"/>
        <v>19400</v>
      </c>
      <c r="D13" s="27">
        <f>+D14</f>
        <v>19400</v>
      </c>
      <c r="E13" s="41">
        <f>+E14</f>
        <v>0</v>
      </c>
      <c r="F13" s="35"/>
      <c r="G13" s="35">
        <f t="shared" si="0"/>
        <v>13645</v>
      </c>
      <c r="H13" s="35">
        <f t="shared" si="7"/>
        <v>13645</v>
      </c>
      <c r="I13" s="35">
        <f t="shared" si="8"/>
        <v>0</v>
      </c>
      <c r="J13" s="35">
        <f t="shared" si="1"/>
        <v>13645</v>
      </c>
      <c r="K13" s="35">
        <f t="shared" si="2"/>
        <v>13645</v>
      </c>
      <c r="L13" s="35">
        <f>+L14</f>
        <v>13645</v>
      </c>
      <c r="M13" s="35">
        <f>+M14</f>
        <v>0</v>
      </c>
      <c r="N13" s="35">
        <f t="shared" si="3"/>
        <v>0</v>
      </c>
      <c r="O13" s="35">
        <f>+O14</f>
        <v>0</v>
      </c>
      <c r="P13" s="35">
        <f>+P14</f>
        <v>0</v>
      </c>
      <c r="Q13" s="36"/>
      <c r="R13" s="37">
        <f t="shared" si="4"/>
        <v>0.70335051546391758</v>
      </c>
      <c r="S13" s="37">
        <f t="shared" si="5"/>
        <v>0.70335051546391758</v>
      </c>
      <c r="T13" s="37"/>
      <c r="U13" s="38"/>
    </row>
    <row r="14" spans="1:21" s="1" customFormat="1" ht="27" customHeight="1" x14ac:dyDescent="0.3">
      <c r="A14" s="28"/>
      <c r="B14" s="29" t="s">
        <v>28</v>
      </c>
      <c r="C14" s="41">
        <f t="shared" si="6"/>
        <v>19400</v>
      </c>
      <c r="D14" s="30">
        <v>19400</v>
      </c>
      <c r="E14" s="41"/>
      <c r="F14" s="41"/>
      <c r="G14" s="41">
        <f t="shared" si="0"/>
        <v>13645</v>
      </c>
      <c r="H14" s="41">
        <f t="shared" si="7"/>
        <v>13645</v>
      </c>
      <c r="I14" s="41">
        <f t="shared" si="8"/>
        <v>0</v>
      </c>
      <c r="J14" s="41">
        <f t="shared" si="1"/>
        <v>13645</v>
      </c>
      <c r="K14" s="41">
        <f t="shared" si="2"/>
        <v>13645</v>
      </c>
      <c r="L14" s="41">
        <v>13645</v>
      </c>
      <c r="M14" s="41"/>
      <c r="N14" s="41">
        <f t="shared" si="3"/>
        <v>0</v>
      </c>
      <c r="O14" s="41"/>
      <c r="P14" s="41"/>
      <c r="Q14" s="42"/>
      <c r="R14" s="37">
        <f t="shared" si="4"/>
        <v>0.70335051546391758</v>
      </c>
      <c r="S14" s="43">
        <f t="shared" si="5"/>
        <v>0.70335051546391758</v>
      </c>
      <c r="T14" s="43"/>
      <c r="U14" s="44"/>
    </row>
    <row r="15" spans="1:21" s="19" customFormat="1" ht="31.45" customHeight="1" x14ac:dyDescent="0.3">
      <c r="A15" s="26" t="s">
        <v>17</v>
      </c>
      <c r="B15" s="23" t="s">
        <v>18</v>
      </c>
      <c r="C15" s="35">
        <f t="shared" si="6"/>
        <v>372950</v>
      </c>
      <c r="D15" s="27">
        <f>+D16+D17+D18+D19+D20+D21+D22</f>
        <v>372950</v>
      </c>
      <c r="E15" s="30">
        <f>+E16+E17+E18+E19+E20+E21+E22</f>
        <v>0</v>
      </c>
      <c r="F15" s="35"/>
      <c r="G15" s="35">
        <f t="shared" si="0"/>
        <v>119577</v>
      </c>
      <c r="H15" s="35">
        <f t="shared" si="7"/>
        <v>119577</v>
      </c>
      <c r="I15" s="35">
        <f t="shared" si="8"/>
        <v>0</v>
      </c>
      <c r="J15" s="35">
        <f t="shared" si="1"/>
        <v>119577</v>
      </c>
      <c r="K15" s="35">
        <f t="shared" si="2"/>
        <v>119577</v>
      </c>
      <c r="L15" s="35">
        <f>+L16+L17+L18+L19+L20+L21+L22</f>
        <v>119577</v>
      </c>
      <c r="M15" s="35">
        <f>+M16+M17+M18+M19+M20+M21+M22</f>
        <v>0</v>
      </c>
      <c r="N15" s="35">
        <f t="shared" si="3"/>
        <v>0</v>
      </c>
      <c r="O15" s="35">
        <f>+O16+O17+O18+O19+O20+O21+O22</f>
        <v>0</v>
      </c>
      <c r="P15" s="35">
        <f>+P16+P17+P18+P19+P20+P21+P22</f>
        <v>0</v>
      </c>
      <c r="Q15" s="36"/>
      <c r="R15" s="37">
        <f t="shared" si="4"/>
        <v>0.32062474862582113</v>
      </c>
      <c r="S15" s="37">
        <f t="shared" si="5"/>
        <v>0.32062474862582113</v>
      </c>
      <c r="T15" s="37"/>
      <c r="U15" s="38"/>
    </row>
    <row r="16" spans="1:21" s="1" customFormat="1" ht="36" customHeight="1" x14ac:dyDescent="0.3">
      <c r="A16" s="28">
        <v>1</v>
      </c>
      <c r="B16" s="29" t="s">
        <v>29</v>
      </c>
      <c r="C16" s="35">
        <f t="shared" si="6"/>
        <v>2000</v>
      </c>
      <c r="D16" s="30">
        <v>2000</v>
      </c>
      <c r="E16" s="41"/>
      <c r="F16" s="41"/>
      <c r="G16" s="35">
        <f t="shared" si="0"/>
        <v>1889</v>
      </c>
      <c r="H16" s="41">
        <f>+K16</f>
        <v>1889</v>
      </c>
      <c r="I16" s="35">
        <f t="shared" si="8"/>
        <v>0</v>
      </c>
      <c r="J16" s="35">
        <f t="shared" si="1"/>
        <v>1889</v>
      </c>
      <c r="K16" s="35">
        <f t="shared" si="2"/>
        <v>1889</v>
      </c>
      <c r="L16" s="41">
        <v>1889</v>
      </c>
      <c r="M16" s="41"/>
      <c r="N16" s="35">
        <f t="shared" si="3"/>
        <v>0</v>
      </c>
      <c r="O16" s="41"/>
      <c r="P16" s="41"/>
      <c r="Q16" s="42"/>
      <c r="R16" s="37">
        <f t="shared" si="4"/>
        <v>0.94450000000000001</v>
      </c>
      <c r="S16" s="37">
        <f t="shared" si="5"/>
        <v>0.94450000000000001</v>
      </c>
      <c r="T16" s="37"/>
      <c r="U16" s="44"/>
    </row>
    <row r="17" spans="1:21" s="19" customFormat="1" ht="39.299999999999997" x14ac:dyDescent="0.3">
      <c r="A17" s="28">
        <v>2</v>
      </c>
      <c r="B17" s="29" t="s">
        <v>30</v>
      </c>
      <c r="C17" s="35">
        <f t="shared" si="6"/>
        <v>197000</v>
      </c>
      <c r="D17" s="30">
        <v>197000</v>
      </c>
      <c r="E17" s="41"/>
      <c r="F17" s="35"/>
      <c r="G17" s="35">
        <f t="shared" si="0"/>
        <v>45540</v>
      </c>
      <c r="H17" s="41">
        <f t="shared" si="7"/>
        <v>45540</v>
      </c>
      <c r="I17" s="35">
        <f t="shared" si="8"/>
        <v>0</v>
      </c>
      <c r="J17" s="35">
        <f t="shared" si="1"/>
        <v>45540</v>
      </c>
      <c r="K17" s="35">
        <f t="shared" si="2"/>
        <v>45540</v>
      </c>
      <c r="L17" s="41">
        <v>45540</v>
      </c>
      <c r="M17" s="35"/>
      <c r="N17" s="35">
        <f t="shared" si="3"/>
        <v>0</v>
      </c>
      <c r="O17" s="35"/>
      <c r="P17" s="35"/>
      <c r="Q17" s="36"/>
      <c r="R17" s="37">
        <f t="shared" si="4"/>
        <v>0.23116751269035532</v>
      </c>
      <c r="S17" s="37">
        <f t="shared" si="5"/>
        <v>0.23116751269035532</v>
      </c>
      <c r="T17" s="37"/>
      <c r="U17" s="38"/>
    </row>
    <row r="18" spans="1:21" s="1" customFormat="1" ht="65.45" x14ac:dyDescent="0.3">
      <c r="A18" s="28">
        <v>3</v>
      </c>
      <c r="B18" s="29" t="s">
        <v>31</v>
      </c>
      <c r="C18" s="35">
        <f t="shared" si="6"/>
        <v>40700</v>
      </c>
      <c r="D18" s="30">
        <v>40700</v>
      </c>
      <c r="E18" s="41"/>
      <c r="F18" s="41"/>
      <c r="G18" s="35">
        <f t="shared" si="0"/>
        <v>50404</v>
      </c>
      <c r="H18" s="41">
        <f t="shared" si="7"/>
        <v>50404</v>
      </c>
      <c r="I18" s="35">
        <f t="shared" si="8"/>
        <v>0</v>
      </c>
      <c r="J18" s="35">
        <f t="shared" si="1"/>
        <v>50404</v>
      </c>
      <c r="K18" s="35">
        <f t="shared" si="2"/>
        <v>50404</v>
      </c>
      <c r="L18" s="41">
        <v>50404</v>
      </c>
      <c r="M18" s="41"/>
      <c r="N18" s="35">
        <f t="shared" si="3"/>
        <v>0</v>
      </c>
      <c r="O18" s="41"/>
      <c r="P18" s="41"/>
      <c r="Q18" s="42"/>
      <c r="R18" s="37">
        <f t="shared" si="4"/>
        <v>1.2384275184275184</v>
      </c>
      <c r="S18" s="37">
        <f t="shared" si="5"/>
        <v>1.2384275184275184</v>
      </c>
      <c r="T18" s="37"/>
      <c r="U18" s="44"/>
    </row>
    <row r="19" spans="1:21" s="20" customFormat="1" ht="30.8" customHeight="1" x14ac:dyDescent="0.25">
      <c r="A19" s="28">
        <v>4</v>
      </c>
      <c r="B19" s="29" t="s">
        <v>32</v>
      </c>
      <c r="C19" s="35">
        <f t="shared" si="6"/>
        <v>85000</v>
      </c>
      <c r="D19" s="30">
        <v>85000</v>
      </c>
      <c r="E19" s="41"/>
      <c r="F19" s="35"/>
      <c r="G19" s="35">
        <f t="shared" si="0"/>
        <v>826</v>
      </c>
      <c r="H19" s="41">
        <f t="shared" si="7"/>
        <v>826</v>
      </c>
      <c r="I19" s="35">
        <f t="shared" si="8"/>
        <v>0</v>
      </c>
      <c r="J19" s="35">
        <f t="shared" si="1"/>
        <v>826</v>
      </c>
      <c r="K19" s="35">
        <f t="shared" si="2"/>
        <v>826</v>
      </c>
      <c r="L19" s="41">
        <v>826</v>
      </c>
      <c r="M19" s="35"/>
      <c r="N19" s="35">
        <f t="shared" si="3"/>
        <v>0</v>
      </c>
      <c r="O19" s="35"/>
      <c r="P19" s="35"/>
      <c r="Q19" s="45"/>
      <c r="R19" s="37">
        <f t="shared" si="4"/>
        <v>9.7176470588235288E-3</v>
      </c>
      <c r="S19" s="37">
        <f t="shared" si="5"/>
        <v>9.7176470588235288E-3</v>
      </c>
      <c r="T19" s="37"/>
      <c r="U19" s="38"/>
    </row>
    <row r="20" spans="1:21" ht="19" customHeight="1" x14ac:dyDescent="0.25">
      <c r="A20" s="28">
        <v>5</v>
      </c>
      <c r="B20" s="29" t="s">
        <v>33</v>
      </c>
      <c r="C20" s="35">
        <f t="shared" si="6"/>
        <v>4000</v>
      </c>
      <c r="D20" s="30">
        <v>4000</v>
      </c>
      <c r="E20" s="41"/>
      <c r="F20" s="41"/>
      <c r="G20" s="35">
        <f t="shared" si="0"/>
        <v>2015</v>
      </c>
      <c r="H20" s="41">
        <f t="shared" si="7"/>
        <v>2015</v>
      </c>
      <c r="I20" s="35">
        <f t="shared" si="8"/>
        <v>0</v>
      </c>
      <c r="J20" s="35">
        <f t="shared" si="1"/>
        <v>2015</v>
      </c>
      <c r="K20" s="35">
        <f t="shared" si="2"/>
        <v>2015</v>
      </c>
      <c r="L20" s="41">
        <v>2015</v>
      </c>
      <c r="M20" s="41"/>
      <c r="N20" s="35">
        <f t="shared" si="3"/>
        <v>0</v>
      </c>
      <c r="O20" s="41"/>
      <c r="P20" s="41"/>
      <c r="Q20" s="46"/>
      <c r="R20" s="37">
        <f t="shared" si="4"/>
        <v>0.50375000000000003</v>
      </c>
      <c r="S20" s="37">
        <f t="shared" si="5"/>
        <v>0.50375000000000003</v>
      </c>
      <c r="T20" s="37"/>
      <c r="U20" s="44"/>
    </row>
    <row r="21" spans="1:21" s="20" customFormat="1" ht="41.9" customHeight="1" x14ac:dyDescent="0.25">
      <c r="A21" s="28">
        <v>6</v>
      </c>
      <c r="B21" s="29" t="s">
        <v>34</v>
      </c>
      <c r="C21" s="35">
        <f t="shared" si="6"/>
        <v>40000</v>
      </c>
      <c r="D21" s="30">
        <v>40000</v>
      </c>
      <c r="E21" s="41"/>
      <c r="F21" s="35"/>
      <c r="G21" s="35">
        <f t="shared" si="0"/>
        <v>18903</v>
      </c>
      <c r="H21" s="41">
        <f t="shared" si="7"/>
        <v>18903</v>
      </c>
      <c r="I21" s="35">
        <f t="shared" si="8"/>
        <v>0</v>
      </c>
      <c r="J21" s="35">
        <f t="shared" si="1"/>
        <v>18903</v>
      </c>
      <c r="K21" s="35">
        <f t="shared" si="2"/>
        <v>18903</v>
      </c>
      <c r="L21" s="41">
        <v>18903</v>
      </c>
      <c r="M21" s="35"/>
      <c r="N21" s="35">
        <f t="shared" si="3"/>
        <v>0</v>
      </c>
      <c r="O21" s="35"/>
      <c r="P21" s="35"/>
      <c r="Q21" s="45"/>
      <c r="R21" s="37">
        <f t="shared" si="4"/>
        <v>0.47257500000000002</v>
      </c>
      <c r="S21" s="37">
        <f t="shared" si="5"/>
        <v>0.47257500000000002</v>
      </c>
      <c r="T21" s="37"/>
      <c r="U21" s="38"/>
    </row>
    <row r="22" spans="1:21" ht="21.6" customHeight="1" x14ac:dyDescent="0.25">
      <c r="A22" s="28">
        <v>7</v>
      </c>
      <c r="B22" s="29" t="s">
        <v>35</v>
      </c>
      <c r="C22" s="35">
        <f t="shared" si="6"/>
        <v>4250</v>
      </c>
      <c r="D22" s="30">
        <v>4250</v>
      </c>
      <c r="E22" s="41"/>
      <c r="F22" s="41"/>
      <c r="G22" s="35">
        <f t="shared" si="0"/>
        <v>0</v>
      </c>
      <c r="H22" s="35">
        <f t="shared" si="7"/>
        <v>0</v>
      </c>
      <c r="I22" s="35">
        <f t="shared" si="8"/>
        <v>0</v>
      </c>
      <c r="J22" s="35">
        <f t="shared" si="1"/>
        <v>0</v>
      </c>
      <c r="K22" s="35">
        <f t="shared" si="2"/>
        <v>0</v>
      </c>
      <c r="L22" s="41"/>
      <c r="M22" s="41"/>
      <c r="N22" s="35">
        <f t="shared" si="3"/>
        <v>0</v>
      </c>
      <c r="O22" s="41"/>
      <c r="P22" s="41"/>
      <c r="Q22" s="46"/>
      <c r="R22" s="37">
        <f t="shared" si="4"/>
        <v>0</v>
      </c>
      <c r="S22" s="37">
        <f t="shared" si="5"/>
        <v>0</v>
      </c>
      <c r="T22" s="37"/>
      <c r="U22" s="44"/>
    </row>
    <row r="23" spans="1:21" s="20" customFormat="1" x14ac:dyDescent="0.25">
      <c r="A23" s="31" t="s">
        <v>20</v>
      </c>
      <c r="B23" s="39" t="s">
        <v>36</v>
      </c>
      <c r="C23" s="35">
        <f t="shared" si="6"/>
        <v>41000</v>
      </c>
      <c r="D23" s="32">
        <f>+D24</f>
        <v>0</v>
      </c>
      <c r="E23" s="33">
        <f>+E24</f>
        <v>41000</v>
      </c>
      <c r="F23" s="35"/>
      <c r="G23" s="35">
        <f t="shared" si="0"/>
        <v>37188</v>
      </c>
      <c r="H23" s="35">
        <f t="shared" si="7"/>
        <v>0</v>
      </c>
      <c r="I23" s="35">
        <f t="shared" si="8"/>
        <v>37188</v>
      </c>
      <c r="J23" s="35">
        <f t="shared" si="1"/>
        <v>37188</v>
      </c>
      <c r="K23" s="35">
        <f t="shared" si="2"/>
        <v>0</v>
      </c>
      <c r="L23" s="35">
        <f>+L24</f>
        <v>0</v>
      </c>
      <c r="M23" s="35">
        <f>+M24</f>
        <v>0</v>
      </c>
      <c r="N23" s="35">
        <f t="shared" si="3"/>
        <v>37188</v>
      </c>
      <c r="O23" s="35">
        <f>+O24</f>
        <v>37188</v>
      </c>
      <c r="P23" s="35">
        <f>+P24</f>
        <v>0</v>
      </c>
      <c r="Q23" s="45"/>
      <c r="R23" s="37">
        <f t="shared" si="4"/>
        <v>0.90702439024390247</v>
      </c>
      <c r="S23" s="37"/>
      <c r="T23" s="37">
        <f t="shared" ref="T23:T25" si="9">+I23/E23</f>
        <v>0.90702439024390247</v>
      </c>
      <c r="U23" s="38"/>
    </row>
    <row r="24" spans="1:21" x14ac:dyDescent="0.25">
      <c r="A24" s="26" t="s">
        <v>2</v>
      </c>
      <c r="B24" s="23" t="s">
        <v>37</v>
      </c>
      <c r="C24" s="35">
        <f t="shared" si="6"/>
        <v>41000</v>
      </c>
      <c r="D24" s="27">
        <f>+D25</f>
        <v>0</v>
      </c>
      <c r="E24" s="27">
        <f>+E25</f>
        <v>41000</v>
      </c>
      <c r="F24" s="41"/>
      <c r="G24" s="35">
        <f t="shared" si="0"/>
        <v>37188</v>
      </c>
      <c r="H24" s="35">
        <f t="shared" si="7"/>
        <v>0</v>
      </c>
      <c r="I24" s="35">
        <f t="shared" si="8"/>
        <v>37188</v>
      </c>
      <c r="J24" s="35">
        <f t="shared" si="1"/>
        <v>37188</v>
      </c>
      <c r="K24" s="35">
        <f t="shared" si="2"/>
        <v>0</v>
      </c>
      <c r="L24" s="41">
        <f>+L25</f>
        <v>0</v>
      </c>
      <c r="M24" s="41">
        <f>+M25</f>
        <v>0</v>
      </c>
      <c r="N24" s="35">
        <f t="shared" si="3"/>
        <v>37188</v>
      </c>
      <c r="O24" s="35">
        <f>+O25</f>
        <v>37188</v>
      </c>
      <c r="P24" s="41">
        <f>+P25</f>
        <v>0</v>
      </c>
      <c r="Q24" s="46"/>
      <c r="R24" s="37">
        <f t="shared" si="4"/>
        <v>0.90702439024390247</v>
      </c>
      <c r="S24" s="37"/>
      <c r="T24" s="37">
        <f t="shared" si="9"/>
        <v>0.90702439024390247</v>
      </c>
      <c r="U24" s="44"/>
    </row>
    <row r="25" spans="1:21" x14ac:dyDescent="0.25">
      <c r="A25" s="28">
        <v>1</v>
      </c>
      <c r="B25" s="29" t="s">
        <v>38</v>
      </c>
      <c r="C25" s="41">
        <f t="shared" si="6"/>
        <v>41000</v>
      </c>
      <c r="D25" s="30"/>
      <c r="E25" s="41">
        <v>41000</v>
      </c>
      <c r="F25" s="41"/>
      <c r="G25" s="41">
        <f t="shared" si="0"/>
        <v>37188</v>
      </c>
      <c r="H25" s="41">
        <f t="shared" si="7"/>
        <v>0</v>
      </c>
      <c r="I25" s="41">
        <f t="shared" si="8"/>
        <v>37188</v>
      </c>
      <c r="J25" s="41">
        <f t="shared" si="1"/>
        <v>37188</v>
      </c>
      <c r="K25" s="41">
        <f t="shared" si="2"/>
        <v>0</v>
      </c>
      <c r="L25" s="41"/>
      <c r="M25" s="41"/>
      <c r="N25" s="41">
        <f t="shared" si="3"/>
        <v>37188</v>
      </c>
      <c r="O25" s="41">
        <v>37188</v>
      </c>
      <c r="P25" s="41"/>
      <c r="Q25" s="47"/>
      <c r="R25" s="43">
        <f t="shared" si="4"/>
        <v>0.90702439024390247</v>
      </c>
      <c r="S25" s="43"/>
      <c r="T25" s="43">
        <f t="shared" si="9"/>
        <v>0.90702439024390247</v>
      </c>
      <c r="U25" s="44"/>
    </row>
    <row r="26" spans="1:21" ht="17.7" x14ac:dyDescent="0.3">
      <c r="A26" s="1"/>
      <c r="B26" s="1"/>
      <c r="C26" s="13"/>
      <c r="D26" s="13"/>
      <c r="E26" s="13"/>
      <c r="F26" s="13"/>
      <c r="G26" s="13"/>
      <c r="H26" s="13"/>
      <c r="I26" s="13"/>
      <c r="J26" s="13"/>
      <c r="K26" s="13"/>
      <c r="L26" s="13"/>
      <c r="M26" s="13"/>
      <c r="N26" s="13"/>
      <c r="O26" s="13"/>
      <c r="P26" s="13"/>
      <c r="Q26" s="1"/>
      <c r="R26" s="17"/>
      <c r="S26" s="17"/>
      <c r="T26" s="17"/>
      <c r="U26" s="1"/>
    </row>
  </sheetData>
  <mergeCells count="29">
    <mergeCell ref="R1:T1"/>
    <mergeCell ref="A1:B1"/>
    <mergeCell ref="D7:D8"/>
    <mergeCell ref="E7:E8"/>
    <mergeCell ref="H7:H8"/>
    <mergeCell ref="F6:F8"/>
    <mergeCell ref="G6:G8"/>
    <mergeCell ref="H6:I6"/>
    <mergeCell ref="A3:U3"/>
    <mergeCell ref="N4:Q4"/>
    <mergeCell ref="R4:U4"/>
    <mergeCell ref="A5:A8"/>
    <mergeCell ref="B5:B8"/>
    <mergeCell ref="C5:F5"/>
    <mergeCell ref="G5:Q5"/>
    <mergeCell ref="R5:U5"/>
    <mergeCell ref="C6:C8"/>
    <mergeCell ref="U6:U8"/>
    <mergeCell ref="I7:I8"/>
    <mergeCell ref="D6:E6"/>
    <mergeCell ref="J6:P6"/>
    <mergeCell ref="Q6:Q8"/>
    <mergeCell ref="R6:R8"/>
    <mergeCell ref="S6:T6"/>
    <mergeCell ref="J7:J8"/>
    <mergeCell ref="K7:M7"/>
    <mergeCell ref="N7:P7"/>
    <mergeCell ref="S7:S8"/>
    <mergeCell ref="T7:T8"/>
  </mergeCells>
  <printOptions horizontalCentered="1"/>
  <pageMargins left="0.3" right="0.2" top="0.75" bottom="0.75" header="0.3" footer="0.3"/>
  <pageSetup scale="80" orientation="landscape" r:id="rId1"/>
  <headerFooter differentFirst="1">
    <oddHeader>&amp;C&amp;P/&amp;P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D6FC2B-C16B-49FE-BB9C-B614736F5E8C}">
  <ds:schemaRefs>
    <ds:schemaRef ds:uri="http://schemas.microsoft.com/sharepoint/v3/contenttype/forms"/>
  </ds:schemaRefs>
</ds:datastoreItem>
</file>

<file path=customXml/itemProps2.xml><?xml version="1.0" encoding="utf-8"?>
<ds:datastoreItem xmlns:ds="http://schemas.openxmlformats.org/officeDocument/2006/customXml" ds:itemID="{475DD3A0-C58B-41CA-B67B-0E9A4A8F16AE}">
  <ds:schemaRefs>
    <ds:schemaRef ds:uri="http://schemas.openxmlformats.org/package/2006/metadata/core-properties"/>
    <ds:schemaRef ds:uri="http://purl.org/dc/term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975F7FB6-4672-4A53-BCE4-3E6D29629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QT-2021-N-B68-TT343-75</vt:lpstr>
      <vt:lpstr>'QT-2021-N-B68-TT343-75'!Print_Titles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2022-12-23T03:15:51Z</cp:lastPrinted>
  <dcterms:created xsi:type="dcterms:W3CDTF">2018-08-22T07:49:45Z</dcterms:created>
  <dcterms:modified xsi:type="dcterms:W3CDTF">2022-12-23T03:16:49Z</dcterms:modified>
</cp:coreProperties>
</file>