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QUYET TOAN 2022\"/>
    </mc:Choice>
  </mc:AlternateContent>
  <bookViews>
    <workbookView xWindow="32763" yWindow="32763" windowWidth="19204" windowHeight="11393"/>
  </bookViews>
  <sheets>
    <sheet name="QT-2022-N-B63-TT343-75" sheetId="1" r:id="rId1"/>
  </sheets>
  <externalReferences>
    <externalReference r:id="rId2"/>
  </externalReferences>
  <definedNames>
    <definedName name="_xlnm.Print_Titles" localSheetId="0">'QT-2022-N-B63-TT343-75'!$5:$7</definedName>
  </definedNames>
  <calcPr calcId="152511"/>
</workbook>
</file>

<file path=xl/calcChain.xml><?xml version="1.0" encoding="utf-8"?>
<calcChain xmlns="http://schemas.openxmlformats.org/spreadsheetml/2006/main">
  <c r="F10" i="1" l="1"/>
  <c r="E10" i="1"/>
  <c r="D10" i="1"/>
  <c r="D9" i="1" s="1"/>
  <c r="D8" i="1" s="1"/>
  <c r="C10" i="1"/>
  <c r="F43" i="1"/>
  <c r="E43" i="1"/>
  <c r="E42" i="1"/>
  <c r="E41" i="1"/>
  <c r="E40" i="1"/>
  <c r="E39" i="1"/>
  <c r="E38" i="1"/>
  <c r="E37" i="1"/>
  <c r="E36" i="1" s="1"/>
  <c r="C41" i="1"/>
  <c r="C40" i="1"/>
  <c r="C39" i="1"/>
  <c r="C38" i="1"/>
  <c r="C37" i="1"/>
  <c r="F34" i="1"/>
  <c r="E34" i="1"/>
  <c r="D34" i="1"/>
  <c r="C34" i="1"/>
  <c r="F33" i="1"/>
  <c r="E33" i="1"/>
  <c r="D33" i="1"/>
  <c r="C33"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F20" i="1"/>
  <c r="E20" i="1"/>
  <c r="D20" i="1"/>
  <c r="C20" i="1"/>
  <c r="F19" i="1"/>
  <c r="E19" i="1"/>
  <c r="D19" i="1"/>
  <c r="C19" i="1"/>
  <c r="F16" i="1"/>
  <c r="E16" i="1"/>
  <c r="D16" i="1"/>
  <c r="C16" i="1"/>
  <c r="F15" i="1"/>
  <c r="E15" i="1"/>
  <c r="D15" i="1"/>
  <c r="C15" i="1"/>
  <c r="F14" i="1"/>
  <c r="E14" i="1"/>
  <c r="D14" i="1"/>
  <c r="C14" i="1"/>
  <c r="F13" i="1"/>
  <c r="E13" i="1"/>
  <c r="D13" i="1"/>
  <c r="C13" i="1"/>
  <c r="F12" i="1"/>
  <c r="E12" i="1"/>
  <c r="D12" i="1"/>
  <c r="C12" i="1"/>
  <c r="F11" i="1"/>
  <c r="E11" i="1"/>
  <c r="D11" i="1"/>
  <c r="C11" i="1"/>
  <c r="C36" i="1" l="1"/>
  <c r="C9" i="1" s="1"/>
  <c r="C8" i="1" s="1"/>
  <c r="G11" i="1"/>
  <c r="H9" i="1" l="1"/>
  <c r="H10" i="1"/>
  <c r="H11" i="1"/>
  <c r="H12" i="1"/>
  <c r="H13" i="1"/>
  <c r="H14" i="1"/>
  <c r="H15" i="1"/>
  <c r="H16" i="1"/>
  <c r="H19" i="1"/>
  <c r="H20" i="1"/>
  <c r="H26" i="1"/>
  <c r="H27" i="1"/>
  <c r="H28" i="1"/>
  <c r="H30" i="1"/>
  <c r="H31" i="1"/>
  <c r="H32" i="1"/>
  <c r="H33" i="1"/>
  <c r="H34" i="1"/>
  <c r="H8" i="1"/>
  <c r="G8" i="1" l="1"/>
  <c r="G26" i="1"/>
  <c r="G20" i="1"/>
  <c r="G27" i="1"/>
  <c r="G36" i="1"/>
  <c r="G37" i="1"/>
  <c r="G38" i="1"/>
  <c r="G39" i="1"/>
  <c r="G40" i="1"/>
  <c r="G41" i="1"/>
  <c r="G31" i="1" l="1"/>
  <c r="G33" i="1"/>
  <c r="G10" i="1"/>
  <c r="G9" i="1"/>
  <c r="G34" i="1"/>
  <c r="G32" i="1"/>
  <c r="G30" i="1"/>
  <c r="G28" i="1"/>
  <c r="G19" i="1"/>
  <c r="G17" i="1"/>
  <c r="G18" i="1"/>
  <c r="G16" i="1"/>
  <c r="G15" i="1"/>
  <c r="G14" i="1"/>
  <c r="G13" i="1"/>
  <c r="G12" i="1"/>
  <c r="A38" i="1" l="1"/>
  <c r="A39" i="1" s="1"/>
  <c r="A40" i="1" s="1"/>
  <c r="A41" i="1" s="1"/>
  <c r="A32" i="1"/>
  <c r="A33" i="1" s="1"/>
  <c r="A12" i="1"/>
  <c r="A13" i="1" s="1"/>
  <c r="A14" i="1" s="1"/>
  <c r="A15" i="1" s="1"/>
  <c r="A16" i="1" s="1"/>
  <c r="A19" i="1" s="1"/>
  <c r="A20" i="1" s="1"/>
  <c r="A25" i="1" s="1"/>
  <c r="A26" i="1" s="1"/>
  <c r="A27" i="1" s="1"/>
  <c r="A28" i="1" s="1"/>
  <c r="A29" i="1" s="1"/>
</calcChain>
</file>

<file path=xl/sharedStrings.xml><?xml version="1.0" encoding="utf-8"?>
<sst xmlns="http://schemas.openxmlformats.org/spreadsheetml/2006/main" count="69" uniqueCount="60">
  <si>
    <t>Đơn vị: Triệu đồng</t>
  </si>
  <si>
    <t>STT</t>
  </si>
  <si>
    <t>NỘI DUNG</t>
  </si>
  <si>
    <t>A</t>
  </si>
  <si>
    <t>B</t>
  </si>
  <si>
    <t>I</t>
  </si>
  <si>
    <t>II</t>
  </si>
  <si>
    <t>III</t>
  </si>
  <si>
    <t>IV</t>
  </si>
  <si>
    <t>C</t>
  </si>
  <si>
    <t>D</t>
  </si>
  <si>
    <t>-</t>
  </si>
  <si>
    <t>SO SÁNH (%)</t>
  </si>
  <si>
    <t>Thu nội địa</t>
  </si>
  <si>
    <t>Thu từ khu vực DNNN do Trung 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</si>
  <si>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</si>
  <si>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</si>
  <si>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</si>
  <si>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</si>
  <si>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</si>
  <si>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</si>
  <si>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</si>
  <si>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</si>
  <si>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</si>
  <si>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</si>
  <si>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</si>
  <si>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</si>
  <si>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</si>
  <si>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</si>
  <si>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</si>
  <si>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</si>
  <si>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</si>
  <si>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</si>
  <si>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</si>
  <si>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</si>
  <si>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</si>
  <si>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</si>
  <si>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</si>
  <si>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</si>
  <si>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</si>
  <si>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</si>
  <si>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</si>
  <si>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</si>
  <si>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DỰ TOÁN</t>
  </si>
  <si>
    <t>Thu từ dầu thô</t>
  </si>
  <si>
    <t>Thu từ hoạt động xuất nhập khẩu</t>
  </si>
  <si>
    <t>QUYẾT TOÁN</t>
  </si>
  <si>
    <t>Biểu số 63/CK-NSNN</t>
  </si>
  <si>
    <t>TỔNG THU NSNN</t>
  </si>
  <si>
    <t>THU NSĐP</t>
  </si>
  <si>
    <t>TỔNG THU CÂN ĐỐI NSNN</t>
  </si>
  <si>
    <t>Thu từ khu vực DNNN do Địa phương quản lý</t>
  </si>
  <si>
    <t xml:space="preserve"> Phí và lệ phí tỉnh</t>
  </si>
  <si>
    <t>THU TỪ QUỸ DỰ TRỮ TÀI CHÍNH</t>
  </si>
  <si>
    <t>THU KẾT DƯ NĂM TRƯỚC</t>
  </si>
  <si>
    <t>THU CHUYỂN NGUỒN TỪ NĂM TRƯỚC CHUYỂN SANG</t>
  </si>
  <si>
    <t>ỦY BAN NHÂN DÂN TỈNH ĐỒNG NAI</t>
  </si>
  <si>
    <t>QUYẾT TOÁN THU NGÂN SÁCH NHÀ NƯỚC NĂM 2021</t>
  </si>
  <si>
    <t>(Đính kèm Quyết định số               /QĐ-UBND ngày        /       /2024 của UBND tỉnh Đồng Nai)</t>
  </si>
  <si>
    <t>TỔNG CỘNG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</si>
</sst>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18"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2"/>
      <name val=".VnTime"/>
      <family val="2"/>
    </font>
    <font>
      <sz val="10"/>
      <name val="Arial"/>
      <family val="2"/>
      <charset val="163"/>
    </font>
    <font>
      <sz val="11"/>
      <name val=".VnArial Narrow"/>
      <family val="2"/>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3">
    <xf numFmtId="0" fontId="0" fillId="0" borderId="0"/>
    <xf numFmtId="43" fontId="14" fillId="0" borderId="0" applyFont="0" applyFill="0" applyBorder="0" applyAlignment="0" applyProtection="0"/>
    <xf numFmtId="44" fontId="14" fillId="0" borderId="0" applyFont="0" applyFill="0" applyBorder="0" applyAlignment="0" applyProtection="0"/>
    <xf numFmtId="164" fontId="13" fillId="0" borderId="0" applyFont="0" applyFill="0" applyBorder="0" applyAlignment="0" applyProtection="0"/>
    <xf numFmtId="0" fontId="10" fillId="0" borderId="0"/>
    <xf numFmtId="0" fontId="11" fillId="0" borderId="0"/>
    <xf numFmtId="0" fontId="2" fillId="0" borderId="0"/>
    <xf numFmtId="0" fontId="16" fillId="0" borderId="0"/>
    <xf numFmtId="0" fontId="10" fillId="0" borderId="0"/>
    <xf numFmtId="0" fontId="14"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69">
    <xf numFmtId="0" fontId="0" fillId="0" borderId="0" xfId="0"/>
    <xf numFmtId="0" fontId="8" fillId="0" borderId="0" xfId="4" applyFont="1" applyFill="1"/>
    <xf numFmtId="0" fontId="3" fillId="0" borderId="0" xfId="4" applyFont="1" applyFill="1"/>
    <xf numFmtId="0" fontId="7" fillId="0" borderId="0" xfId="4" applyFont="1" applyFill="1" applyAlignment="1">
      <alignment horizontal="left"/>
    </xf>
    <xf numFmtId="0" fontId="5" fillId="0" borderId="0" xfId="4" applyFont="1" applyFill="1" applyAlignment="1">
      <alignment horizontal="right"/>
    </xf>
    <xf numFmtId="0" fontId="15" fillId="0" borderId="0" xfId="4" applyFont="1" applyFill="1"/>
    <xf numFmtId="0" fontId="8" fillId="0" borderId="0" xfId="0" applyFont="1" applyFill="1"/>
    <xf numFmtId="0" fontId="4" fillId="0" borderId="1" xfId="0" applyFont="1" applyFill="1" applyBorder="1" applyAlignment="1">
      <alignment horizontal="center"/>
    </xf>
    <xf numFmtId="0" fontId="3" fillId="0" borderId="1" xfId="0" applyFont="1" applyFill="1" applyBorder="1" applyAlignment="1">
      <alignment horizontal="center"/>
    </xf>
    <xf numFmtId="0" fontId="3" fillId="0" borderId="1" xfId="0" quotePrefix="1" applyFont="1" applyFill="1" applyBorder="1" applyAlignment="1">
      <alignment horizontal="center"/>
    </xf>
    <xf numFmtId="0" fontId="7" fillId="0" borderId="0" xfId="0" applyFont="1" applyFill="1"/>
    <xf numFmtId="0" fontId="5" fillId="0" borderId="1" xfId="0" quotePrefix="1" applyFont="1" applyFill="1" applyBorder="1" applyAlignment="1">
      <alignment horizontal="center"/>
    </xf>
    <xf numFmtId="0" fontId="5" fillId="0" borderId="1" xfId="0" applyFont="1" applyFill="1" applyBorder="1"/>
    <xf numFmtId="0" fontId="3" fillId="0" borderId="1" xfId="0" applyFont="1" applyFill="1" applyBorder="1" applyAlignment="1">
      <alignment horizontal="center" vertical="center"/>
    </xf>
    <xf numFmtId="0" fontId="7" fillId="0" borderId="0" xfId="0" quotePrefix="1" applyFont="1" applyFill="1" applyAlignment="1">
      <alignment horizontal="left"/>
    </xf>
    <xf numFmtId="0" fontId="7" fillId="0" borderId="0" xfId="0" quotePrefix="1" applyFont="1" applyFill="1" applyBorder="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3" xfId="0" quotePrefix="1" applyFont="1" applyFill="1" applyBorder="1"/>
    <xf numFmtId="0" fontId="3" fillId="0" borderId="0" xfId="4" applyFont="1" applyFill="1" applyAlignment="1">
      <alignment vertical="center"/>
    </xf>
    <xf numFmtId="9" fontId="7" fillId="0" borderId="0" xfId="12" applyFont="1" applyFill="1"/>
    <xf numFmtId="9" fontId="3" fillId="0" borderId="1" xfId="12" applyFont="1" applyFill="1" applyBorder="1"/>
    <xf numFmtId="9" fontId="8" fillId="0" borderId="0" xfId="12" applyFont="1" applyFill="1"/>
    <xf numFmtId="9" fontId="3" fillId="0" borderId="0" xfId="12" applyFont="1" applyFill="1"/>
    <xf numFmtId="165" fontId="3" fillId="0" borderId="0" xfId="11" applyNumberFormat="1" applyFont="1" applyFill="1" applyAlignment="1">
      <alignment horizontal="right"/>
    </xf>
    <xf numFmtId="165" fontId="3" fillId="0" borderId="0" xfId="11" applyNumberFormat="1" applyFont="1" applyFill="1" applyAlignment="1">
      <alignment horizontal="centerContinuous"/>
    </xf>
    <xf numFmtId="165" fontId="8" fillId="0" borderId="0" xfId="11" applyNumberFormat="1" applyFont="1" applyFill="1"/>
    <xf numFmtId="165" fontId="3" fillId="0" borderId="1" xfId="11" applyNumberFormat="1" applyFont="1" applyFill="1" applyBorder="1"/>
    <xf numFmtId="165" fontId="5" fillId="0" borderId="1" xfId="11" applyNumberFormat="1" applyFont="1" applyFill="1" applyBorder="1"/>
    <xf numFmtId="165" fontId="3" fillId="0" borderId="0" xfId="11" applyNumberFormat="1" applyFont="1" applyFill="1"/>
    <xf numFmtId="0" fontId="6" fillId="0" borderId="0" xfId="4" applyFont="1" applyFill="1"/>
    <xf numFmtId="165" fontId="4" fillId="0" borderId="1" xfId="11" applyNumberFormat="1" applyFont="1" applyFill="1" applyBorder="1"/>
    <xf numFmtId="165" fontId="4" fillId="0" borderId="2" xfId="11" applyNumberFormat="1" applyFont="1" applyFill="1" applyBorder="1"/>
    <xf numFmtId="9" fontId="4" fillId="0" borderId="1" xfId="12" applyFont="1" applyFill="1" applyBorder="1"/>
    <xf numFmtId="9" fontId="5" fillId="0" borderId="1" xfId="12" applyFont="1" applyFill="1" applyBorder="1"/>
    <xf numFmtId="9" fontId="4" fillId="0" borderId="2" xfId="12" applyFont="1" applyFill="1" applyBorder="1"/>
    <xf numFmtId="0" fontId="4" fillId="0" borderId="1" xfId="0" applyFont="1" applyFill="1" applyBorder="1"/>
    <xf numFmtId="0" fontId="3" fillId="0" borderId="1" xfId="0" applyFont="1" applyFill="1" applyBorder="1"/>
    <xf numFmtId="0" fontId="3" fillId="0" borderId="1" xfId="0" applyFont="1" applyFill="1" applyBorder="1" applyAlignment="1">
      <alignment wrapText="1"/>
    </xf>
    <xf numFmtId="0" fontId="4" fillId="0" borderId="1" xfId="0" applyNumberFormat="1"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4" fillId="0" borderId="5" xfId="0" applyFont="1" applyFill="1" applyBorder="1" applyAlignment="1">
      <alignment horizontal="center"/>
    </xf>
    <xf numFmtId="0" fontId="4" fillId="0" borderId="5" xfId="0" applyFont="1" applyFill="1" applyBorder="1"/>
    <xf numFmtId="9" fontId="4" fillId="0" borderId="5" xfId="12" applyFont="1" applyFill="1" applyBorder="1"/>
    <xf numFmtId="0" fontId="5" fillId="0" borderId="1" xfId="0" applyFont="1" applyFill="1" applyBorder="1" applyAlignment="1">
      <alignment wrapText="1"/>
    </xf>
    <xf numFmtId="165" fontId="4" fillId="0" borderId="0" xfId="11" applyNumberFormat="1" applyFont="1" applyFill="1" applyAlignment="1">
      <alignment vertical="center"/>
    </xf>
    <xf numFmtId="165" fontId="8" fillId="0" borderId="0" xfId="11" applyNumberFormat="1" applyFont="1" applyFill="1" applyAlignment="1">
      <alignment vertical="center"/>
    </xf>
    <xf numFmtId="165" fontId="4" fillId="0" borderId="5" xfId="11" applyNumberFormat="1" applyFont="1" applyFill="1" applyBorder="1" applyAlignment="1">
      <alignment vertical="center"/>
    </xf>
    <xf numFmtId="165" fontId="4" fillId="0" borderId="1" xfId="11" applyNumberFormat="1" applyFont="1" applyFill="1" applyBorder="1" applyAlignment="1">
      <alignment vertical="center"/>
    </xf>
    <xf numFmtId="165" fontId="3" fillId="0" borderId="1" xfId="11" applyNumberFormat="1" applyFont="1" applyFill="1" applyBorder="1" applyAlignment="1">
      <alignment vertical="center"/>
    </xf>
    <xf numFmtId="165" fontId="5" fillId="0" borderId="1" xfId="11" applyNumberFormat="1" applyFont="1" applyFill="1" applyBorder="1" applyAlignment="1">
      <alignment vertical="center"/>
    </xf>
    <xf numFmtId="165" fontId="4" fillId="0" borderId="2" xfId="11" applyNumberFormat="1" applyFont="1" applyFill="1" applyBorder="1" applyAlignment="1">
      <alignment vertical="center"/>
    </xf>
    <xf numFmtId="165" fontId="3" fillId="0" borderId="0" xfId="11" applyNumberFormat="1" applyFont="1" applyFill="1" applyAlignment="1">
      <alignment vertical="center"/>
    </xf>
    <xf numFmtId="165" fontId="8" fillId="0" borderId="0" xfId="4" applyNumberFormat="1" applyFont="1" applyFill="1"/>
    <xf numFmtId="0" fontId="3" fillId="0" borderId="1" xfId="0" applyFont="1" applyFill="1" applyBorder="1" applyAlignment="1">
      <alignment vertical="center" wrapText="1"/>
    </xf>
    <xf numFmtId="9" fontId="3" fillId="0" borderId="1" xfId="12" applyFont="1" applyFill="1" applyBorder="1" applyAlignment="1">
      <alignment vertical="center"/>
    </xf>
    <xf numFmtId="0" fontId="8" fillId="0" borderId="0" xfId="4" applyFont="1" applyFill="1" applyAlignment="1">
      <alignment vertical="center"/>
    </xf>
    <xf numFmtId="0" fontId="7" fillId="0" borderId="0" xfId="0" applyFont="1" applyFill="1" applyAlignment="1">
      <alignment horizontal="left"/>
    </xf>
    <xf numFmtId="0" fontId="4" fillId="0" borderId="0" xfId="0" applyFont="1" applyFill="1" applyAlignment="1">
      <alignment horizontal="center"/>
    </xf>
    <xf numFmtId="0" fontId="6" fillId="0" borderId="0" xfId="4" applyFont="1" applyFill="1" applyAlignment="1">
      <alignment horizontal="center"/>
    </xf>
    <xf numFmtId="0" fontId="5" fillId="0" borderId="0" xfId="0" applyNumberFormat="1" applyFont="1" applyFill="1" applyBorder="1" applyAlignment="1">
      <alignment horizontal="center" vertical="top" wrapText="1"/>
    </xf>
    <xf numFmtId="0" fontId="9" fillId="0" borderId="4" xfId="4" applyFont="1" applyFill="1" applyBorder="1" applyAlignment="1">
      <alignment horizontal="center" vertical="center" wrapText="1"/>
    </xf>
    <xf numFmtId="0" fontId="12" fillId="0" borderId="4" xfId="0" applyFont="1" applyFill="1" applyBorder="1" applyAlignment="1">
      <alignment horizontal="center" vertical="center" wrapText="1"/>
    </xf>
    <xf numFmtId="165" fontId="9" fillId="0" borderId="4" xfId="11" applyNumberFormat="1" applyFont="1" applyFill="1" applyBorder="1" applyAlignment="1">
      <alignment horizontal="center" vertical="center" wrapText="1"/>
    </xf>
    <xf numFmtId="165" fontId="12" fillId="0" borderId="4" xfId="11" applyNumberFormat="1" applyFont="1" applyFill="1" applyBorder="1" applyAlignment="1">
      <alignment vertical="center" wrapText="1"/>
    </xf>
    <xf numFmtId="0" fontId="12" fillId="0" borderId="4" xfId="0" applyFont="1" applyFill="1" applyBorder="1" applyAlignment="1">
      <alignment vertical="center" wrapText="1"/>
    </xf>
    <xf numFmtId="165" fontId="12" fillId="0" borderId="4" xfId="11" applyNumberFormat="1" applyFont="1" applyFill="1" applyBorder="1" applyAlignment="1">
      <alignment horizontal="center" vertical="center" wrapText="1"/>
    </xf>
    <xf numFmtId="9" fontId="9" fillId="0" borderId="4" xfId="12" applyFont="1" applyFill="1" applyBorder="1" applyAlignment="1">
      <alignment horizontal="center" vertical="center" wrapText="1"/>
    </xf>
    <xf numFmtId="9" fontId="12" fillId="0" borderId="4" xfId="12"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8-6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s>
    <sheetDataSet>
      <sheetData sheetId="0"/>
      <sheetData sheetId="1"/>
      <sheetData sheetId="2">
        <row r="14">
          <cell r="C14">
            <v>38741000</v>
          </cell>
          <cell r="D14">
            <v>21257259.000000007</v>
          </cell>
          <cell r="E14">
            <v>43402281.930303998</v>
          </cell>
          <cell r="F14">
            <v>25972548.009624001</v>
          </cell>
        </row>
        <row r="16">
          <cell r="C16">
            <v>1900000</v>
          </cell>
          <cell r="D16">
            <v>960545.53246620786</v>
          </cell>
          <cell r="E16">
            <v>1667976.720494</v>
          </cell>
          <cell r="F16">
            <v>916722.89456199994</v>
          </cell>
        </row>
        <row r="21">
          <cell r="C21">
            <v>2200000</v>
          </cell>
          <cell r="D21">
            <v>1038159.9117572053</v>
          </cell>
          <cell r="E21">
            <v>2235424.1860520002</v>
          </cell>
          <cell r="F21">
            <v>1103494.750025</v>
          </cell>
        </row>
        <row r="26">
          <cell r="C26">
            <v>13698000</v>
          </cell>
          <cell r="D26">
            <v>5950212.0013772026</v>
          </cell>
          <cell r="E26">
            <v>13888227.113159001</v>
          </cell>
          <cell r="F26">
            <v>6102379.2019570004</v>
          </cell>
        </row>
        <row r="31">
          <cell r="C31">
            <v>5500000</v>
          </cell>
          <cell r="D31">
            <v>2534673.5313440459</v>
          </cell>
          <cell r="E31">
            <v>5637037.7484360002</v>
          </cell>
          <cell r="F31">
            <v>2625094.0881610001</v>
          </cell>
        </row>
        <row r="36">
          <cell r="C36">
            <v>1200000</v>
          </cell>
          <cell r="D36">
            <v>1200000</v>
          </cell>
          <cell r="E36">
            <v>1806145.006273</v>
          </cell>
          <cell r="F36">
            <v>1806145.006273</v>
          </cell>
        </row>
        <row r="37">
          <cell r="E37">
            <v>186.59143299999999</v>
          </cell>
          <cell r="F37">
            <v>186.59143299999999</v>
          </cell>
        </row>
        <row r="38">
          <cell r="C38">
            <v>62000</v>
          </cell>
          <cell r="D38">
            <v>62000</v>
          </cell>
          <cell r="E38">
            <v>140574.41446199999</v>
          </cell>
          <cell r="F38">
            <v>140574.41446199999</v>
          </cell>
        </row>
        <row r="39">
          <cell r="C39">
            <v>6500000</v>
          </cell>
          <cell r="D39">
            <v>2895245.5496046944</v>
          </cell>
          <cell r="E39">
            <v>6783831.2396989996</v>
          </cell>
          <cell r="F39">
            <v>3049005.2772189998</v>
          </cell>
        </row>
        <row r="40">
          <cell r="C40">
            <v>900000</v>
          </cell>
          <cell r="D40">
            <v>192422.47345065043</v>
          </cell>
          <cell r="E40">
            <v>531001.93044300005</v>
          </cell>
          <cell r="F40">
            <v>114849.194129</v>
          </cell>
        </row>
        <row r="41">
          <cell r="C41">
            <v>500000</v>
          </cell>
          <cell r="D41">
            <v>385000</v>
          </cell>
          <cell r="E41">
            <v>508587.19480400003</v>
          </cell>
          <cell r="F41">
            <v>352385.82668200001</v>
          </cell>
        </row>
        <row r="42">
          <cell r="C42">
            <v>2500000</v>
          </cell>
          <cell r="D42">
            <v>2500000</v>
          </cell>
          <cell r="E42">
            <v>4989053.606009</v>
          </cell>
          <cell r="F42">
            <v>4936026.2060089996</v>
          </cell>
        </row>
        <row r="43">
          <cell r="C43">
            <v>1100000</v>
          </cell>
          <cell r="D43">
            <v>1100000</v>
          </cell>
          <cell r="E43">
            <v>867943.81731299998</v>
          </cell>
          <cell r="F43">
            <v>867943.81731299998</v>
          </cell>
        </row>
        <row r="44">
          <cell r="C44">
            <v>0</v>
          </cell>
          <cell r="D44">
            <v>0</v>
          </cell>
          <cell r="E44">
            <v>23387.761308000001</v>
          </cell>
          <cell r="F44">
            <v>23387.761308000001</v>
          </cell>
        </row>
        <row r="45">
          <cell r="C45">
            <v>150000</v>
          </cell>
          <cell r="D45">
            <v>108000</v>
          </cell>
          <cell r="E45">
            <v>682991.16549499996</v>
          </cell>
          <cell r="F45">
            <v>646440.23417700001</v>
          </cell>
        </row>
        <row r="46">
          <cell r="C46">
            <v>1000</v>
          </cell>
          <cell r="D46">
            <v>1000</v>
          </cell>
          <cell r="E46">
            <v>24017.775048</v>
          </cell>
          <cell r="F46">
            <v>24017.775048</v>
          </cell>
        </row>
        <row r="47">
          <cell r="C47">
            <v>550000</v>
          </cell>
          <cell r="D47">
            <v>350000</v>
          </cell>
          <cell r="E47">
            <v>1040668.708644</v>
          </cell>
          <cell r="F47">
            <v>688668.01963400003</v>
          </cell>
        </row>
        <row r="48">
          <cell r="C48">
            <v>380000</v>
          </cell>
          <cell r="D48">
            <v>380000</v>
          </cell>
          <cell r="E48">
            <v>520786.68580400001</v>
          </cell>
          <cell r="F48">
            <v>520786.68580400001</v>
          </cell>
        </row>
        <row r="49">
          <cell r="C49">
            <v>1600000</v>
          </cell>
          <cell r="D49">
            <v>1600000</v>
          </cell>
          <cell r="E49">
            <v>2054440.2654279999</v>
          </cell>
          <cell r="F49">
            <v>2054440.2654279999</v>
          </cell>
        </row>
        <row r="58">
          <cell r="C58">
            <v>96100</v>
          </cell>
          <cell r="E58">
            <v>138671.56063699999</v>
          </cell>
        </row>
        <row r="59">
          <cell r="C59">
            <v>1960800</v>
          </cell>
          <cell r="E59">
            <v>2466672.8098360002</v>
          </cell>
        </row>
        <row r="60">
          <cell r="C60">
            <v>1000</v>
          </cell>
          <cell r="E60">
            <v>69442.801269000003</v>
          </cell>
        </row>
        <row r="61">
          <cell r="C61">
            <v>14345000</v>
          </cell>
          <cell r="E61">
            <v>19573739.553516001</v>
          </cell>
        </row>
        <row r="63">
          <cell r="C63">
            <v>97100</v>
          </cell>
          <cell r="E63">
            <v>71586.542352999997</v>
          </cell>
        </row>
        <row r="64">
          <cell r="E64">
            <v>55332.275675999997</v>
          </cell>
        </row>
        <row r="66">
          <cell r="E66">
            <v>400</v>
          </cell>
          <cell r="F66">
            <v>400</v>
          </cell>
        </row>
      </sheetData>
      <sheetData sheetId="3">
        <row r="10">
          <cell r="D10">
            <v>12326809</v>
          </cell>
        </row>
      </sheetData>
      <sheetData sheetId="4">
        <row r="10">
          <cell r="C10">
            <v>11878235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topLeftCell="A31" zoomScaleNormal="100" workbookViewId="0">
      <selection activeCell="J11" sqref="J11"/>
    </sheetView>
  </sheetViews>
  <sheetFormatPr defaultColWidth="12.8984375" defaultRowHeight="15.55" x14ac:dyDescent="0.3"/>
  <cols>
    <col min="1" max="1" width="4.8984375" style="2" customWidth="1"/>
    <col min="2" max="2" width="60.296875" style="2" customWidth="1"/>
    <col min="3" max="3" width="14.8984375" style="52" customWidth="1"/>
    <col min="4" max="4" width="13" style="29" customWidth="1"/>
    <col min="5" max="5" width="14.09765625" style="29" customWidth="1"/>
    <col min="6" max="6" width="12.69921875" style="29" customWidth="1"/>
    <col min="7" max="7" width="8" style="23" customWidth="1"/>
    <col min="8" max="8" width="7.8984375" style="2" customWidth="1"/>
    <col min="9" max="9" width="13.59765625" style="2" bestFit="1" customWidth="1"/>
    <col min="10" max="16384" width="12.8984375" style="2"/>
  </cols>
  <sheetData>
    <row r="1" spans="1:9" ht="20.9" customHeight="1" x14ac:dyDescent="0.3">
      <c r="A1" s="58" t="s">
        <v>56</v>
      </c>
      <c r="B1" s="58"/>
      <c r="C1" s="45"/>
      <c r="D1" s="24"/>
      <c r="E1" s="25"/>
      <c r="F1" s="58" t="s">
        <v>47</v>
      </c>
      <c r="G1" s="58"/>
      <c r="H1" s="58"/>
    </row>
    <row r="2" spans="1:9" s="19" customFormat="1" ht="33.15" customHeight="1" x14ac:dyDescent="0.3">
      <c r="A2" s="59" t="s">
        <v>57</v>
      </c>
      <c r="B2" s="59"/>
      <c r="C2" s="59"/>
      <c r="D2" s="59"/>
      <c r="E2" s="59"/>
      <c r="F2" s="59"/>
      <c r="G2" s="59"/>
      <c r="H2" s="59"/>
    </row>
    <row r="3" spans="1:9" ht="20.9" customHeight="1" x14ac:dyDescent="0.3">
      <c r="A3" s="60" t="s">
        <v>58</v>
      </c>
      <c r="B3" s="60"/>
      <c r="C3" s="60"/>
      <c r="D3" s="60"/>
      <c r="E3" s="60"/>
      <c r="F3" s="60"/>
      <c r="G3" s="60"/>
      <c r="H3" s="60"/>
    </row>
    <row r="4" spans="1:9" ht="17.149999999999999" customHeight="1" x14ac:dyDescent="0.35">
      <c r="A4" s="3"/>
      <c r="B4" s="3"/>
      <c r="C4" s="46"/>
      <c r="D4" s="26"/>
      <c r="E4" s="26"/>
      <c r="F4" s="26"/>
      <c r="G4" s="20"/>
      <c r="H4" s="4" t="s">
        <v>0</v>
      </c>
    </row>
    <row r="5" spans="1:9" s="5" customFormat="1" ht="23.2" customHeight="1" x14ac:dyDescent="0.3">
      <c r="A5" s="61" t="s">
        <v>1</v>
      </c>
      <c r="B5" s="61" t="s">
        <v>2</v>
      </c>
      <c r="C5" s="63" t="s">
        <v>43</v>
      </c>
      <c r="D5" s="64"/>
      <c r="E5" s="61" t="s">
        <v>46</v>
      </c>
      <c r="F5" s="65"/>
      <c r="G5" s="61" t="s">
        <v>12</v>
      </c>
      <c r="H5" s="65"/>
    </row>
    <row r="6" spans="1:9" s="5" customFormat="1" ht="14.4" x14ac:dyDescent="0.3">
      <c r="A6" s="62"/>
      <c r="B6" s="62"/>
      <c r="C6" s="63" t="s">
        <v>48</v>
      </c>
      <c r="D6" s="63" t="s">
        <v>49</v>
      </c>
      <c r="E6" s="63" t="s">
        <v>48</v>
      </c>
      <c r="F6" s="63" t="s">
        <v>49</v>
      </c>
      <c r="G6" s="67" t="s">
        <v>48</v>
      </c>
      <c r="H6" s="61" t="s">
        <v>49</v>
      </c>
    </row>
    <row r="7" spans="1:9" s="5" customFormat="1" ht="27.8" customHeight="1" x14ac:dyDescent="0.3">
      <c r="A7" s="62"/>
      <c r="B7" s="62"/>
      <c r="C7" s="66"/>
      <c r="D7" s="66"/>
      <c r="E7" s="66"/>
      <c r="F7" s="66"/>
      <c r="G7" s="68"/>
      <c r="H7" s="62"/>
    </row>
    <row r="8" spans="1:9" s="1" customFormat="1" ht="18.75" customHeight="1" x14ac:dyDescent="0.35">
      <c r="A8" s="41"/>
      <c r="B8" s="42" t="s">
        <v>59</v>
      </c>
      <c r="C8" s="47">
        <f>+C9+C44+C45+C46</f>
        <v>55241000</v>
      </c>
      <c r="D8" s="47">
        <f t="shared" ref="D8:F8" si="0">+D9+D44+D45+D46</f>
        <v>21257259.000000007</v>
      </c>
      <c r="E8" s="47">
        <v>115513844</v>
      </c>
      <c r="F8" s="47">
        <v>75621463</v>
      </c>
      <c r="G8" s="43">
        <f>+E8/C8</f>
        <v>2.0910889375644901</v>
      </c>
      <c r="H8" s="43">
        <f>+F8/D8</f>
        <v>3.557441860213491</v>
      </c>
      <c r="I8" s="53"/>
    </row>
    <row r="9" spans="1:9" s="30" customFormat="1" ht="18.75" customHeight="1" x14ac:dyDescent="0.3">
      <c r="A9" s="7" t="s">
        <v>3</v>
      </c>
      <c r="B9" s="36" t="s">
        <v>50</v>
      </c>
      <c r="C9" s="48">
        <f>+C10+C35+C36+C43</f>
        <v>55241000</v>
      </c>
      <c r="D9" s="48">
        <f t="shared" ref="D9:F9" si="1">+D10+D35+D36+D43</f>
        <v>21257259.000000007</v>
      </c>
      <c r="E9" s="48">
        <v>66003449</v>
      </c>
      <c r="F9" s="48">
        <v>26111068</v>
      </c>
      <c r="G9" s="33">
        <f>+E9/C9</f>
        <v>1.1948271935699932</v>
      </c>
      <c r="H9" s="33">
        <f t="shared" ref="H9:H34" si="2">+F9/D9</f>
        <v>1.2283365414139231</v>
      </c>
    </row>
    <row r="10" spans="1:9" s="30" customFormat="1" ht="18.75" customHeight="1" x14ac:dyDescent="0.3">
      <c r="A10" s="7" t="s">
        <v>5</v>
      </c>
      <c r="B10" s="36" t="s">
        <v>13</v>
      </c>
      <c r="C10" s="48">
        <f>+'[1]50'!$C$14</f>
        <v>38741000</v>
      </c>
      <c r="D10" s="31">
        <f>+'[1]50'!$D$14</f>
        <v>21257259.000000007</v>
      </c>
      <c r="E10" s="31">
        <f>+'[1]50'!$E$14</f>
        <v>43402281.930303998</v>
      </c>
      <c r="F10" s="31">
        <f>+'[1]50'!$F$14</f>
        <v>25972548.009624001</v>
      </c>
      <c r="G10" s="33">
        <f t="shared" ref="G10:G41" si="3">+E10/C10</f>
        <v>1.1203190916678454</v>
      </c>
      <c r="H10" s="33">
        <f t="shared" si="2"/>
        <v>1.2218201796207118</v>
      </c>
    </row>
    <row r="11" spans="1:9" s="1" customFormat="1" ht="18.75" customHeight="1" x14ac:dyDescent="0.35">
      <c r="A11" s="8">
        <v>1</v>
      </c>
      <c r="B11" s="37" t="s">
        <v>14</v>
      </c>
      <c r="C11" s="49">
        <f>+'[1]50'!$C$16</f>
        <v>1900000</v>
      </c>
      <c r="D11" s="27">
        <f>+'[1]50'!$D$16</f>
        <v>960545.53246620786</v>
      </c>
      <c r="E11" s="27">
        <f>+'[1]50'!$E$16</f>
        <v>1667976.720494</v>
      </c>
      <c r="F11" s="27">
        <f>+'[1]50'!$F$16</f>
        <v>916722.89456199994</v>
      </c>
      <c r="G11" s="21">
        <f>+E11/C11</f>
        <v>0.8778824844705263</v>
      </c>
      <c r="H11" s="21">
        <f t="shared" si="2"/>
        <v>0.95437734451620115</v>
      </c>
    </row>
    <row r="12" spans="1:9" s="1" customFormat="1" ht="18.75" customHeight="1" x14ac:dyDescent="0.35">
      <c r="A12" s="8">
        <f>A11+1</f>
        <v>2</v>
      </c>
      <c r="B12" s="37" t="s">
        <v>51</v>
      </c>
      <c r="C12" s="49">
        <f>+'[1]50'!$C$21</f>
        <v>2200000</v>
      </c>
      <c r="D12" s="27">
        <f>+'[1]50'!$D$21</f>
        <v>1038159.9117572053</v>
      </c>
      <c r="E12" s="27">
        <f>+'[1]50'!$E$21</f>
        <v>2235424.1860520002</v>
      </c>
      <c r="F12" s="27">
        <f>+'[1]50'!$F$21</f>
        <v>1103494.750025</v>
      </c>
      <c r="G12" s="21">
        <f t="shared" si="3"/>
        <v>1.0161019027509091</v>
      </c>
      <c r="H12" s="21">
        <f t="shared" si="2"/>
        <v>1.0629333087589636</v>
      </c>
    </row>
    <row r="13" spans="1:9" s="1" customFormat="1" ht="18.899999999999999" customHeight="1" x14ac:dyDescent="0.35">
      <c r="A13" s="8">
        <f>A12+1</f>
        <v>3</v>
      </c>
      <c r="B13" s="38" t="s">
        <v>15</v>
      </c>
      <c r="C13" s="49">
        <f>+'[1]50'!$C$26</f>
        <v>13698000</v>
      </c>
      <c r="D13" s="27">
        <f>+'[1]50'!$D$26</f>
        <v>5950212.0013772026</v>
      </c>
      <c r="E13" s="27">
        <f>+'[1]50'!$E$26</f>
        <v>13888227.113159001</v>
      </c>
      <c r="F13" s="27">
        <f>+'[1]50'!$F$26</f>
        <v>6102379.2019570004</v>
      </c>
      <c r="G13" s="21">
        <f t="shared" si="3"/>
        <v>1.0138872180726384</v>
      </c>
      <c r="H13" s="21">
        <f t="shared" si="2"/>
        <v>1.0255734082322745</v>
      </c>
    </row>
    <row r="14" spans="1:9" s="1" customFormat="1" ht="18.75" customHeight="1" x14ac:dyDescent="0.35">
      <c r="A14" s="8">
        <f>A13+1</f>
        <v>4</v>
      </c>
      <c r="B14" s="37" t="s">
        <v>16</v>
      </c>
      <c r="C14" s="49">
        <f>+'[1]50'!$C$31</f>
        <v>5500000</v>
      </c>
      <c r="D14" s="27">
        <f>+'[1]50'!$D$31</f>
        <v>2534673.5313440459</v>
      </c>
      <c r="E14" s="27">
        <f>+'[1]50'!$E$31</f>
        <v>5637037.7484360002</v>
      </c>
      <c r="F14" s="27">
        <f>+'[1]50'!$F$31</f>
        <v>2625094.0881610001</v>
      </c>
      <c r="G14" s="21">
        <f t="shared" si="3"/>
        <v>1.0249159542610911</v>
      </c>
      <c r="H14" s="21">
        <f t="shared" si="2"/>
        <v>1.0356734528919815</v>
      </c>
    </row>
    <row r="15" spans="1:9" s="1" customFormat="1" ht="18.75" customHeight="1" x14ac:dyDescent="0.35">
      <c r="A15" s="8">
        <f>A14+1</f>
        <v>5</v>
      </c>
      <c r="B15" s="37" t="s">
        <v>17</v>
      </c>
      <c r="C15" s="49">
        <f>+'[1]50'!$C$39</f>
        <v>6500000</v>
      </c>
      <c r="D15" s="27">
        <f>+'[1]50'!$D$39</f>
        <v>2895245.5496046944</v>
      </c>
      <c r="E15" s="27">
        <f>+'[1]50'!$E$39</f>
        <v>6783831.2396989996</v>
      </c>
      <c r="F15" s="27">
        <f>+'[1]50'!$F$39</f>
        <v>3049005.2772189998</v>
      </c>
      <c r="G15" s="21">
        <f t="shared" si="3"/>
        <v>1.0436663445690768</v>
      </c>
      <c r="H15" s="21">
        <f t="shared" si="2"/>
        <v>1.0531076639200081</v>
      </c>
    </row>
    <row r="16" spans="1:9" s="1" customFormat="1" ht="18.75" customHeight="1" x14ac:dyDescent="0.35">
      <c r="A16" s="8">
        <f>A15+1</f>
        <v>6</v>
      </c>
      <c r="B16" s="37" t="s">
        <v>18</v>
      </c>
      <c r="C16" s="49">
        <f>+'[1]50'!$C$40</f>
        <v>900000</v>
      </c>
      <c r="D16" s="27">
        <f>+'[1]50'!$D$40</f>
        <v>192422.47345065043</v>
      </c>
      <c r="E16" s="27">
        <f>+'[1]50'!$E$40</f>
        <v>531001.93044300005</v>
      </c>
      <c r="F16" s="27">
        <f>+'[1]50'!$F$40</f>
        <v>114849.194129</v>
      </c>
      <c r="G16" s="21">
        <f t="shared" si="3"/>
        <v>0.59000214493666669</v>
      </c>
      <c r="H16" s="21">
        <f t="shared" si="2"/>
        <v>0.59685956670988727</v>
      </c>
    </row>
    <row r="17" spans="1:8" s="1" customFormat="1" ht="18.899999999999999" hidden="1" customHeight="1" x14ac:dyDescent="0.35">
      <c r="A17" s="11" t="s">
        <v>11</v>
      </c>
      <c r="B17" s="44" t="s">
        <v>19</v>
      </c>
      <c r="C17" s="50"/>
      <c r="D17" s="28"/>
      <c r="E17" s="28"/>
      <c r="F17" s="28"/>
      <c r="G17" s="34" t="e">
        <f t="shared" si="3"/>
        <v>#DIV/0!</v>
      </c>
      <c r="H17" s="33"/>
    </row>
    <row r="18" spans="1:8" s="1" customFormat="1" ht="18.75" hidden="1" customHeight="1" x14ac:dyDescent="0.35">
      <c r="A18" s="11" t="s">
        <v>11</v>
      </c>
      <c r="B18" s="12" t="s">
        <v>20</v>
      </c>
      <c r="C18" s="50"/>
      <c r="D18" s="28"/>
      <c r="E18" s="28"/>
      <c r="F18" s="28"/>
      <c r="G18" s="34" t="e">
        <f t="shared" si="3"/>
        <v>#DIV/0!</v>
      </c>
      <c r="H18" s="33"/>
    </row>
    <row r="19" spans="1:8" s="1" customFormat="1" ht="18.75" customHeight="1" x14ac:dyDescent="0.35">
      <c r="A19" s="8">
        <f>A16+1</f>
        <v>7</v>
      </c>
      <c r="B19" s="37" t="s">
        <v>21</v>
      </c>
      <c r="C19" s="49">
        <f>+'[1]50'!$C$36</f>
        <v>1200000</v>
      </c>
      <c r="D19" s="27">
        <f>+'[1]50'!$D$36</f>
        <v>1200000</v>
      </c>
      <c r="E19" s="27">
        <f>+'[1]50'!$E$36</f>
        <v>1806145.006273</v>
      </c>
      <c r="F19" s="27">
        <f>+'[1]50'!$F$36</f>
        <v>1806145.006273</v>
      </c>
      <c r="G19" s="21">
        <f t="shared" si="3"/>
        <v>1.5051208385608335</v>
      </c>
      <c r="H19" s="21">
        <f t="shared" si="2"/>
        <v>1.5051208385608335</v>
      </c>
    </row>
    <row r="20" spans="1:8" s="1" customFormat="1" ht="18.75" customHeight="1" x14ac:dyDescent="0.35">
      <c r="A20" s="8">
        <f>A19+1</f>
        <v>8</v>
      </c>
      <c r="B20" s="37" t="s">
        <v>22</v>
      </c>
      <c r="C20" s="49">
        <f>+'[1]50'!$C$41</f>
        <v>500000</v>
      </c>
      <c r="D20" s="27">
        <f>+'[1]50'!$D$41</f>
        <v>385000</v>
      </c>
      <c r="E20" s="27">
        <f>+'[1]50'!$E$41</f>
        <v>508587.19480400003</v>
      </c>
      <c r="F20" s="27">
        <f>+'[1]50'!$F$41</f>
        <v>352385.82668200001</v>
      </c>
      <c r="G20" s="21">
        <f t="shared" si="3"/>
        <v>1.0171743896080001</v>
      </c>
      <c r="H20" s="21">
        <f t="shared" si="2"/>
        <v>0.91528786151168839</v>
      </c>
    </row>
    <row r="21" spans="1:8" s="1" customFormat="1" ht="18.75" hidden="1" customHeight="1" x14ac:dyDescent="0.35">
      <c r="A21" s="9" t="s">
        <v>11</v>
      </c>
      <c r="B21" s="12" t="s">
        <v>23</v>
      </c>
      <c r="C21" s="49"/>
      <c r="D21" s="27"/>
      <c r="E21" s="28"/>
      <c r="F21" s="28"/>
      <c r="G21" s="21"/>
      <c r="H21" s="33"/>
    </row>
    <row r="22" spans="1:8" s="1" customFormat="1" ht="18.75" hidden="1" customHeight="1" x14ac:dyDescent="0.35">
      <c r="A22" s="9" t="s">
        <v>11</v>
      </c>
      <c r="B22" s="12" t="s">
        <v>52</v>
      </c>
      <c r="C22" s="49"/>
      <c r="D22" s="27"/>
      <c r="E22" s="28"/>
      <c r="F22" s="28"/>
      <c r="G22" s="21"/>
      <c r="H22" s="33"/>
    </row>
    <row r="23" spans="1:8" s="1" customFormat="1" ht="18.75" hidden="1" customHeight="1" x14ac:dyDescent="0.35">
      <c r="A23" s="9" t="s">
        <v>11</v>
      </c>
      <c r="B23" s="12" t="s">
        <v>24</v>
      </c>
      <c r="C23" s="49"/>
      <c r="D23" s="27"/>
      <c r="E23" s="28"/>
      <c r="F23" s="28"/>
      <c r="G23" s="21"/>
      <c r="H23" s="33"/>
    </row>
    <row r="24" spans="1:8" s="1" customFormat="1" ht="18.75" hidden="1" customHeight="1" x14ac:dyDescent="0.35">
      <c r="A24" s="9" t="s">
        <v>11</v>
      </c>
      <c r="B24" s="12" t="s">
        <v>25</v>
      </c>
      <c r="C24" s="49"/>
      <c r="D24" s="27"/>
      <c r="E24" s="28"/>
      <c r="F24" s="28"/>
      <c r="G24" s="21"/>
      <c r="H24" s="33"/>
    </row>
    <row r="25" spans="1:8" s="1" customFormat="1" ht="18.75" customHeight="1" x14ac:dyDescent="0.35">
      <c r="A25" s="8">
        <f>A20+1</f>
        <v>9</v>
      </c>
      <c r="B25" s="37" t="s">
        <v>26</v>
      </c>
      <c r="C25" s="49"/>
      <c r="D25" s="27"/>
      <c r="E25" s="27">
        <f>+'[1]50'!$E$37</f>
        <v>186.59143299999999</v>
      </c>
      <c r="F25" s="27">
        <f>+'[1]50'!$F$37</f>
        <v>186.59143299999999</v>
      </c>
      <c r="G25" s="21"/>
      <c r="H25" s="33"/>
    </row>
    <row r="26" spans="1:8" s="1" customFormat="1" ht="18.75" customHeight="1" x14ac:dyDescent="0.35">
      <c r="A26" s="8">
        <f>A25+1</f>
        <v>10</v>
      </c>
      <c r="B26" s="37" t="s">
        <v>27</v>
      </c>
      <c r="C26" s="49">
        <f>+'[1]50'!$C$38</f>
        <v>62000</v>
      </c>
      <c r="D26" s="27">
        <f>+'[1]50'!$D$38</f>
        <v>62000</v>
      </c>
      <c r="E26" s="27">
        <f>+'[1]50'!$E$38</f>
        <v>140574.41446199999</v>
      </c>
      <c r="F26" s="27">
        <f>+'[1]50'!$F$38</f>
        <v>140574.41446199999</v>
      </c>
      <c r="G26" s="21">
        <f t="shared" si="3"/>
        <v>2.2673292655161288</v>
      </c>
      <c r="H26" s="21">
        <f t="shared" si="2"/>
        <v>2.2673292655161288</v>
      </c>
    </row>
    <row r="27" spans="1:8" s="1" customFormat="1" ht="18.75" customHeight="1" x14ac:dyDescent="0.35">
      <c r="A27" s="8">
        <f>A26+1</f>
        <v>11</v>
      </c>
      <c r="B27" s="37" t="s">
        <v>28</v>
      </c>
      <c r="C27" s="49">
        <f>+'[1]50'!$C$43</f>
        <v>1100000</v>
      </c>
      <c r="D27" s="27">
        <f>+'[1]50'!$D$43</f>
        <v>1100000</v>
      </c>
      <c r="E27" s="27">
        <f>+'[1]50'!$E$43</f>
        <v>867943.81731299998</v>
      </c>
      <c r="F27" s="27">
        <f>+'[1]50'!$F$43</f>
        <v>867943.81731299998</v>
      </c>
      <c r="G27" s="21">
        <f t="shared" si="3"/>
        <v>0.78903983392090904</v>
      </c>
      <c r="H27" s="21">
        <f t="shared" si="2"/>
        <v>0.78903983392090904</v>
      </c>
    </row>
    <row r="28" spans="1:8" s="1" customFormat="1" ht="18.75" customHeight="1" x14ac:dyDescent="0.35">
      <c r="A28" s="8">
        <f>A27+1</f>
        <v>12</v>
      </c>
      <c r="B28" s="37" t="s">
        <v>29</v>
      </c>
      <c r="C28" s="49">
        <f>+'[1]50'!$C$42</f>
        <v>2500000</v>
      </c>
      <c r="D28" s="27">
        <f>+'[1]50'!$D$42</f>
        <v>2500000</v>
      </c>
      <c r="E28" s="27">
        <f>+'[1]50'!$E$42</f>
        <v>4989053.606009</v>
      </c>
      <c r="F28" s="27">
        <f>+'[1]50'!$F$42</f>
        <v>4936026.2060089996</v>
      </c>
      <c r="G28" s="21">
        <f t="shared" si="3"/>
        <v>1.9956214424036001</v>
      </c>
      <c r="H28" s="21">
        <f t="shared" si="2"/>
        <v>1.9744104824036</v>
      </c>
    </row>
    <row r="29" spans="1:8" s="1" customFormat="1" ht="18.75" customHeight="1" x14ac:dyDescent="0.35">
      <c r="A29" s="8">
        <f>A28+1</f>
        <v>13</v>
      </c>
      <c r="B29" s="37" t="s">
        <v>30</v>
      </c>
      <c r="C29" s="49">
        <f>+'[1]50'!$C$44</f>
        <v>0</v>
      </c>
      <c r="D29" s="27">
        <f>+'[1]50'!$D$44</f>
        <v>0</v>
      </c>
      <c r="E29" s="27">
        <f>+'[1]50'!$E$44</f>
        <v>23387.761308000001</v>
      </c>
      <c r="F29" s="27">
        <f>+'[1]50'!$F$44</f>
        <v>23387.761308000001</v>
      </c>
      <c r="G29" s="21"/>
      <c r="H29" s="33"/>
    </row>
    <row r="30" spans="1:8" s="1" customFormat="1" ht="18.75" customHeight="1" x14ac:dyDescent="0.35">
      <c r="A30" s="8">
        <v>14</v>
      </c>
      <c r="B30" s="37" t="s">
        <v>31</v>
      </c>
      <c r="C30" s="49">
        <f>+'[1]50'!$C$49</f>
        <v>1600000</v>
      </c>
      <c r="D30" s="27">
        <f>+'[1]50'!$D$49</f>
        <v>1600000</v>
      </c>
      <c r="E30" s="27">
        <f>+'[1]50'!$E$49</f>
        <v>2054440.2654279999</v>
      </c>
      <c r="F30" s="27">
        <f>+'[1]50'!$F$49</f>
        <v>2054440.2654279999</v>
      </c>
      <c r="G30" s="21">
        <f t="shared" si="3"/>
        <v>1.2840251658924999</v>
      </c>
      <c r="H30" s="21">
        <f t="shared" si="2"/>
        <v>1.2840251658924999</v>
      </c>
    </row>
    <row r="31" spans="1:8" s="1" customFormat="1" ht="18.75" customHeight="1" x14ac:dyDescent="0.35">
      <c r="A31" s="8">
        <v>15</v>
      </c>
      <c r="B31" s="37" t="s">
        <v>32</v>
      </c>
      <c r="C31" s="49">
        <f>+'[1]50'!$C$45</f>
        <v>150000</v>
      </c>
      <c r="D31" s="27">
        <f>+'[1]50'!$D$45</f>
        <v>108000</v>
      </c>
      <c r="E31" s="27">
        <f>+'[1]50'!$E$45</f>
        <v>682991.16549499996</v>
      </c>
      <c r="F31" s="27">
        <f>+'[1]50'!$F$45</f>
        <v>646440.23417700001</v>
      </c>
      <c r="G31" s="21">
        <f t="shared" si="3"/>
        <v>4.5532744366333331</v>
      </c>
      <c r="H31" s="21">
        <f t="shared" si="2"/>
        <v>5.9855577238611115</v>
      </c>
    </row>
    <row r="32" spans="1:8" s="1" customFormat="1" ht="19.149999999999999" customHeight="1" x14ac:dyDescent="0.35">
      <c r="A32" s="8">
        <f>+A31+1</f>
        <v>16</v>
      </c>
      <c r="B32" s="37" t="s">
        <v>33</v>
      </c>
      <c r="C32" s="49">
        <f>+'[1]50'!$C$47</f>
        <v>550000</v>
      </c>
      <c r="D32" s="27">
        <f>+'[1]50'!$D$47</f>
        <v>350000</v>
      </c>
      <c r="E32" s="27">
        <f>+'[1]50'!$E$47</f>
        <v>1040668.708644</v>
      </c>
      <c r="F32" s="27">
        <f>+'[1]50'!$F$47</f>
        <v>688668.01963400003</v>
      </c>
      <c r="G32" s="21">
        <f t="shared" si="3"/>
        <v>1.8921249248072727</v>
      </c>
      <c r="H32" s="21">
        <f t="shared" si="2"/>
        <v>1.96762291324</v>
      </c>
    </row>
    <row r="33" spans="1:8" s="1" customFormat="1" ht="19.149999999999999" customHeight="1" x14ac:dyDescent="0.35">
      <c r="A33" s="8">
        <f>A32+1</f>
        <v>17</v>
      </c>
      <c r="B33" s="37" t="s">
        <v>34</v>
      </c>
      <c r="C33" s="49">
        <f>+'[1]50'!$C$46</f>
        <v>1000</v>
      </c>
      <c r="D33" s="27">
        <f>+'[1]50'!$D$46</f>
        <v>1000</v>
      </c>
      <c r="E33" s="27">
        <f>+'[1]50'!$E$46</f>
        <v>24017.775048</v>
      </c>
      <c r="F33" s="27">
        <f>+'[1]50'!$F$46</f>
        <v>24017.775048</v>
      </c>
      <c r="G33" s="21">
        <f t="shared" si="3"/>
        <v>24.017775048000001</v>
      </c>
      <c r="H33" s="21">
        <f t="shared" si="2"/>
        <v>24.017775048000001</v>
      </c>
    </row>
    <row r="34" spans="1:8" s="56" customFormat="1" ht="46.65" x14ac:dyDescent="0.3">
      <c r="A34" s="13">
        <v>18</v>
      </c>
      <c r="B34" s="54" t="s">
        <v>35</v>
      </c>
      <c r="C34" s="49">
        <f>+'[1]50'!$C$48</f>
        <v>380000</v>
      </c>
      <c r="D34" s="49">
        <f>+'[1]50'!$D$48</f>
        <v>380000</v>
      </c>
      <c r="E34" s="49">
        <f>+'[1]50'!$E$48</f>
        <v>520786.68580400001</v>
      </c>
      <c r="F34" s="49">
        <f>+'[1]50'!$F$48</f>
        <v>520786.68580400001</v>
      </c>
      <c r="G34" s="55">
        <f t="shared" si="3"/>
        <v>1.370491278431579</v>
      </c>
      <c r="H34" s="55">
        <f t="shared" si="2"/>
        <v>1.370491278431579</v>
      </c>
    </row>
    <row r="35" spans="1:8" s="30" customFormat="1" ht="19.149999999999999" customHeight="1" x14ac:dyDescent="0.3">
      <c r="A35" s="7" t="s">
        <v>6</v>
      </c>
      <c r="B35" s="36" t="s">
        <v>44</v>
      </c>
      <c r="C35" s="48"/>
      <c r="D35" s="31"/>
      <c r="E35" s="31"/>
      <c r="F35" s="31"/>
      <c r="G35" s="33"/>
      <c r="H35" s="33"/>
    </row>
    <row r="36" spans="1:8" s="30" customFormat="1" ht="19.149999999999999" customHeight="1" x14ac:dyDescent="0.3">
      <c r="A36" s="7" t="s">
        <v>7</v>
      </c>
      <c r="B36" s="36" t="s">
        <v>45</v>
      </c>
      <c r="C36" s="48">
        <f>SUM(C37:C42)</f>
        <v>16500000</v>
      </c>
      <c r="D36" s="31"/>
      <c r="E36" s="31">
        <f>SUM(E37:E42)</f>
        <v>22375445.543287002</v>
      </c>
      <c r="F36" s="31"/>
      <c r="G36" s="33">
        <f t="shared" si="3"/>
        <v>1.3560876086840608</v>
      </c>
      <c r="H36" s="33"/>
    </row>
    <row r="37" spans="1:8" s="1" customFormat="1" ht="19.149999999999999" customHeight="1" x14ac:dyDescent="0.35">
      <c r="A37" s="8">
        <v>1</v>
      </c>
      <c r="B37" s="37" t="s">
        <v>37</v>
      </c>
      <c r="C37" s="49">
        <f>+'[1]50'!$C$58</f>
        <v>96100</v>
      </c>
      <c r="D37" s="27"/>
      <c r="E37" s="27">
        <f>+'[1]50'!$E$58</f>
        <v>138671.56063699999</v>
      </c>
      <c r="F37" s="27"/>
      <c r="G37" s="21">
        <f t="shared" si="3"/>
        <v>1.442992306316337</v>
      </c>
      <c r="H37" s="33"/>
    </row>
    <row r="38" spans="1:8" s="1" customFormat="1" ht="19.149999999999999" customHeight="1" x14ac:dyDescent="0.35">
      <c r="A38" s="8">
        <f>A37+1</f>
        <v>2</v>
      </c>
      <c r="B38" s="37" t="s">
        <v>38</v>
      </c>
      <c r="C38" s="49">
        <f>+'[1]50'!$C$59</f>
        <v>1960800</v>
      </c>
      <c r="D38" s="27"/>
      <c r="E38" s="27">
        <f>+'[1]50'!$E$59</f>
        <v>2466672.8098360002</v>
      </c>
      <c r="F38" s="27"/>
      <c r="G38" s="21">
        <f t="shared" si="3"/>
        <v>1.2579930690718075</v>
      </c>
      <c r="H38" s="33"/>
    </row>
    <row r="39" spans="1:8" s="1" customFormat="1" ht="19.149999999999999" customHeight="1" x14ac:dyDescent="0.35">
      <c r="A39" s="8">
        <f>A38+1</f>
        <v>3</v>
      </c>
      <c r="B39" s="37" t="s">
        <v>39</v>
      </c>
      <c r="C39" s="49">
        <f>+'[1]50'!$C$60</f>
        <v>1000</v>
      </c>
      <c r="D39" s="27"/>
      <c r="E39" s="27">
        <f>+'[1]50'!$E$60</f>
        <v>69442.801269000003</v>
      </c>
      <c r="F39" s="27"/>
      <c r="G39" s="21">
        <f t="shared" si="3"/>
        <v>69.442801269</v>
      </c>
      <c r="H39" s="33"/>
    </row>
    <row r="40" spans="1:8" s="1" customFormat="1" ht="19.149999999999999" customHeight="1" x14ac:dyDescent="0.35">
      <c r="A40" s="8">
        <f>A39+1</f>
        <v>4</v>
      </c>
      <c r="B40" s="37" t="s">
        <v>40</v>
      </c>
      <c r="C40" s="49">
        <f>+'[1]50'!$C$63</f>
        <v>97100</v>
      </c>
      <c r="D40" s="27"/>
      <c r="E40" s="27">
        <f>+'[1]50'!$E$63</f>
        <v>71586.542352999997</v>
      </c>
      <c r="F40" s="27"/>
      <c r="G40" s="21">
        <f t="shared" si="3"/>
        <v>0.737245544315139</v>
      </c>
      <c r="H40" s="33"/>
    </row>
    <row r="41" spans="1:8" s="1" customFormat="1" ht="19.149999999999999" customHeight="1" x14ac:dyDescent="0.35">
      <c r="A41" s="8">
        <f>A40+1</f>
        <v>5</v>
      </c>
      <c r="B41" s="37" t="s">
        <v>36</v>
      </c>
      <c r="C41" s="49">
        <f>+'[1]50'!$C$61</f>
        <v>14345000</v>
      </c>
      <c r="D41" s="27"/>
      <c r="E41" s="27">
        <f>+'[1]50'!$E$61</f>
        <v>19573739.553516001</v>
      </c>
      <c r="F41" s="27"/>
      <c r="G41" s="21">
        <f t="shared" si="3"/>
        <v>1.3644990974915301</v>
      </c>
      <c r="H41" s="33"/>
    </row>
    <row r="42" spans="1:8" s="1" customFormat="1" ht="19.149999999999999" customHeight="1" x14ac:dyDescent="0.35">
      <c r="A42" s="8">
        <v>6</v>
      </c>
      <c r="B42" s="37" t="s">
        <v>41</v>
      </c>
      <c r="C42" s="49">
        <v>0</v>
      </c>
      <c r="D42" s="27"/>
      <c r="E42" s="27">
        <f>+'[1]50'!$E$64</f>
        <v>55332.275675999997</v>
      </c>
      <c r="F42" s="27"/>
      <c r="G42" s="21"/>
      <c r="H42" s="33"/>
    </row>
    <row r="43" spans="1:8" s="30" customFormat="1" ht="19.149999999999999" customHeight="1" x14ac:dyDescent="0.3">
      <c r="A43" s="7" t="s">
        <v>8</v>
      </c>
      <c r="B43" s="36" t="s">
        <v>42</v>
      </c>
      <c r="C43" s="48"/>
      <c r="D43" s="31"/>
      <c r="E43" s="31">
        <f>+'[1]50'!$E$66</f>
        <v>400</v>
      </c>
      <c r="F43" s="31">
        <f>+'[1]50'!$F$66</f>
        <v>400</v>
      </c>
      <c r="G43" s="33"/>
      <c r="H43" s="33"/>
    </row>
    <row r="44" spans="1:8" s="30" customFormat="1" ht="19.149999999999999" customHeight="1" x14ac:dyDescent="0.3">
      <c r="A44" s="16" t="s">
        <v>4</v>
      </c>
      <c r="B44" s="39" t="s">
        <v>53</v>
      </c>
      <c r="C44" s="48"/>
      <c r="D44" s="31"/>
      <c r="E44" s="31"/>
      <c r="F44" s="31"/>
      <c r="G44" s="33"/>
      <c r="H44" s="33"/>
    </row>
    <row r="45" spans="1:8" s="30" customFormat="1" ht="19.149999999999999" customHeight="1" x14ac:dyDescent="0.3">
      <c r="A45" s="16" t="s">
        <v>9</v>
      </c>
      <c r="B45" s="39" t="s">
        <v>54</v>
      </c>
      <c r="C45" s="48"/>
      <c r="D45" s="31"/>
      <c r="E45" s="31"/>
      <c r="F45" s="31"/>
      <c r="G45" s="33"/>
      <c r="H45" s="33"/>
    </row>
    <row r="46" spans="1:8" s="30" customFormat="1" ht="19.45" customHeight="1" x14ac:dyDescent="0.3">
      <c r="A46" s="17" t="s">
        <v>10</v>
      </c>
      <c r="B46" s="40" t="s">
        <v>55</v>
      </c>
      <c r="C46" s="51"/>
      <c r="D46" s="32"/>
      <c r="E46" s="32"/>
      <c r="F46" s="32"/>
      <c r="G46" s="35"/>
      <c r="H46" s="35"/>
    </row>
    <row r="47" spans="1:8" ht="19.45" customHeight="1" x14ac:dyDescent="0.35">
      <c r="A47" s="57"/>
      <c r="B47" s="57"/>
      <c r="C47" s="57"/>
      <c r="D47" s="57"/>
      <c r="E47" s="57"/>
      <c r="F47" s="57"/>
      <c r="G47" s="57"/>
      <c r="H47" s="57"/>
    </row>
    <row r="48" spans="1:8" ht="19.45" customHeight="1" x14ac:dyDescent="0.35">
      <c r="A48" s="6"/>
      <c r="B48" s="14"/>
      <c r="C48" s="46"/>
      <c r="D48" s="26"/>
      <c r="E48" s="26"/>
      <c r="F48" s="26"/>
      <c r="G48" s="22"/>
      <c r="H48" s="6"/>
    </row>
    <row r="49" spans="1:8" ht="17.850000000000001" x14ac:dyDescent="0.35">
      <c r="A49" s="6"/>
      <c r="B49" s="14"/>
      <c r="C49" s="46"/>
      <c r="D49" s="26"/>
      <c r="E49" s="26"/>
      <c r="F49" s="26"/>
      <c r="G49" s="22"/>
      <c r="H49" s="6"/>
    </row>
    <row r="50" spans="1:8" ht="17.850000000000001" x14ac:dyDescent="0.35">
      <c r="A50" s="6"/>
      <c r="B50" s="18"/>
      <c r="C50" s="46"/>
      <c r="D50" s="26"/>
      <c r="E50" s="26"/>
      <c r="F50" s="26"/>
      <c r="G50" s="22"/>
      <c r="H50" s="6"/>
    </row>
    <row r="51" spans="1:8" ht="17.850000000000001" x14ac:dyDescent="0.35">
      <c r="A51" s="6"/>
      <c r="B51" s="15"/>
      <c r="C51" s="46"/>
      <c r="D51" s="26"/>
      <c r="E51" s="26"/>
      <c r="F51" s="26"/>
      <c r="G51" s="22"/>
      <c r="H51" s="6"/>
    </row>
    <row r="52" spans="1:8" ht="17.850000000000001" x14ac:dyDescent="0.35">
      <c r="A52" s="10"/>
      <c r="B52" s="14"/>
      <c r="C52" s="46"/>
      <c r="D52" s="26"/>
      <c r="E52" s="26"/>
      <c r="F52" s="26"/>
      <c r="G52" s="22"/>
      <c r="H52" s="6"/>
    </row>
    <row r="53" spans="1:8" ht="17.850000000000001" x14ac:dyDescent="0.35">
      <c r="A53" s="1"/>
      <c r="B53" s="14"/>
      <c r="C53" s="46"/>
      <c r="D53" s="26"/>
      <c r="E53" s="26"/>
      <c r="F53" s="26"/>
      <c r="G53" s="22"/>
      <c r="H53" s="6"/>
    </row>
    <row r="54" spans="1:8" ht="17.850000000000001" x14ac:dyDescent="0.35">
      <c r="A54" s="1"/>
      <c r="B54" s="14"/>
      <c r="C54" s="46"/>
      <c r="D54" s="26"/>
      <c r="E54" s="26"/>
      <c r="F54" s="26"/>
      <c r="G54" s="22"/>
      <c r="H54" s="6"/>
    </row>
    <row r="55" spans="1:8" ht="17.850000000000001" x14ac:dyDescent="0.35">
      <c r="A55" s="1"/>
      <c r="B55" s="1"/>
      <c r="C55" s="46"/>
      <c r="D55" s="26"/>
      <c r="E55" s="26"/>
      <c r="F55" s="26"/>
      <c r="G55" s="22"/>
      <c r="H55" s="1"/>
    </row>
    <row r="56" spans="1:8" ht="17.850000000000001" x14ac:dyDescent="0.35">
      <c r="A56" s="1"/>
      <c r="B56" s="1"/>
      <c r="C56" s="46"/>
      <c r="D56" s="26"/>
      <c r="E56" s="26"/>
      <c r="F56" s="26"/>
      <c r="G56" s="22"/>
      <c r="H56" s="1"/>
    </row>
    <row r="57" spans="1:8" ht="17.850000000000001" x14ac:dyDescent="0.35">
      <c r="A57" s="1"/>
      <c r="B57" s="1"/>
      <c r="C57" s="46"/>
      <c r="D57" s="26"/>
      <c r="E57" s="26"/>
      <c r="F57" s="26"/>
      <c r="G57" s="22"/>
      <c r="H57" s="1"/>
    </row>
    <row r="58" spans="1:8" ht="22.65" customHeight="1" x14ac:dyDescent="0.35">
      <c r="A58" s="1"/>
      <c r="B58" s="1"/>
      <c r="C58" s="46"/>
      <c r="D58" s="26"/>
      <c r="E58" s="26"/>
      <c r="F58" s="26"/>
      <c r="G58" s="22"/>
      <c r="H58" s="1"/>
    </row>
    <row r="59" spans="1:8" ht="17.850000000000001" x14ac:dyDescent="0.35">
      <c r="A59" s="1"/>
      <c r="B59" s="1"/>
      <c r="C59" s="46"/>
      <c r="D59" s="26"/>
      <c r="E59" s="26"/>
      <c r="F59" s="26"/>
      <c r="G59" s="22"/>
      <c r="H59" s="1"/>
    </row>
    <row r="60" spans="1:8" ht="17.850000000000001" x14ac:dyDescent="0.35">
      <c r="A60" s="1"/>
      <c r="B60" s="1"/>
      <c r="C60" s="46"/>
      <c r="D60" s="26"/>
      <c r="E60" s="26"/>
      <c r="F60" s="26"/>
      <c r="G60" s="22"/>
      <c r="H60" s="1"/>
    </row>
    <row r="61" spans="1:8" ht="17.850000000000001" x14ac:dyDescent="0.35">
      <c r="A61" s="1"/>
      <c r="B61" s="1"/>
      <c r="C61" s="46"/>
      <c r="D61" s="26"/>
      <c r="E61" s="26"/>
      <c r="F61" s="26"/>
      <c r="G61" s="22"/>
      <c r="H61" s="1"/>
    </row>
    <row r="62" spans="1:8" ht="17.850000000000001" x14ac:dyDescent="0.35">
      <c r="A62" s="1"/>
      <c r="B62" s="1"/>
      <c r="C62" s="46"/>
      <c r="D62" s="26"/>
      <c r="E62" s="26"/>
      <c r="F62" s="26"/>
      <c r="G62" s="22"/>
      <c r="H62" s="1"/>
    </row>
  </sheetData>
  <mergeCells count="16">
    <mergeCell ref="A47:H47"/>
    <mergeCell ref="A1:B1"/>
    <mergeCell ref="A2:H2"/>
    <mergeCell ref="F1:H1"/>
    <mergeCell ref="A3:H3"/>
    <mergeCell ref="A5:A7"/>
    <mergeCell ref="B5:B7"/>
    <mergeCell ref="C5:D5"/>
    <mergeCell ref="E5:F5"/>
    <mergeCell ref="G5:H5"/>
    <mergeCell ref="C6:C7"/>
    <mergeCell ref="D6:D7"/>
    <mergeCell ref="E6:E7"/>
    <mergeCell ref="F6:F7"/>
    <mergeCell ref="G6:G7"/>
    <mergeCell ref="H6:H7"/>
  </mergeCells>
  <printOptions horizontalCentered="1"/>
  <pageMargins left="0.45" right="0.45" top="0.75" bottom="0.5" header="0.3" footer="0.3"/>
  <pageSetup paperSize="9" orientation="landscape" r:id="rId1"/>
  <headerFooter differentFirst="1">
    <oddHeader>&amp;C&amp;P/&amp;P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3CDCF-BB1E-432B-B005-5450C42326EF}">
  <ds:schemaRefs>
    <ds:schemaRef ds:uri="http://schemas.microsoft.com/sharepoint/v3/contenttype/forms"/>
  </ds:schemaRefs>
</ds:datastoreItem>
</file>

<file path=customXml/itemProps2.xml><?xml version="1.0" encoding="utf-8"?>
<ds:datastoreItem xmlns:ds="http://schemas.openxmlformats.org/officeDocument/2006/customXml" ds:itemID="{2AEA909A-84DE-4A17-8083-5E77CDEEB71A}">
  <ds:schemaRefs>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082FA5A6-4414-4877-9B3A-12E23A287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QT-2022-N-B63-TT343-75</vt:lpstr>
      <vt:lpstr>'QT-2022-N-B63-TT343-75'!Print_Titles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2024-02-06T04:31:56Z</cp:lastPrinted>
  <dcterms:created xsi:type="dcterms:W3CDTF">2018-08-22T07:49:45Z</dcterms:created>
  <dcterms:modified xsi:type="dcterms:W3CDTF">2024-02-06T04:31:57Z</dcterms:modified>
</cp:coreProperties>
</file>