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1\CÔNG KHAI NGÂN SÁCH\CÔNG KHAI QUÝ\QUÝ IV\"/>
    </mc:Choice>
  </mc:AlternateContent>
  <bookViews>
    <workbookView xWindow="-120" yWindow="-120" windowWidth="19440" windowHeight="11640"/>
  </bookViews>
  <sheets>
    <sheet name="Sheet1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E16" i="1"/>
  <c r="F17" i="1" l="1"/>
  <c r="D16" i="1"/>
  <c r="E24" i="1" l="1"/>
  <c r="G23" i="1"/>
  <c r="G22" i="1"/>
  <c r="G21" i="1"/>
  <c r="G20" i="1"/>
  <c r="G19" i="1"/>
  <c r="F19" i="1" s="1"/>
  <c r="G18" i="1"/>
  <c r="F18" i="1" s="1"/>
  <c r="D17" i="1"/>
  <c r="G13" i="1"/>
  <c r="G11" i="1"/>
  <c r="G10" i="1"/>
  <c r="G9" i="1" s="1"/>
  <c r="F9" i="1" s="1"/>
  <c r="F23" i="1" l="1"/>
  <c r="G16" i="1"/>
  <c r="F16" i="1" s="1"/>
  <c r="F11" i="1"/>
  <c r="D10" i="1" l="1"/>
  <c r="D9" i="1" s="1"/>
  <c r="F10" i="1" l="1"/>
  <c r="F13" i="1"/>
  <c r="E9" i="1"/>
  <c r="E10" i="1"/>
  <c r="E11" i="1"/>
  <c r="E13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<sst xmlns="http://schemas.openxmlformats.org/spreadsheetml/2006/main" count="38" uniqueCount="36">
  <si>
    <t>Đơn vị: Triệu đồng</t>
  </si>
  <si>
    <t>STT</t>
  </si>
  <si>
    <t>NỘI DUNG</t>
  </si>
  <si>
    <t>A</t>
  </si>
  <si>
    <t>B</t>
  </si>
  <si>
    <t>I</t>
  </si>
  <si>
    <t>II</t>
  </si>
  <si>
    <t>Thu chuyển nguồn từ năm trước chuyển sang</t>
  </si>
  <si>
    <t>TỔNG CHI NSĐP</t>
  </si>
  <si>
    <t xml:space="preserve">Chi đầu tư phát triển 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</si>
  <si>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</si>
  <si>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</si>
  <si>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</si>
  <si>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</si>
  <si>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</t>
  </si>
  <si>
    <t>BỘI CHI NSĐP/BỘI THU NSĐP</t>
  </si>
  <si>
    <t>D</t>
  </si>
  <si>
    <t>Thu nội địa</t>
  </si>
  <si>
    <t>Thu viện trợ</t>
  </si>
  <si>
    <t>Biểu số 59/CK-NSNN</t>
  </si>
  <si>
    <t>DỰ TOÁN NĂM</t>
  </si>
  <si>
    <t>SO SÁNH ƯỚC THỰC HIỆN VỚI (%)</t>
  </si>
  <si>
    <t>CÙNG KỲ NĂM TRƯỚC</t>
  </si>
  <si>
    <t>TỔNG NGUỒN THU NSNN TRÊN ĐỊA BÀN</t>
  </si>
  <si>
    <t>Thu cân đối NSNN</t>
  </si>
  <si>
    <t>Thu từ dầu thô</t>
  </si>
  <si>
    <t>Thu cân đối từ hoạt động xuất khẩu, nhập khẩu</t>
  </si>
  <si>
    <t>Chi cân đối NSĐP</t>
  </si>
  <si>
    <t>Chi từ nguồn bổ sung có mục tiêu từ NSTW cho NSĐP</t>
  </si>
  <si>
    <t>CHI TRẢ NỢ  GỐC</t>
  </si>
  <si>
    <t>UBND TỈNH ĐỒNG NAI</t>
  </si>
  <si>
    <t>DỰ TOÁN ĐẦU NĂM</t>
  </si>
  <si>
    <t>ƯỚC THỰC HIỆN NĂM</t>
  </si>
  <si>
    <t>CÂN ĐỐI NGÂN SÁCH ĐỊA PHƯƠNG NĂM 2021</t>
  </si>
  <si>
    <t>(Đính kèm công văn số               /STC-QLNS ngày          /01/2022 của Sở Tài chính)</t>
  </si>
  <si>
    <t>SỞ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</si>
</sst>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  <numFmt numFmtId="165" formatCode="_(* #,##0_);_(* \(#,##0\);_(* &quot;-&quot;??_);_(@_)"/>
  </numFmts>
  <fonts count="24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.VnArial Narrow"/>
      <family val="2"/>
    </font>
    <font>
      <b/>
      <sz val="10.5"/>
      <name val=".VnArial Narrow"/>
      <family val="2"/>
    </font>
    <font>
      <b/>
      <sz val="10.5"/>
      <name val="Times New Romanh"/>
    </font>
    <font>
      <sz val="10.5"/>
      <name val="Times New Roman"/>
      <family val="1"/>
      <charset val="163"/>
    </font>
    <font>
      <u/>
      <sz val="10.5"/>
      <name val="Times New Roman"/>
      <family val="1"/>
    </font>
    <font>
      <b/>
      <sz val="10.5"/>
      <name val="Times New Romanh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4" fillId="0" borderId="0"/>
    <xf numFmtId="0" fontId="9" fillId="0" borderId="0"/>
    <xf numFmtId="0" fontId="12" fillId="0" borderId="0"/>
    <xf numFmtId="0" fontId="1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/>
    <xf numFmtId="0" fontId="5" fillId="0" borderId="0" xfId="0" applyNumberFormat="1" applyFont="1" applyFill="1" applyAlignment="1">
      <alignment vertical="center" wrapText="1"/>
    </xf>
    <xf numFmtId="0" fontId="8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11" applyNumberFormat="1" applyFont="1" applyFill="1" applyBorder="1" applyAlignment="1">
      <alignment horizontal="center" vertical="center" wrapText="1"/>
    </xf>
    <xf numFmtId="9" fontId="5" fillId="0" borderId="0" xfId="12" applyFont="1" applyFill="1" applyBorder="1" applyAlignment="1">
      <alignment horizontal="center" vertical="center" wrapText="1"/>
    </xf>
    <xf numFmtId="165" fontId="4" fillId="0" borderId="0" xfId="11" applyNumberFormat="1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165" fontId="8" fillId="0" borderId="0" xfId="11" applyNumberFormat="1" applyFont="1" applyFill="1" applyAlignment="1">
      <alignment horizontal="centerContinuous" vertical="center"/>
    </xf>
    <xf numFmtId="9" fontId="8" fillId="0" borderId="0" xfId="12" applyFont="1" applyFill="1" applyAlignment="1">
      <alignment horizontal="centerContinuous" vertical="center"/>
    </xf>
    <xf numFmtId="9" fontId="13" fillId="0" borderId="0" xfId="12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65" fontId="8" fillId="0" borderId="0" xfId="11" applyNumberFormat="1" applyFont="1" applyFill="1" applyAlignment="1">
      <alignment vertical="center"/>
    </xf>
    <xf numFmtId="9" fontId="8" fillId="0" borderId="0" xfId="12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0" xfId="11" applyNumberFormat="1" applyFont="1" applyFill="1" applyAlignment="1">
      <alignment vertical="center"/>
    </xf>
    <xf numFmtId="9" fontId="3" fillId="0" borderId="0" xfId="12" applyFont="1" applyFill="1" applyAlignment="1">
      <alignment vertical="center"/>
    </xf>
    <xf numFmtId="165" fontId="3" fillId="0" borderId="0" xfId="11" applyNumberFormat="1" applyFont="1" applyFill="1"/>
    <xf numFmtId="165" fontId="8" fillId="0" borderId="0" xfId="11" applyNumberFormat="1" applyFont="1" applyFill="1"/>
    <xf numFmtId="165" fontId="5" fillId="0" borderId="0" xfId="11" applyNumberFormat="1" applyFont="1" applyFill="1" applyAlignment="1">
      <alignment vertical="center" wrapText="1"/>
    </xf>
    <xf numFmtId="165" fontId="5" fillId="0" borderId="0" xfId="11" applyNumberFormat="1" applyFont="1" applyFill="1" applyBorder="1" applyAlignment="1">
      <alignment horizontal="right"/>
    </xf>
    <xf numFmtId="165" fontId="17" fillId="0" borderId="0" xfId="11" applyNumberFormat="1" applyFont="1" applyFill="1"/>
    <xf numFmtId="0" fontId="17" fillId="0" borderId="0" xfId="0" applyFont="1" applyFill="1"/>
    <xf numFmtId="0" fontId="16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165" fontId="16" fillId="0" borderId="6" xfId="11" applyNumberFormat="1" applyFont="1" applyFill="1" applyBorder="1" applyAlignment="1">
      <alignment vertical="center"/>
    </xf>
    <xf numFmtId="9" fontId="16" fillId="0" borderId="6" xfId="12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165" fontId="17" fillId="0" borderId="6" xfId="11" applyNumberFormat="1" applyFont="1" applyFill="1" applyBorder="1" applyAlignment="1">
      <alignment vertical="center"/>
    </xf>
    <xf numFmtId="9" fontId="17" fillId="0" borderId="6" xfId="12" applyFont="1" applyFill="1" applyBorder="1" applyAlignment="1">
      <alignment vertical="center"/>
    </xf>
    <xf numFmtId="165" fontId="22" fillId="0" borderId="6" xfId="11" applyNumberFormat="1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5" fontId="16" fillId="0" borderId="1" xfId="11" applyNumberFormat="1" applyFont="1" applyFill="1" applyBorder="1" applyAlignment="1">
      <alignment horizontal="center" vertical="center" wrapText="1"/>
    </xf>
    <xf numFmtId="165" fontId="18" fillId="0" borderId="2" xfId="11" applyNumberFormat="1" applyFont="1" applyFill="1" applyBorder="1" applyAlignment="1">
      <alignment horizontal="center" vertical="center" wrapText="1"/>
    </xf>
    <xf numFmtId="165" fontId="18" fillId="0" borderId="3" xfId="11" applyNumberFormat="1" applyFont="1" applyFill="1" applyBorder="1" applyAlignment="1">
      <alignment horizontal="center" vertical="center" wrapText="1"/>
    </xf>
    <xf numFmtId="165" fontId="19" fillId="0" borderId="2" xfId="11" applyNumberFormat="1" applyFont="1" applyFill="1" applyBorder="1" applyAlignment="1">
      <alignment horizontal="center" vertical="center" wrapText="1"/>
    </xf>
    <xf numFmtId="165" fontId="19" fillId="0" borderId="3" xfId="11" applyNumberFormat="1" applyFont="1" applyFill="1" applyBorder="1" applyAlignment="1">
      <alignment horizontal="center" vertical="center" wrapText="1"/>
    </xf>
    <xf numFmtId="9" fontId="16" fillId="0" borderId="4" xfId="12" applyFont="1" applyFill="1" applyBorder="1" applyAlignment="1">
      <alignment horizontal="center" vertical="center" wrapText="1"/>
    </xf>
    <xf numFmtId="9" fontId="16" fillId="0" borderId="5" xfId="12" applyFont="1" applyFill="1" applyBorder="1" applyAlignment="1">
      <alignment horizontal="center" vertical="center" wrapText="1"/>
    </xf>
    <xf numFmtId="9" fontId="16" fillId="0" borderId="1" xfId="12" applyFont="1" applyFill="1" applyBorder="1" applyAlignment="1">
      <alignment horizontal="center" vertical="center" wrapText="1"/>
    </xf>
    <xf numFmtId="9" fontId="16" fillId="0" borderId="3" xfId="1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</cellXfs>
  <cellStyles count="13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1</xdr:row>
      <xdr:rowOff>200025</xdr:rowOff>
    </xdr:from>
    <xdr:to>
      <xdr:col>1</xdr:col>
      <xdr:colOff>1600200</xdr:colOff>
      <xdr:row>1</xdr:row>
      <xdr:rowOff>200025</xdr:rowOff>
    </xdr:to>
    <xdr:cxnSp macro="">
      <xdr:nvCxnSpPr>
        <xdr:cNvPr id="3" name="Straight Connector 2"/>
        <xdr:cNvCxnSpPr/>
      </xdr:nvCxnSpPr>
      <xdr:spPr>
        <a:xfrm>
          <a:off x="1304925" y="466725"/>
          <a:ext cx="619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%202022%2022.11%20G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30"/>
      <sheetName val="32"/>
      <sheetName val="33"/>
      <sheetName val="37"/>
      <sheetName val="39"/>
      <sheetName val="41"/>
      <sheetName val="42"/>
      <sheetName val="I Thu"/>
      <sheetName val="II Chi"/>
      <sheetName val="I TTR THU"/>
      <sheetName val="II TTR CHI"/>
      <sheetName val="III Chi_Tinh"/>
      <sheetName val="IV Thu_H"/>
      <sheetName val="V Chi_H"/>
      <sheetName val="VI BS_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55745667.545680985</v>
          </cell>
        </row>
        <row r="11">
          <cell r="L11">
            <v>41842136.547530986</v>
          </cell>
        </row>
        <row r="64">
          <cell r="L64">
            <v>13903530.99815</v>
          </cell>
        </row>
      </sheetData>
      <sheetData sheetId="13">
        <row r="10">
          <cell r="N10">
            <v>21771525.401843999</v>
          </cell>
        </row>
        <row r="11">
          <cell r="N11">
            <v>7323852.089501</v>
          </cell>
        </row>
        <row r="22">
          <cell r="N22">
            <v>13335470.312342998</v>
          </cell>
        </row>
        <row r="36">
          <cell r="N36">
            <v>0</v>
          </cell>
        </row>
        <row r="37">
          <cell r="N37">
            <v>2910</v>
          </cell>
        </row>
        <row r="38">
          <cell r="N38">
            <v>0</v>
          </cell>
        </row>
        <row r="40">
          <cell r="N40">
            <v>4462529.5878219996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J5" sqref="J5"/>
    </sheetView>
  </sheetViews>
  <sheetFormatPr defaultColWidth="12.85546875" defaultRowHeight="15.75"/>
  <cols>
    <col min="1" max="1" width="4.85546875" style="18" customWidth="1"/>
    <col min="2" max="2" width="40.7109375" style="18" customWidth="1"/>
    <col min="3" max="3" width="13.28515625" style="19" customWidth="1"/>
    <col min="4" max="4" width="12.85546875" style="19" customWidth="1"/>
    <col min="5" max="5" width="8.28515625" style="20" customWidth="1"/>
    <col min="6" max="6" width="10.7109375" style="20" customWidth="1"/>
    <col min="7" max="7" width="11.5703125" style="21" hidden="1" customWidth="1"/>
    <col min="8" max="16384" width="12.85546875" style="1"/>
  </cols>
  <sheetData>
    <row r="1" spans="1:14" ht="21" customHeight="1">
      <c r="A1" s="61" t="s">
        <v>30</v>
      </c>
      <c r="B1" s="61"/>
      <c r="C1" s="9"/>
      <c r="D1" s="46" t="s">
        <v>19</v>
      </c>
      <c r="E1" s="47"/>
      <c r="F1" s="47"/>
    </row>
    <row r="2" spans="1:14" ht="21" customHeight="1">
      <c r="A2" s="45"/>
      <c r="B2" s="62" t="s">
        <v>35</v>
      </c>
      <c r="C2" s="9"/>
      <c r="D2" s="43"/>
      <c r="E2" s="44"/>
      <c r="F2" s="44"/>
    </row>
    <row r="3" spans="1:14" s="3" customFormat="1" ht="33" customHeight="1">
      <c r="A3" s="10" t="s">
        <v>33</v>
      </c>
      <c r="B3" s="10"/>
      <c r="C3" s="11"/>
      <c r="D3" s="11"/>
      <c r="E3" s="12"/>
      <c r="F3" s="12"/>
      <c r="G3" s="22"/>
    </row>
    <row r="4" spans="1:14" ht="15.75" customHeight="1">
      <c r="A4" s="48" t="s">
        <v>34</v>
      </c>
      <c r="B4" s="48"/>
      <c r="C4" s="48"/>
      <c r="D4" s="48"/>
      <c r="E4" s="48"/>
      <c r="F4" s="48"/>
      <c r="G4" s="23"/>
      <c r="H4" s="2"/>
      <c r="I4" s="2"/>
      <c r="J4" s="2"/>
      <c r="K4" s="2"/>
      <c r="L4" s="2"/>
      <c r="M4" s="2"/>
      <c r="N4" s="2"/>
    </row>
    <row r="5" spans="1:14" ht="19.5" customHeight="1">
      <c r="A5" s="6"/>
      <c r="B5" s="5"/>
      <c r="C5" s="7"/>
      <c r="D5" s="7"/>
      <c r="E5" s="8"/>
      <c r="F5" s="13" t="s">
        <v>0</v>
      </c>
      <c r="G5" s="24"/>
      <c r="H5" s="4"/>
      <c r="I5" s="4"/>
      <c r="J5" s="2"/>
      <c r="K5" s="2"/>
      <c r="L5" s="2"/>
      <c r="M5" s="2"/>
      <c r="N5" s="2"/>
    </row>
    <row r="6" spans="1:14" s="26" customFormat="1" ht="42.75" customHeight="1">
      <c r="A6" s="49" t="s">
        <v>1</v>
      </c>
      <c r="B6" s="49" t="s">
        <v>2</v>
      </c>
      <c r="C6" s="52" t="s">
        <v>31</v>
      </c>
      <c r="D6" s="52" t="s">
        <v>32</v>
      </c>
      <c r="E6" s="57" t="s">
        <v>21</v>
      </c>
      <c r="F6" s="58"/>
      <c r="G6" s="25"/>
    </row>
    <row r="7" spans="1:14" s="26" customFormat="1" ht="13.5">
      <c r="A7" s="50"/>
      <c r="B7" s="50"/>
      <c r="C7" s="53"/>
      <c r="D7" s="55"/>
      <c r="E7" s="59" t="s">
        <v>20</v>
      </c>
      <c r="F7" s="59" t="s">
        <v>22</v>
      </c>
      <c r="G7" s="25"/>
    </row>
    <row r="8" spans="1:14" s="26" customFormat="1" ht="41.25" customHeight="1">
      <c r="A8" s="51"/>
      <c r="B8" s="51"/>
      <c r="C8" s="54"/>
      <c r="D8" s="56"/>
      <c r="E8" s="60"/>
      <c r="F8" s="60"/>
      <c r="G8" s="25"/>
    </row>
    <row r="9" spans="1:14" s="26" customFormat="1" ht="24.95" customHeight="1">
      <c r="A9" s="27" t="s">
        <v>3</v>
      </c>
      <c r="B9" s="28" t="s">
        <v>23</v>
      </c>
      <c r="C9" s="29">
        <v>47184700</v>
      </c>
      <c r="D9" s="29">
        <f>+D10+D15</f>
        <v>62366787</v>
      </c>
      <c r="E9" s="30">
        <f>+D9/C9</f>
        <v>1.3217586844888281</v>
      </c>
      <c r="F9" s="30">
        <f>+D9/G9</f>
        <v>1.1187737046810555</v>
      </c>
      <c r="G9" s="25">
        <f>+G10</f>
        <v>55745667.545680985</v>
      </c>
    </row>
    <row r="10" spans="1:14" s="26" customFormat="1" ht="24.95" customHeight="1">
      <c r="A10" s="27" t="s">
        <v>5</v>
      </c>
      <c r="B10" s="31" t="s">
        <v>24</v>
      </c>
      <c r="C10" s="29">
        <v>47184700</v>
      </c>
      <c r="D10" s="29">
        <f>+D11+D12+D13+D14</f>
        <v>62366787</v>
      </c>
      <c r="E10" s="30">
        <f t="shared" ref="E10:E24" si="0">+D10/C10</f>
        <v>1.3217586844888281</v>
      </c>
      <c r="F10" s="30">
        <f t="shared" ref="F10:F13" si="1">+D10/G10</f>
        <v>1.1187737046810555</v>
      </c>
      <c r="G10" s="25">
        <f>+'[1]I TTR THU'!$L$10</f>
        <v>55745667.545680985</v>
      </c>
    </row>
    <row r="11" spans="1:14" s="26" customFormat="1" ht="24.95" customHeight="1">
      <c r="A11" s="32">
        <v>1</v>
      </c>
      <c r="B11" s="33" t="s">
        <v>17</v>
      </c>
      <c r="C11" s="34">
        <v>33934700</v>
      </c>
      <c r="D11" s="34">
        <v>44766787</v>
      </c>
      <c r="E11" s="35">
        <f t="shared" si="0"/>
        <v>1.3192038532829229</v>
      </c>
      <c r="F11" s="35">
        <f>+D11/G11</f>
        <v>1.0698972541506508</v>
      </c>
      <c r="G11" s="25">
        <f>+'[1]I TTR THU'!$L$11</f>
        <v>41842136.547530986</v>
      </c>
    </row>
    <row r="12" spans="1:14" s="26" customFormat="1" ht="24.95" customHeight="1">
      <c r="A12" s="32">
        <v>2</v>
      </c>
      <c r="B12" s="33" t="s">
        <v>25</v>
      </c>
      <c r="C12" s="29">
        <v>0</v>
      </c>
      <c r="D12" s="36"/>
      <c r="E12" s="35"/>
      <c r="F12" s="35"/>
      <c r="G12" s="25"/>
    </row>
    <row r="13" spans="1:14" s="26" customFormat="1" ht="24.95" customHeight="1">
      <c r="A13" s="32">
        <v>3</v>
      </c>
      <c r="B13" s="33" t="s">
        <v>26</v>
      </c>
      <c r="C13" s="34">
        <v>13250000</v>
      </c>
      <c r="D13" s="34">
        <v>17600000</v>
      </c>
      <c r="E13" s="35">
        <f t="shared" si="0"/>
        <v>1.3283018867924528</v>
      </c>
      <c r="F13" s="35">
        <f t="shared" si="1"/>
        <v>1.2658654842674031</v>
      </c>
      <c r="G13" s="25">
        <f>+'[1]I TTR THU'!$L$64</f>
        <v>13903530.99815</v>
      </c>
    </row>
    <row r="14" spans="1:14" s="26" customFormat="1" ht="24.95" customHeight="1">
      <c r="A14" s="32">
        <v>4</v>
      </c>
      <c r="B14" s="33" t="s">
        <v>18</v>
      </c>
      <c r="C14" s="29">
        <v>0</v>
      </c>
      <c r="D14" s="36"/>
      <c r="E14" s="35"/>
      <c r="F14" s="35"/>
      <c r="G14" s="25"/>
    </row>
    <row r="15" spans="1:14" s="26" customFormat="1" ht="24.95" customHeight="1">
      <c r="A15" s="27" t="s">
        <v>6</v>
      </c>
      <c r="B15" s="31" t="s">
        <v>7</v>
      </c>
      <c r="C15" s="34">
        <v>0</v>
      </c>
      <c r="D15" s="34"/>
      <c r="E15" s="35"/>
      <c r="F15" s="35"/>
      <c r="G15" s="25"/>
    </row>
    <row r="16" spans="1:14" s="26" customFormat="1" ht="24.95" customHeight="1">
      <c r="A16" s="27" t="s">
        <v>4</v>
      </c>
      <c r="B16" s="37" t="s">
        <v>8</v>
      </c>
      <c r="C16" s="29">
        <v>28709234</v>
      </c>
      <c r="D16" s="29">
        <f>+D17+D23</f>
        <v>27381260</v>
      </c>
      <c r="E16" s="30">
        <f>+D16/C16</f>
        <v>0.95374401142155174</v>
      </c>
      <c r="F16" s="30">
        <f>+D16/G16</f>
        <v>1.0437296106448624</v>
      </c>
      <c r="G16" s="25">
        <f>+G17+G23</f>
        <v>26234054.989666</v>
      </c>
    </row>
    <row r="17" spans="1:7" s="26" customFormat="1" ht="24.95" customHeight="1">
      <c r="A17" s="27" t="s">
        <v>5</v>
      </c>
      <c r="B17" s="31" t="s">
        <v>27</v>
      </c>
      <c r="C17" s="29">
        <v>23545251</v>
      </c>
      <c r="D17" s="29">
        <f>SUM(D18:D22)+153818</f>
        <v>22733675</v>
      </c>
      <c r="E17" s="30">
        <f t="shared" si="0"/>
        <v>0.96553122326026597</v>
      </c>
      <c r="F17" s="30">
        <f>+D17/G17</f>
        <v>1.0441930264598966</v>
      </c>
      <c r="G17" s="25">
        <f>+'[1]II TTR CHI'!$N$10</f>
        <v>21771525.401843999</v>
      </c>
    </row>
    <row r="18" spans="1:7" s="26" customFormat="1" ht="24.95" customHeight="1">
      <c r="A18" s="38">
        <v>1</v>
      </c>
      <c r="B18" s="39" t="s">
        <v>9</v>
      </c>
      <c r="C18" s="34">
        <v>9071600</v>
      </c>
      <c r="D18" s="34">
        <v>8159580</v>
      </c>
      <c r="E18" s="35">
        <f t="shared" si="0"/>
        <v>0.89946426209268482</v>
      </c>
      <c r="F18" s="35">
        <f>+D18/G18</f>
        <v>1.1141104299057385</v>
      </c>
      <c r="G18" s="25">
        <f>+'[1]II TTR CHI'!$N$11</f>
        <v>7323852.089501</v>
      </c>
    </row>
    <row r="19" spans="1:7" s="26" customFormat="1" ht="24.95" customHeight="1">
      <c r="A19" s="38">
        <v>2</v>
      </c>
      <c r="B19" s="39" t="s">
        <v>10</v>
      </c>
      <c r="C19" s="34">
        <v>13865490</v>
      </c>
      <c r="D19" s="34">
        <v>13861167</v>
      </c>
      <c r="E19" s="35">
        <f t="shared" si="0"/>
        <v>0.99968821873586866</v>
      </c>
      <c r="F19" s="35">
        <f>+D19/G19</f>
        <v>1.0394209334462265</v>
      </c>
      <c r="G19" s="25">
        <f>+'[1]II TTR CHI'!$N$22</f>
        <v>13335470.312342998</v>
      </c>
    </row>
    <row r="20" spans="1:7" s="26" customFormat="1" ht="31.5" customHeight="1">
      <c r="A20" s="38">
        <v>3</v>
      </c>
      <c r="B20" s="40" t="s">
        <v>11</v>
      </c>
      <c r="C20" s="34">
        <v>6200</v>
      </c>
      <c r="D20" s="34">
        <v>6200</v>
      </c>
      <c r="E20" s="35">
        <f t="shared" si="0"/>
        <v>1</v>
      </c>
      <c r="F20" s="35"/>
      <c r="G20" s="25">
        <f>+'[1]II TTR CHI'!$N$38</f>
        <v>0</v>
      </c>
    </row>
    <row r="21" spans="1:7" s="26" customFormat="1" ht="24.95" customHeight="1">
      <c r="A21" s="38">
        <v>4</v>
      </c>
      <c r="B21" s="39" t="s">
        <v>12</v>
      </c>
      <c r="C21" s="34">
        <v>2910</v>
      </c>
      <c r="D21" s="34">
        <v>2910</v>
      </c>
      <c r="E21" s="35">
        <f t="shared" si="0"/>
        <v>1</v>
      </c>
      <c r="F21" s="35"/>
      <c r="G21" s="25">
        <f>+'[1]II TTR CHI'!$N$37</f>
        <v>2910</v>
      </c>
    </row>
    <row r="22" spans="1:7" s="26" customFormat="1" ht="24.95" customHeight="1">
      <c r="A22" s="38">
        <v>5</v>
      </c>
      <c r="B22" s="39" t="s">
        <v>13</v>
      </c>
      <c r="C22" s="34">
        <v>450000</v>
      </c>
      <c r="D22" s="34">
        <v>550000</v>
      </c>
      <c r="E22" s="35">
        <f t="shared" si="0"/>
        <v>1.2222222222222223</v>
      </c>
      <c r="F22" s="35"/>
      <c r="G22" s="25">
        <f>+'[1]II TTR CHI'!$N$36</f>
        <v>0</v>
      </c>
    </row>
    <row r="23" spans="1:7" s="26" customFormat="1" ht="37.5" customHeight="1">
      <c r="A23" s="27" t="s">
        <v>6</v>
      </c>
      <c r="B23" s="41" t="s">
        <v>28</v>
      </c>
      <c r="C23" s="29">
        <v>5163983</v>
      </c>
      <c r="D23" s="29">
        <v>4647585</v>
      </c>
      <c r="E23" s="30">
        <f t="shared" si="0"/>
        <v>0.90000005809469164</v>
      </c>
      <c r="F23" s="30">
        <f>+D23/G23</f>
        <v>1.04146872497675</v>
      </c>
      <c r="G23" s="25">
        <f>+'[1]II TTR CHI'!$N$40</f>
        <v>4462529.5878219996</v>
      </c>
    </row>
    <row r="24" spans="1:7" s="26" customFormat="1" ht="24.95" customHeight="1">
      <c r="A24" s="27" t="s">
        <v>14</v>
      </c>
      <c r="B24" s="37" t="s">
        <v>15</v>
      </c>
      <c r="C24" s="29">
        <v>5400</v>
      </c>
      <c r="D24" s="29">
        <v>5400</v>
      </c>
      <c r="E24" s="30">
        <f t="shared" si="0"/>
        <v>1</v>
      </c>
      <c r="F24" s="35"/>
      <c r="G24" s="25"/>
    </row>
    <row r="25" spans="1:7" s="42" customFormat="1" ht="24.95" customHeight="1">
      <c r="A25" s="27" t="s">
        <v>16</v>
      </c>
      <c r="B25" s="37" t="s">
        <v>29</v>
      </c>
      <c r="C25" s="29"/>
      <c r="D25" s="34"/>
      <c r="E25" s="35"/>
      <c r="F25" s="35"/>
    </row>
    <row r="26" spans="1:7" ht="19.5" customHeight="1">
      <c r="A26" s="14"/>
      <c r="B26" s="14"/>
      <c r="C26" s="15"/>
      <c r="D26" s="15"/>
      <c r="E26" s="16"/>
      <c r="F26" s="16"/>
    </row>
    <row r="27" spans="1:7" ht="18.75">
      <c r="A27" s="17"/>
      <c r="B27" s="14"/>
      <c r="C27" s="15"/>
      <c r="D27" s="15"/>
      <c r="E27" s="16"/>
      <c r="F27" s="16"/>
    </row>
    <row r="28" spans="1:7" ht="11.25" customHeight="1">
      <c r="A28" s="17"/>
      <c r="B28" s="17"/>
      <c r="C28" s="15"/>
      <c r="D28" s="15"/>
      <c r="E28" s="16"/>
      <c r="F28" s="16"/>
    </row>
    <row r="29" spans="1:7" ht="18.75">
      <c r="A29" s="17"/>
      <c r="B29" s="17"/>
      <c r="C29" s="15"/>
      <c r="D29" s="15"/>
      <c r="E29" s="16"/>
      <c r="F29" s="16"/>
    </row>
    <row r="30" spans="1:7" ht="18.75">
      <c r="A30" s="17"/>
      <c r="B30" s="17"/>
      <c r="C30" s="15"/>
      <c r="D30" s="15"/>
      <c r="E30" s="16"/>
      <c r="F30" s="16"/>
    </row>
    <row r="31" spans="1:7" ht="18.75">
      <c r="A31" s="17"/>
      <c r="B31" s="17"/>
      <c r="C31" s="15"/>
      <c r="D31" s="15"/>
      <c r="E31" s="16"/>
      <c r="F31" s="16"/>
    </row>
    <row r="32" spans="1:7" ht="18.75">
      <c r="A32" s="17"/>
      <c r="B32" s="17"/>
      <c r="C32" s="15"/>
      <c r="D32" s="15"/>
      <c r="E32" s="16"/>
      <c r="F32" s="16"/>
    </row>
    <row r="33" spans="1:6" ht="18.75">
      <c r="A33" s="17"/>
      <c r="B33" s="17"/>
      <c r="C33" s="15"/>
      <c r="D33" s="15"/>
      <c r="E33" s="16"/>
      <c r="F33" s="16"/>
    </row>
    <row r="34" spans="1:6" ht="18.75">
      <c r="A34" s="17"/>
      <c r="B34" s="17"/>
      <c r="C34" s="15"/>
      <c r="D34" s="15"/>
      <c r="E34" s="16"/>
      <c r="F34" s="16"/>
    </row>
  </sheetData>
  <mergeCells count="10">
    <mergeCell ref="D1:F1"/>
    <mergeCell ref="A4:F4"/>
    <mergeCell ref="A6:A8"/>
    <mergeCell ref="B6:B8"/>
    <mergeCell ref="C6:C8"/>
    <mergeCell ref="D6:D8"/>
    <mergeCell ref="E6:F6"/>
    <mergeCell ref="E7:E8"/>
    <mergeCell ref="F7:F8"/>
    <mergeCell ref="A1:B1"/>
  </mergeCells>
  <printOptions horizontalCentered="1"/>
  <pageMargins left="0.7" right="0.2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6151B-54DB-4FCF-8E67-AC919E6B7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5F69A1-DFB1-49A6-BCA5-D4062F3EC2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06F428-C5C5-42A0-945C-82FC191F8835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2022-01-05T08:34:42Z</cp:lastPrinted>
  <dcterms:created xsi:type="dcterms:W3CDTF">2018-08-22T07:49:45Z</dcterms:created>
  <dcterms:modified xsi:type="dcterms:W3CDTF">2022-01-05T08:44:00Z</dcterms:modified>
</cp:coreProperties>
</file>