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HUNG\Google Drive\NĂM 2021\CÔNG KHAI NGÂN SÁCH\CÔNG KHAI QUÝ\QUÝ IV\"/>
    </mc:Choice>
  </mc:AlternateContent>
  <bookViews>
    <workbookView xWindow="-120" yWindow="-120" windowWidth="19440" windowHeight="11640"/>
  </bookViews>
  <sheets>
    <sheet name="Sheet1" sheetId="1" r:id="rId1"/>
  </sheets>
  <externalReferences>
    <externalReference r:id="rId2"/>
  </externalReferenc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 l="1"/>
  <c r="G9" i="1"/>
  <c r="G39" i="1"/>
  <c r="G38" i="1"/>
  <c r="G29" i="1"/>
  <c r="G27" i="1"/>
  <c r="G26" i="1"/>
  <c r="G25" i="1"/>
  <c r="G24" i="1"/>
  <c r="G23" i="1"/>
  <c r="G21" i="1"/>
  <c r="G20" i="1"/>
  <c r="G19" i="1"/>
  <c r="G18" i="1"/>
  <c r="G16" i="1"/>
  <c r="G15" i="1"/>
  <c r="G14" i="1"/>
  <c r="G13" i="1"/>
  <c r="G12" i="1"/>
  <c r="G11" i="1"/>
  <c r="G10" i="1"/>
  <c r="D10" i="1"/>
  <c r="G37" i="1" l="1"/>
  <c r="G8" i="1"/>
  <c r="G17" i="1"/>
  <c r="D37" i="1"/>
  <c r="D17" i="1"/>
  <c r="F9" i="1" l="1"/>
  <c r="F10" i="1"/>
  <c r="F11" i="1"/>
  <c r="F12" i="1"/>
  <c r="F13" i="1"/>
  <c r="F14" i="1"/>
  <c r="F15" i="1"/>
  <c r="F16" i="1"/>
  <c r="F17" i="1"/>
  <c r="F18" i="1"/>
  <c r="F19" i="1"/>
  <c r="F20" i="1"/>
  <c r="F21" i="1"/>
  <c r="F23" i="1"/>
  <c r="F24" i="1"/>
  <c r="F25" i="1"/>
  <c r="F26" i="1"/>
  <c r="F27" i="1"/>
  <c r="F29" i="1"/>
  <c r="F37" i="1"/>
  <c r="F38" i="1"/>
  <c r="F39" i="1"/>
  <c r="F8" i="1"/>
  <c r="E9" i="1"/>
  <c r="E10" i="1"/>
  <c r="E11" i="1"/>
  <c r="E12" i="1"/>
  <c r="E13" i="1"/>
  <c r="E14" i="1"/>
  <c r="E15" i="1"/>
  <c r="E16" i="1"/>
  <c r="E17" i="1"/>
  <c r="E19" i="1"/>
  <c r="E20" i="1"/>
  <c r="E21" i="1"/>
  <c r="E23" i="1"/>
  <c r="E24" i="1"/>
  <c r="E25" i="1"/>
  <c r="E26" i="1"/>
  <c r="E27" i="1"/>
  <c r="E29" i="1"/>
  <c r="E37" i="1"/>
  <c r="E38" i="1"/>
  <c r="E39" i="1"/>
  <c r="E8" i="1"/>
  <c r="A31" i="1" l="1"/>
  <c r="A32" i="1" s="1"/>
  <c r="A33" i="1" s="1"/>
  <c r="A26" i="1"/>
  <c r="A27" i="1" s="1"/>
  <c r="A24" i="1"/>
  <c r="A11" i="1"/>
  <c r="A12" i="1"/>
  <c r="A13" i="1" s="1"/>
  <c r="A14" i="1" s="1"/>
  <c r="A15" i="1" s="1"/>
  <c r="A16" i="1" s="1"/>
</calcChain>
</file>

<file path=xl/sharedStrings.xml><?xml version="1.0" encoding="utf-8"?>
<sst xmlns="http://schemas.openxmlformats.org/spreadsheetml/2006/main" count="56" uniqueCount="52">
  <si>
    <t>Đơn vị: Triệu đồng</t>
  </si>
  <si>
    <t>STT</t>
  </si>
  <si>
    <t>NỘI DUNG</t>
  </si>
  <si>
    <t>A</t>
  </si>
  <si>
    <t>B</t>
  </si>
  <si>
    <t>I</t>
  </si>
  <si>
    <t>II</t>
  </si>
  <si>
    <t>III</t>
  </si>
  <si>
    <t>-</t>
  </si>
  <si>
    <t>Thu nội địa</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</si>
  <si>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</si>
  <si>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</si>
  <si>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</si>
  <si>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</si>
  <si>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</si>
  <si>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</si>
  <si>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</si>
  <si>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</si>
  <si>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</si>
  <si>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</si>
  <si>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</si>
  <si>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</si>
  <si>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</si>
  <si>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</si>
  <si>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</si>
  <si>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</si>
  <si>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</si>
  <si>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</si>
  <si>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</si>
  <si>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</si>
  <si>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</si>
  <si>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</si>
  <si>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</si>
  <si>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 NĂM</t>
  </si>
  <si>
    <t>SO SÁNH ƯỚC THỰC HIỆN VỚI (%)</t>
  </si>
  <si>
    <t>CÙNG KỲ NĂM TRƯỚC</t>
  </si>
  <si>
    <t>Thu từ dầu thô</t>
  </si>
  <si>
    <t>Biểu số 60/CK-NSNN</t>
  </si>
  <si>
    <t>TỔNG THU NSNN TRÊN ĐỊA BÀN</t>
  </si>
  <si>
    <t>Thu từ khu vực DNNN</t>
  </si>
  <si>
    <t>Các khoản thu về nhà, đất</t>
  </si>
  <si>
    <t>Thu từ hoạt động xuất nhập khẩu</t>
  </si>
  <si>
    <t>THU NSĐP ĐƯỢC HƯỞNG THEO PHÂN CẤP</t>
  </si>
  <si>
    <t>Từ các khoản thu phân chia</t>
  </si>
  <si>
    <t>Các khoản thu NSĐP được hưởng 100%</t>
  </si>
  <si>
    <t>IV</t>
  </si>
  <si>
    <t>UBND TỈNH ĐỒNG NAI</t>
  </si>
  <si>
    <t xml:space="preserve">SỞ TÀI CHÍNH </t>
  </si>
  <si>
    <t>ƯỚC THỰC HIỆN THU NGÂN SÁCH NHÀ NƯỚC NĂM 2021</t>
  </si>
  <si>
    <t>(Đính kèm công văn số               /STC-QLNS ngày         /01/2022 của Sở Tài chính)</t>
  </si>
  <si>
    <t>ƯỚC THỰC HIỆN NĂM</t>
  </si>
  <si>
    <t>DỰ TOÁN ĐẦU NĂM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</si>
</sst>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23"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b/>
      <sz val="10.5"/>
      <name val="Times New Roman"/>
      <family val="1"/>
      <charset val="163"/>
    </font>
    <font>
      <sz val="10.5"/>
      <name val="Times New Roman"/>
      <family val="1"/>
      <charset val="163"/>
    </font>
    <font>
      <i/>
      <sz val="10.5"/>
      <name val="Times New Roman"/>
      <family val="1"/>
      <charset val="163"/>
    </font>
    <font>
      <sz val="10.5"/>
      <color indexed="62"/>
      <name val="Times New Roman"/>
      <family val="1"/>
      <charset val="163"/>
    </font>
    <font>
      <sz val="10.5"/>
      <name val="Times New Roman"/>
      <family val="1"/>
    </font>
    <font>
      <b/>
      <sz val="10.5"/>
      <name val="Times New Roman"/>
      <family val="1"/>
    </font>
    <font>
      <b/>
      <sz val="13.5"/>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164" fontId="11" fillId="0" borderId="0" applyFont="0" applyFill="0" applyBorder="0" applyAlignment="0" applyProtection="0"/>
    <xf numFmtId="0" fontId="8" fillId="0" borderId="0"/>
    <xf numFmtId="0" fontId="9" fillId="0" borderId="0"/>
    <xf numFmtId="0" fontId="2" fillId="0" borderId="0"/>
    <xf numFmtId="0" fontId="14" fillId="0" borderId="0"/>
    <xf numFmtId="0" fontId="8" fillId="0" borderId="0"/>
    <xf numFmtId="0" fontId="12" fillId="0" borderId="0"/>
    <xf numFmtId="0" fontId="1" fillId="0" borderId="0"/>
    <xf numFmtId="43" fontId="15" fillId="0" borderId="0" applyFont="0" applyFill="0" applyBorder="0" applyAlignment="0" applyProtection="0"/>
    <xf numFmtId="9" fontId="15" fillId="0" borderId="0" applyFont="0" applyFill="0" applyBorder="0" applyAlignment="0" applyProtection="0"/>
  </cellStyleXfs>
  <cellXfs count="56">
    <xf numFmtId="0" fontId="0" fillId="0" borderId="0" xfId="0"/>
    <xf numFmtId="0" fontId="3" fillId="0" borderId="0" xfId="0" applyFont="1" applyFill="1"/>
    <xf numFmtId="0" fontId="7" fillId="0" borderId="0" xfId="0" applyFont="1" applyFill="1"/>
    <xf numFmtId="165" fontId="4" fillId="0" borderId="0" xfId="11" applyNumberFormat="1" applyFont="1" applyFill="1" applyAlignment="1"/>
    <xf numFmtId="165" fontId="3" fillId="0" borderId="0" xfId="11" applyNumberFormat="1" applyFont="1" applyFill="1" applyAlignment="1">
      <alignment horizontal="centerContinuous"/>
    </xf>
    <xf numFmtId="165" fontId="7" fillId="0" borderId="0" xfId="11" applyNumberFormat="1" applyFont="1" applyFill="1"/>
    <xf numFmtId="165" fontId="3" fillId="0" borderId="0" xfId="11" applyNumberFormat="1" applyFont="1" applyFill="1"/>
    <xf numFmtId="9" fontId="3" fillId="0" borderId="0" xfId="12" applyFont="1" applyFill="1" applyAlignment="1">
      <alignment horizontal="center"/>
    </xf>
    <xf numFmtId="9" fontId="7" fillId="0" borderId="0" xfId="12" applyFont="1" applyFill="1" applyAlignment="1">
      <alignment horizontal="center"/>
    </xf>
    <xf numFmtId="0" fontId="6" fillId="0" borderId="0" xfId="0" quotePrefix="1" applyFont="1" applyFill="1" applyAlignment="1">
      <alignment horizontal="left" vertical="center"/>
    </xf>
    <xf numFmtId="0" fontId="3" fillId="0" borderId="0" xfId="0" applyFont="1" applyFill="1" applyAlignment="1">
      <alignment vertical="center"/>
    </xf>
    <xf numFmtId="0" fontId="17" fillId="0" borderId="0" xfId="0" applyFont="1" applyFill="1"/>
    <xf numFmtId="9" fontId="16" fillId="0" borderId="1" xfId="12" applyFont="1" applyFill="1" applyBorder="1" applyAlignment="1">
      <alignment horizontal="center" vertical="center" wrapText="1"/>
    </xf>
    <xf numFmtId="165" fontId="16" fillId="0" borderId="0" xfId="11" applyNumberFormat="1" applyFont="1" applyFill="1" applyAlignment="1">
      <alignment vertical="center"/>
    </xf>
    <xf numFmtId="0" fontId="16" fillId="0" borderId="0" xfId="0" applyFont="1" applyFill="1" applyAlignment="1">
      <alignment vertical="center"/>
    </xf>
    <xf numFmtId="165" fontId="17" fillId="0" borderId="0" xfId="11" applyNumberFormat="1" applyFont="1" applyFill="1"/>
    <xf numFmtId="0" fontId="7" fillId="0" borderId="0" xfId="0" applyFont="1" applyFill="1" applyAlignment="1">
      <alignment vertical="center"/>
    </xf>
    <xf numFmtId="0" fontId="7" fillId="0" borderId="0" xfId="4" applyFont="1" applyFill="1" applyAlignment="1">
      <alignment vertical="center"/>
    </xf>
    <xf numFmtId="0" fontId="16" fillId="0" borderId="4" xfId="0" applyFont="1" applyFill="1" applyBorder="1" applyAlignment="1">
      <alignment horizontal="center" vertical="center"/>
    </xf>
    <xf numFmtId="0" fontId="16" fillId="0" borderId="4" xfId="0" applyNumberFormat="1" applyFont="1" applyFill="1" applyBorder="1" applyAlignment="1">
      <alignment horizontal="left" vertical="center" wrapText="1"/>
    </xf>
    <xf numFmtId="165" fontId="16" fillId="0" borderId="4" xfId="11" applyNumberFormat="1" applyFont="1" applyFill="1" applyBorder="1" applyAlignment="1">
      <alignment vertical="center"/>
    </xf>
    <xf numFmtId="9" fontId="16" fillId="0" borderId="4" xfId="12" applyFont="1" applyFill="1" applyBorder="1" applyAlignment="1">
      <alignment horizontal="center" vertical="center"/>
    </xf>
    <xf numFmtId="0" fontId="16" fillId="0" borderId="4" xfId="0" applyFont="1" applyFill="1" applyBorder="1" applyAlignment="1">
      <alignment vertical="center"/>
    </xf>
    <xf numFmtId="0" fontId="17" fillId="0" borderId="4" xfId="0" applyFont="1" applyFill="1" applyBorder="1" applyAlignment="1">
      <alignment horizontal="center" vertical="center"/>
    </xf>
    <xf numFmtId="0" fontId="17" fillId="0" borderId="4" xfId="0" applyFont="1" applyFill="1" applyBorder="1" applyAlignment="1">
      <alignment vertical="center"/>
    </xf>
    <xf numFmtId="165" fontId="17" fillId="0" borderId="4" xfId="11" applyNumberFormat="1" applyFont="1" applyFill="1" applyBorder="1" applyAlignment="1">
      <alignment vertical="center"/>
    </xf>
    <xf numFmtId="9" fontId="17" fillId="0" borderId="4" xfId="12" applyFont="1" applyFill="1" applyBorder="1" applyAlignment="1">
      <alignment horizontal="center" vertical="center"/>
    </xf>
    <xf numFmtId="0" fontId="18" fillId="0" borderId="4" xfId="0" quotePrefix="1" applyFont="1" applyFill="1" applyBorder="1" applyAlignment="1">
      <alignment horizontal="center" vertical="center"/>
    </xf>
    <xf numFmtId="0" fontId="18" fillId="0" borderId="4" xfId="0" applyFont="1" applyFill="1" applyBorder="1" applyAlignment="1">
      <alignment vertical="center"/>
    </xf>
    <xf numFmtId="165" fontId="18" fillId="0" borderId="4" xfId="11" applyNumberFormat="1" applyFont="1" applyFill="1" applyBorder="1" applyAlignment="1">
      <alignment vertical="center"/>
    </xf>
    <xf numFmtId="9" fontId="18" fillId="0" borderId="4" xfId="12" applyFont="1" applyFill="1" applyBorder="1" applyAlignment="1">
      <alignment horizontal="center" vertical="center"/>
    </xf>
    <xf numFmtId="0" fontId="17" fillId="0" borderId="4" xfId="0" applyFont="1" applyFill="1" applyBorder="1" applyAlignment="1">
      <alignment horizontal="justify" vertical="center" wrapText="1"/>
    </xf>
    <xf numFmtId="165" fontId="19" fillId="0" borderId="4" xfId="11" applyNumberFormat="1" applyFont="1" applyFill="1" applyBorder="1" applyAlignment="1">
      <alignment vertical="center"/>
    </xf>
    <xf numFmtId="165" fontId="21" fillId="0" borderId="4" xfId="11" applyNumberFormat="1" applyFont="1" applyFill="1" applyBorder="1" applyAlignment="1">
      <alignment vertical="center"/>
    </xf>
    <xf numFmtId="9" fontId="21" fillId="0" borderId="4" xfId="12" applyFont="1" applyFill="1" applyBorder="1" applyAlignment="1">
      <alignment horizontal="center" vertical="center"/>
    </xf>
    <xf numFmtId="0" fontId="16" fillId="0" borderId="4" xfId="0" applyNumberFormat="1" applyFont="1" applyFill="1" applyBorder="1" applyAlignment="1">
      <alignment vertical="center" wrapText="1"/>
    </xf>
    <xf numFmtId="165" fontId="16" fillId="0" borderId="4" xfId="11" applyNumberFormat="1" applyFont="1" applyFill="1" applyBorder="1" applyAlignment="1">
      <alignment vertical="center" wrapText="1"/>
    </xf>
    <xf numFmtId="0" fontId="17" fillId="0" borderId="4" xfId="0" applyNumberFormat="1" applyFont="1" applyFill="1" applyBorder="1" applyAlignment="1">
      <alignment horizontal="left" vertical="center" wrapText="1"/>
    </xf>
    <xf numFmtId="165" fontId="17" fillId="0" borderId="4" xfId="11" applyNumberFormat="1" applyFont="1" applyFill="1" applyBorder="1" applyAlignment="1">
      <alignment horizontal="left" vertical="center" wrapText="1"/>
    </xf>
    <xf numFmtId="165" fontId="20" fillId="0" borderId="4" xfId="11" applyNumberFormat="1" applyFont="1" applyFill="1" applyBorder="1" applyAlignment="1">
      <alignment horizontal="left" vertical="center" wrapText="1"/>
    </xf>
    <xf numFmtId="0" fontId="17" fillId="0" borderId="4" xfId="0" applyNumberFormat="1" applyFont="1" applyFill="1" applyBorder="1" applyAlignment="1">
      <alignment vertical="center" wrapText="1"/>
    </xf>
    <xf numFmtId="0" fontId="6" fillId="0" borderId="2" xfId="0" applyFont="1" applyFill="1" applyBorder="1" applyAlignment="1">
      <alignment horizontal="left"/>
    </xf>
    <xf numFmtId="0" fontId="4" fillId="0" borderId="0" xfId="0" applyFont="1" applyFill="1" applyAlignment="1">
      <alignment horizontal="right"/>
    </xf>
    <xf numFmtId="0" fontId="5" fillId="0" borderId="0"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165" fontId="16" fillId="0" borderId="5" xfId="11" applyNumberFormat="1" applyFont="1" applyFill="1" applyBorder="1" applyAlignment="1">
      <alignment horizontal="center" vertical="center" wrapText="1"/>
    </xf>
    <xf numFmtId="165" fontId="16" fillId="0" borderId="6" xfId="11" applyNumberFormat="1" applyFont="1" applyFill="1" applyBorder="1" applyAlignment="1">
      <alignment horizontal="center" vertical="center" wrapText="1"/>
    </xf>
    <xf numFmtId="165" fontId="16" fillId="0" borderId="1" xfId="11" applyNumberFormat="1" applyFont="1" applyFill="1" applyBorder="1" applyAlignment="1">
      <alignment horizontal="center" vertical="center" wrapText="1"/>
    </xf>
    <xf numFmtId="9" fontId="16" fillId="0" borderId="7" xfId="12" applyFont="1" applyFill="1" applyBorder="1" applyAlignment="1">
      <alignment horizontal="center" vertical="center" wrapText="1"/>
    </xf>
    <xf numFmtId="9" fontId="16" fillId="0" borderId="8" xfId="12" applyFont="1" applyFill="1" applyBorder="1" applyAlignment="1">
      <alignment horizontal="center" vertical="center" wrapText="1"/>
    </xf>
    <xf numFmtId="0" fontId="4" fillId="0" borderId="0" xfId="0" applyFont="1" applyFill="1" applyAlignment="1">
      <alignment horizontal="center" vertical="top"/>
    </xf>
    <xf numFmtId="0" fontId="3" fillId="0" borderId="0" xfId="0" applyFont="1" applyFill="1" applyAlignment="1">
      <alignment horizontal="center"/>
    </xf>
    <xf numFmtId="9" fontId="13" fillId="0" borderId="3" xfId="12" applyFont="1" applyFill="1" applyBorder="1" applyAlignment="1">
      <alignment horizontal="center"/>
    </xf>
    <xf numFmtId="0" fontId="22" fillId="0" borderId="0" xfId="0" applyFont="1" applyFill="1" applyAlignment="1">
      <alignment horizontal="center" vertical="center" wrapText="1"/>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1085850</xdr:colOff>
      <xdr:row>1</xdr:row>
      <xdr:rowOff>180975</xdr:rowOff>
    </xdr:from>
    <xdr:to>
      <xdr:col>1</xdr:col>
      <xdr:colOff>1695450</xdr:colOff>
      <xdr:row>1</xdr:row>
      <xdr:rowOff>180975</xdr:rowOff>
    </xdr:to>
    <xdr:cxnSp macro="">
      <xdr:nvCxnSpPr>
        <xdr:cNvPr id="3" name="Straight Connector 2"/>
        <xdr:cNvCxnSpPr/>
      </xdr:nvCxnSpPr>
      <xdr:spPr>
        <a:xfrm>
          <a:off x="1571625" y="447675"/>
          <a:ext cx="6096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202022%2022.11%20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 Thu"/>
      <sheetName val="II Chi"/>
      <sheetName val="I TTR THU"/>
      <sheetName val="II TTR CHI"/>
      <sheetName val="III Chi_Tinh"/>
      <sheetName val="IV Thu_H"/>
      <sheetName val="V Chi_H"/>
      <sheetName val="VI BS_H"/>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1">
          <cell r="L11">
            <v>41842136.547530986</v>
          </cell>
        </row>
        <row r="13">
          <cell r="L13">
            <v>2388457.1455279998</v>
          </cell>
        </row>
        <row r="18">
          <cell r="L18">
            <v>2041210.3813530002</v>
          </cell>
        </row>
        <row r="23">
          <cell r="L23">
            <v>12643064.536415</v>
          </cell>
        </row>
        <row r="29">
          <cell r="L29">
            <v>5623281.3844349999</v>
          </cell>
        </row>
        <row r="34">
          <cell r="L34">
            <v>5761560.8557219999</v>
          </cell>
        </row>
        <row r="35">
          <cell r="L35">
            <v>1390985.9908139999</v>
          </cell>
        </row>
        <row r="36">
          <cell r="L36">
            <v>1046716.4091920001</v>
          </cell>
        </row>
        <row r="39">
          <cell r="L39">
            <v>479243.35756700003</v>
          </cell>
        </row>
        <row r="43">
          <cell r="L43">
            <v>143.60071600000001</v>
          </cell>
        </row>
        <row r="44">
          <cell r="L44">
            <v>67098.008056000006</v>
          </cell>
        </row>
        <row r="45">
          <cell r="L45">
            <v>871283.34346200002</v>
          </cell>
        </row>
        <row r="47">
          <cell r="L47">
            <v>6429872.319658</v>
          </cell>
        </row>
        <row r="49">
          <cell r="L49">
            <v>507.71898499999998</v>
          </cell>
        </row>
        <row r="50">
          <cell r="L50">
            <v>806878.01606199995</v>
          </cell>
        </row>
        <row r="54">
          <cell r="L54">
            <v>416421.03006399999</v>
          </cell>
        </row>
        <row r="56">
          <cell r="L56">
            <v>153417.14255600001</v>
          </cell>
        </row>
        <row r="59">
          <cell r="L59">
            <v>1706712.8829059999</v>
          </cell>
        </row>
        <row r="64">
          <cell r="L64">
            <v>13903530.99815</v>
          </cell>
        </row>
        <row r="73">
          <cell r="L73">
            <v>8158500</v>
          </cell>
        </row>
        <row r="74">
          <cell r="L74">
            <v>13098759</v>
          </cell>
        </row>
      </sheetData>
      <sheetData sheetId="13">
        <row r="10">
          <cell r="N10">
            <v>21771525.401843999</v>
          </cell>
        </row>
      </sheetData>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topLeftCell="A13" workbookViewId="0">
      <selection activeCell="G1" sqref="G1:G1048576"/>
    </sheetView>
  </sheetViews>
  <sheetFormatPr defaultColWidth="12.85546875" defaultRowHeight="15.75" x14ac:dyDescent="0.25"/>
  <cols>
    <col min="1" max="1" width="4.42578125" style="10" customWidth="1"/>
    <col min="2" max="2" width="46.7109375" style="10" customWidth="1"/>
    <col min="3" max="3" width="11.5703125" style="6" customWidth="1"/>
    <col min="4" max="4" width="11.42578125" style="6" customWidth="1"/>
    <col min="5" max="5" width="9.7109375" style="7" customWidth="1"/>
    <col min="6" max="6" width="9.140625" style="7" customWidth="1"/>
    <col min="7" max="7" width="18.28515625" style="1" hidden="1" customWidth="1"/>
    <col min="8" max="16384" width="12.85546875" style="1"/>
  </cols>
  <sheetData>
    <row r="1" spans="1:7" ht="21" customHeight="1" x14ac:dyDescent="0.25">
      <c r="A1" s="53" t="s">
        <v>46</v>
      </c>
      <c r="B1" s="53"/>
      <c r="C1" s="3"/>
      <c r="D1" s="42" t="s">
        <v>37</v>
      </c>
      <c r="E1" s="42"/>
      <c r="F1" s="42"/>
    </row>
    <row r="2" spans="1:7" x14ac:dyDescent="0.25">
      <c r="A2" s="52" t="s">
        <v>47</v>
      </c>
      <c r="B2" s="52"/>
      <c r="C2" s="4"/>
      <c r="D2" s="4"/>
    </row>
    <row r="3" spans="1:7" s="2" customFormat="1" ht="27" customHeight="1" x14ac:dyDescent="0.3">
      <c r="A3" s="55" t="s">
        <v>48</v>
      </c>
      <c r="B3" s="55"/>
      <c r="C3" s="55"/>
      <c r="D3" s="55"/>
      <c r="E3" s="55"/>
      <c r="F3" s="55"/>
      <c r="G3" s="1"/>
    </row>
    <row r="4" spans="1:7" x14ac:dyDescent="0.25">
      <c r="A4" s="43" t="s">
        <v>49</v>
      </c>
      <c r="B4" s="43"/>
      <c r="C4" s="43"/>
      <c r="D4" s="43"/>
      <c r="E4" s="43"/>
      <c r="F4" s="43"/>
    </row>
    <row r="5" spans="1:7" ht="17.25" customHeight="1" x14ac:dyDescent="0.25">
      <c r="A5" s="44"/>
      <c r="B5" s="44"/>
      <c r="C5" s="44"/>
      <c r="D5" s="54" t="s">
        <v>0</v>
      </c>
      <c r="E5" s="54"/>
      <c r="F5" s="54"/>
    </row>
    <row r="6" spans="1:7" s="11" customFormat="1" ht="44.25" customHeight="1" x14ac:dyDescent="0.2">
      <c r="A6" s="45" t="s">
        <v>1</v>
      </c>
      <c r="B6" s="46" t="s">
        <v>2</v>
      </c>
      <c r="C6" s="47" t="s">
        <v>51</v>
      </c>
      <c r="D6" s="47" t="s">
        <v>50</v>
      </c>
      <c r="E6" s="50" t="s">
        <v>34</v>
      </c>
      <c r="F6" s="51"/>
    </row>
    <row r="7" spans="1:7" s="11" customFormat="1" ht="52.15" customHeight="1" x14ac:dyDescent="0.2">
      <c r="A7" s="45"/>
      <c r="B7" s="45"/>
      <c r="C7" s="48"/>
      <c r="D7" s="49"/>
      <c r="E7" s="12" t="s">
        <v>33</v>
      </c>
      <c r="F7" s="12" t="s">
        <v>35</v>
      </c>
    </row>
    <row r="8" spans="1:7" s="14" customFormat="1" ht="21" customHeight="1" x14ac:dyDescent="0.25">
      <c r="A8" s="18" t="s">
        <v>3</v>
      </c>
      <c r="B8" s="19" t="s">
        <v>38</v>
      </c>
      <c r="C8" s="20">
        <v>47184700</v>
      </c>
      <c r="D8" s="20">
        <f>+D9+D28+D29+D36</f>
        <v>62366787</v>
      </c>
      <c r="E8" s="21">
        <f>+D8/C8</f>
        <v>1.3217586844888281</v>
      </c>
      <c r="F8" s="21">
        <f>+D8/G8</f>
        <v>1.1187737046810555</v>
      </c>
      <c r="G8" s="13">
        <f>+G9+G28+G29+G36</f>
        <v>55745667.545680985</v>
      </c>
    </row>
    <row r="9" spans="1:7" s="11" customFormat="1" ht="21" customHeight="1" x14ac:dyDescent="0.2">
      <c r="A9" s="18" t="s">
        <v>5</v>
      </c>
      <c r="B9" s="22" t="s">
        <v>9</v>
      </c>
      <c r="C9" s="20">
        <v>33934700</v>
      </c>
      <c r="D9" s="20">
        <v>44766787</v>
      </c>
      <c r="E9" s="21">
        <f t="shared" ref="E9:E39" si="0">+D9/C9</f>
        <v>1.3192038532829229</v>
      </c>
      <c r="F9" s="21">
        <f t="shared" ref="F9:F39" si="1">+D9/G9</f>
        <v>1.0698972541506508</v>
      </c>
      <c r="G9" s="15">
        <f>+'[1]I TTR THU'!$L$11</f>
        <v>41842136.547530986</v>
      </c>
    </row>
    <row r="10" spans="1:7" s="11" customFormat="1" ht="21" customHeight="1" x14ac:dyDescent="0.2">
      <c r="A10" s="23">
        <v>1</v>
      </c>
      <c r="B10" s="24" t="s">
        <v>39</v>
      </c>
      <c r="C10" s="25">
        <v>4100000</v>
      </c>
      <c r="D10" s="25">
        <f>1759509+2056864</f>
        <v>3816373</v>
      </c>
      <c r="E10" s="26">
        <f t="shared" si="0"/>
        <v>0.93082268292682924</v>
      </c>
      <c r="F10" s="26">
        <f t="shared" si="1"/>
        <v>0.86154840670111632</v>
      </c>
      <c r="G10" s="15">
        <f>+'[1]I TTR THU'!$L$13+'[1]I TTR THU'!$L$18</f>
        <v>4429667.526881</v>
      </c>
    </row>
    <row r="11" spans="1:7" s="11" customFormat="1" ht="21" customHeight="1" x14ac:dyDescent="0.2">
      <c r="A11" s="23">
        <f>+A10+1</f>
        <v>2</v>
      </c>
      <c r="B11" s="24" t="s">
        <v>10</v>
      </c>
      <c r="C11" s="25">
        <v>10800000</v>
      </c>
      <c r="D11" s="25">
        <v>14981622</v>
      </c>
      <c r="E11" s="26">
        <f t="shared" si="0"/>
        <v>1.3871872222222221</v>
      </c>
      <c r="F11" s="26">
        <f t="shared" si="1"/>
        <v>1.1849676126266226</v>
      </c>
      <c r="G11" s="15">
        <f>+'[1]I TTR THU'!$L$23</f>
        <v>12643064.536415</v>
      </c>
    </row>
    <row r="12" spans="1:7" s="11" customFormat="1" ht="21" customHeight="1" x14ac:dyDescent="0.2">
      <c r="A12" s="23">
        <f>A11+1</f>
        <v>3</v>
      </c>
      <c r="B12" s="24" t="s">
        <v>11</v>
      </c>
      <c r="C12" s="25">
        <v>4950000</v>
      </c>
      <c r="D12" s="25">
        <v>8561775</v>
      </c>
      <c r="E12" s="26">
        <f t="shared" si="0"/>
        <v>1.7296515151515151</v>
      </c>
      <c r="F12" s="26">
        <f t="shared" si="1"/>
        <v>1.5225585231602714</v>
      </c>
      <c r="G12" s="15">
        <f>+'[1]I TTR THU'!$L$29</f>
        <v>5623281.3844349999</v>
      </c>
    </row>
    <row r="13" spans="1:7" s="11" customFormat="1" ht="21" customHeight="1" x14ac:dyDescent="0.2">
      <c r="A13" s="23">
        <f>A12+1</f>
        <v>4</v>
      </c>
      <c r="B13" s="24" t="s">
        <v>12</v>
      </c>
      <c r="C13" s="25">
        <v>5400000</v>
      </c>
      <c r="D13" s="25">
        <v>6320883</v>
      </c>
      <c r="E13" s="26">
        <f t="shared" si="0"/>
        <v>1.170533888888889</v>
      </c>
      <c r="F13" s="26">
        <f t="shared" si="1"/>
        <v>1.0970782324936339</v>
      </c>
      <c r="G13" s="15">
        <f>+'[1]I TTR THU'!$L$34</f>
        <v>5761560.8557219999</v>
      </c>
    </row>
    <row r="14" spans="1:7" s="11" customFormat="1" ht="21" customHeight="1" x14ac:dyDescent="0.2">
      <c r="A14" s="23">
        <f>A13+1</f>
        <v>5</v>
      </c>
      <c r="B14" s="24" t="s">
        <v>13</v>
      </c>
      <c r="C14" s="25">
        <v>825000</v>
      </c>
      <c r="D14" s="25">
        <v>712406</v>
      </c>
      <c r="E14" s="26">
        <f t="shared" si="0"/>
        <v>0.8635224242424242</v>
      </c>
      <c r="F14" s="26">
        <f t="shared" si="1"/>
        <v>0.68061032935361465</v>
      </c>
      <c r="G14" s="15">
        <f>+'[1]I TTR THU'!$L$36</f>
        <v>1046716.4091920001</v>
      </c>
    </row>
    <row r="15" spans="1:7" s="11" customFormat="1" ht="21" customHeight="1" x14ac:dyDescent="0.2">
      <c r="A15" s="23">
        <f>A14+1</f>
        <v>6</v>
      </c>
      <c r="B15" s="24" t="s">
        <v>14</v>
      </c>
      <c r="C15" s="25">
        <v>1300000</v>
      </c>
      <c r="D15" s="25">
        <v>1198720</v>
      </c>
      <c r="E15" s="26">
        <f t="shared" si="0"/>
        <v>0.92209230769230766</v>
      </c>
      <c r="F15" s="26">
        <f t="shared" si="1"/>
        <v>0.86177719108336481</v>
      </c>
      <c r="G15" s="15">
        <f>+'[1]I TTR THU'!$L$35</f>
        <v>1390985.9908139999</v>
      </c>
    </row>
    <row r="16" spans="1:7" s="11" customFormat="1" ht="21" customHeight="1" x14ac:dyDescent="0.2">
      <c r="A16" s="23">
        <f>A15+1</f>
        <v>7</v>
      </c>
      <c r="B16" s="24" t="s">
        <v>15</v>
      </c>
      <c r="C16" s="25">
        <v>586700</v>
      </c>
      <c r="D16" s="25">
        <v>392898</v>
      </c>
      <c r="E16" s="26">
        <f t="shared" si="0"/>
        <v>0.66967445031532302</v>
      </c>
      <c r="F16" s="26">
        <f t="shared" si="1"/>
        <v>0.81982982924300918</v>
      </c>
      <c r="G16" s="15">
        <f>+'[1]I TTR THU'!$L$39</f>
        <v>479243.35756700003</v>
      </c>
    </row>
    <row r="17" spans="1:7" s="11" customFormat="1" ht="21" customHeight="1" x14ac:dyDescent="0.2">
      <c r="A17" s="23">
        <v>8</v>
      </c>
      <c r="B17" s="24" t="s">
        <v>40</v>
      </c>
      <c r="C17" s="25">
        <v>3062000</v>
      </c>
      <c r="D17" s="25">
        <f>SUM(D18:D22)</f>
        <v>5783259</v>
      </c>
      <c r="E17" s="26">
        <f t="shared" si="0"/>
        <v>1.8887194644023515</v>
      </c>
      <c r="F17" s="26">
        <f t="shared" si="1"/>
        <v>0.78487339737519601</v>
      </c>
      <c r="G17" s="15">
        <f>SUM(G18:G22)</f>
        <v>7368397.271892</v>
      </c>
    </row>
    <row r="18" spans="1:7" s="11" customFormat="1" ht="21" customHeight="1" x14ac:dyDescent="0.2">
      <c r="A18" s="27" t="s">
        <v>8</v>
      </c>
      <c r="B18" s="28" t="s">
        <v>16</v>
      </c>
      <c r="C18" s="20">
        <v>0</v>
      </c>
      <c r="D18" s="29">
        <v>376</v>
      </c>
      <c r="E18" s="30"/>
      <c r="F18" s="30">
        <f t="shared" si="1"/>
        <v>2.6183713457250448</v>
      </c>
      <c r="G18" s="15">
        <f>+'[1]I TTR THU'!$L$43</f>
        <v>143.60071600000001</v>
      </c>
    </row>
    <row r="19" spans="1:7" s="11" customFormat="1" ht="21" customHeight="1" x14ac:dyDescent="0.2">
      <c r="A19" s="27" t="s">
        <v>8</v>
      </c>
      <c r="B19" s="28" t="s">
        <v>17</v>
      </c>
      <c r="C19" s="29">
        <v>62000</v>
      </c>
      <c r="D19" s="29">
        <v>50587</v>
      </c>
      <c r="E19" s="30">
        <f t="shared" si="0"/>
        <v>0.8159193548387097</v>
      </c>
      <c r="F19" s="30">
        <f t="shared" si="1"/>
        <v>0.75392700119771194</v>
      </c>
      <c r="G19" s="15">
        <f>+'[1]I TTR THU'!$L$44</f>
        <v>67098.008056000006</v>
      </c>
    </row>
    <row r="20" spans="1:7" s="11" customFormat="1" ht="21" customHeight="1" x14ac:dyDescent="0.2">
      <c r="A20" s="27" t="s">
        <v>8</v>
      </c>
      <c r="B20" s="28" t="s">
        <v>19</v>
      </c>
      <c r="C20" s="29">
        <v>2000000</v>
      </c>
      <c r="D20" s="29">
        <v>4651734</v>
      </c>
      <c r="E20" s="30">
        <f t="shared" si="0"/>
        <v>2.3258670000000001</v>
      </c>
      <c r="F20" s="30">
        <f t="shared" si="1"/>
        <v>0.72345666737087277</v>
      </c>
      <c r="G20" s="15">
        <f>+'[1]I TTR THU'!$L$47</f>
        <v>6429872.319658</v>
      </c>
    </row>
    <row r="21" spans="1:7" s="11" customFormat="1" ht="21" customHeight="1" x14ac:dyDescent="0.2">
      <c r="A21" s="27" t="s">
        <v>8</v>
      </c>
      <c r="B21" s="28" t="s">
        <v>18</v>
      </c>
      <c r="C21" s="29">
        <v>1000000</v>
      </c>
      <c r="D21" s="29">
        <v>1080562</v>
      </c>
      <c r="E21" s="30">
        <f t="shared" si="0"/>
        <v>1.080562</v>
      </c>
      <c r="F21" s="30">
        <f t="shared" si="1"/>
        <v>1.2401958652238685</v>
      </c>
      <c r="G21" s="15">
        <f>+'[1]I TTR THU'!$L$45</f>
        <v>871283.34346200002</v>
      </c>
    </row>
    <row r="22" spans="1:7" s="11" customFormat="1" ht="21" customHeight="1" x14ac:dyDescent="0.2">
      <c r="A22" s="27" t="s">
        <v>8</v>
      </c>
      <c r="B22" s="28" t="s">
        <v>20</v>
      </c>
      <c r="C22" s="29">
        <v>0</v>
      </c>
      <c r="D22" s="29"/>
      <c r="E22" s="30"/>
      <c r="F22" s="30"/>
      <c r="G22" s="15"/>
    </row>
    <row r="23" spans="1:7" s="11" customFormat="1" ht="21" customHeight="1" x14ac:dyDescent="0.2">
      <c r="A23" s="23">
        <v>9</v>
      </c>
      <c r="B23" s="24" t="s">
        <v>22</v>
      </c>
      <c r="C23" s="25">
        <v>140000</v>
      </c>
      <c r="D23" s="25">
        <v>147308</v>
      </c>
      <c r="E23" s="26">
        <f t="shared" si="0"/>
        <v>1.0522</v>
      </c>
      <c r="F23" s="26">
        <f t="shared" si="1"/>
        <v>0.96017953108616882</v>
      </c>
      <c r="G23" s="15">
        <f>+'[1]I TTR THU'!$L$56</f>
        <v>153417.14255600001</v>
      </c>
    </row>
    <row r="24" spans="1:7" s="11" customFormat="1" ht="40.5" x14ac:dyDescent="0.2">
      <c r="A24" s="23">
        <f>A23+1</f>
        <v>10</v>
      </c>
      <c r="B24" s="31" t="s">
        <v>25</v>
      </c>
      <c r="C24" s="25">
        <v>350000</v>
      </c>
      <c r="D24" s="25">
        <v>580281</v>
      </c>
      <c r="E24" s="26">
        <f t="shared" si="0"/>
        <v>1.6579457142857144</v>
      </c>
      <c r="F24" s="26">
        <f t="shared" si="1"/>
        <v>1.3934959046396294</v>
      </c>
      <c r="G24" s="15">
        <f>+'[1]I TTR THU'!$L$54</f>
        <v>416421.03006399999</v>
      </c>
    </row>
    <row r="25" spans="1:7" s="11" customFormat="1" ht="21" customHeight="1" x14ac:dyDescent="0.2">
      <c r="A25" s="23">
        <v>11</v>
      </c>
      <c r="B25" s="24" t="s">
        <v>21</v>
      </c>
      <c r="C25" s="25">
        <v>1620000</v>
      </c>
      <c r="D25" s="25">
        <v>1798621</v>
      </c>
      <c r="E25" s="26">
        <f t="shared" si="0"/>
        <v>1.1102598765432099</v>
      </c>
      <c r="F25" s="26">
        <f t="shared" si="1"/>
        <v>1.0538509540852057</v>
      </c>
      <c r="G25" s="15">
        <f>+'[1]I TTR THU'!$L$59</f>
        <v>1706712.8829059999</v>
      </c>
    </row>
    <row r="26" spans="1:7" s="11" customFormat="1" ht="21.6" customHeight="1" x14ac:dyDescent="0.2">
      <c r="A26" s="23">
        <f>A25+1</f>
        <v>12</v>
      </c>
      <c r="B26" s="24" t="s">
        <v>24</v>
      </c>
      <c r="C26" s="25">
        <v>1000</v>
      </c>
      <c r="D26" s="25">
        <v>500</v>
      </c>
      <c r="E26" s="26">
        <f t="shared" si="0"/>
        <v>0.5</v>
      </c>
      <c r="F26" s="26">
        <f t="shared" si="1"/>
        <v>0.98479673751021946</v>
      </c>
      <c r="G26" s="15">
        <f>+'[1]I TTR THU'!$L$49</f>
        <v>507.71898499999998</v>
      </c>
    </row>
    <row r="27" spans="1:7" s="11" customFormat="1" ht="21.6" customHeight="1" x14ac:dyDescent="0.2">
      <c r="A27" s="23">
        <f>A26+1</f>
        <v>13</v>
      </c>
      <c r="B27" s="24" t="s">
        <v>23</v>
      </c>
      <c r="C27" s="25">
        <v>800000</v>
      </c>
      <c r="D27" s="25">
        <v>472141</v>
      </c>
      <c r="E27" s="26">
        <f t="shared" si="0"/>
        <v>0.59017624999999996</v>
      </c>
      <c r="F27" s="26">
        <f t="shared" si="1"/>
        <v>0.58514545024327569</v>
      </c>
      <c r="G27" s="15">
        <f>+'[1]I TTR THU'!$L$50</f>
        <v>806878.01606199995</v>
      </c>
    </row>
    <row r="28" spans="1:7" s="11" customFormat="1" ht="21.6" customHeight="1" x14ac:dyDescent="0.2">
      <c r="A28" s="18" t="s">
        <v>6</v>
      </c>
      <c r="B28" s="22" t="s">
        <v>36</v>
      </c>
      <c r="C28" s="25">
        <v>0</v>
      </c>
      <c r="D28" s="32"/>
      <c r="E28" s="26"/>
      <c r="F28" s="26"/>
      <c r="G28" s="15"/>
    </row>
    <row r="29" spans="1:7" s="11" customFormat="1" ht="21.6" customHeight="1" x14ac:dyDescent="0.2">
      <c r="A29" s="18" t="s">
        <v>7</v>
      </c>
      <c r="B29" s="22" t="s">
        <v>41</v>
      </c>
      <c r="C29" s="33">
        <v>13250000</v>
      </c>
      <c r="D29" s="33">
        <v>17600000</v>
      </c>
      <c r="E29" s="34">
        <f t="shared" si="0"/>
        <v>1.3283018867924528</v>
      </c>
      <c r="F29" s="34">
        <f t="shared" si="1"/>
        <v>1.2658654842674031</v>
      </c>
      <c r="G29" s="15">
        <f>+'[1]I TTR THU'!$L$64</f>
        <v>13903530.99815</v>
      </c>
    </row>
    <row r="30" spans="1:7" s="11" customFormat="1" ht="21.6" hidden="1" customHeight="1" x14ac:dyDescent="0.2">
      <c r="A30" s="23">
        <v>1</v>
      </c>
      <c r="B30" s="24" t="s">
        <v>26</v>
      </c>
      <c r="C30" s="25"/>
      <c r="D30" s="32"/>
      <c r="E30" s="26"/>
      <c r="F30" s="26"/>
      <c r="G30" s="15"/>
    </row>
    <row r="31" spans="1:7" s="11" customFormat="1" ht="21.6" hidden="1" customHeight="1" x14ac:dyDescent="0.2">
      <c r="A31" s="23">
        <f>A30+1</f>
        <v>2</v>
      </c>
      <c r="B31" s="24" t="s">
        <v>27</v>
      </c>
      <c r="C31" s="25"/>
      <c r="D31" s="32"/>
      <c r="E31" s="26"/>
      <c r="F31" s="26"/>
      <c r="G31" s="15"/>
    </row>
    <row r="32" spans="1:7" s="11" customFormat="1" ht="21.6" hidden="1" customHeight="1" x14ac:dyDescent="0.2">
      <c r="A32" s="23">
        <f>A31+1</f>
        <v>3</v>
      </c>
      <c r="B32" s="24" t="s">
        <v>28</v>
      </c>
      <c r="C32" s="25"/>
      <c r="D32" s="32"/>
      <c r="E32" s="26"/>
      <c r="F32" s="26"/>
      <c r="G32" s="15"/>
    </row>
    <row r="33" spans="1:7" s="11" customFormat="1" ht="21.6" hidden="1" customHeight="1" x14ac:dyDescent="0.2">
      <c r="A33" s="23">
        <f>A32+1</f>
        <v>4</v>
      </c>
      <c r="B33" s="24" t="s">
        <v>29</v>
      </c>
      <c r="C33" s="25"/>
      <c r="D33" s="32"/>
      <c r="E33" s="26"/>
      <c r="F33" s="26"/>
      <c r="G33" s="15"/>
    </row>
    <row r="34" spans="1:7" s="11" customFormat="1" ht="21.6" hidden="1" customHeight="1" x14ac:dyDescent="0.2">
      <c r="A34" s="23">
        <v>5</v>
      </c>
      <c r="B34" s="24" t="s">
        <v>30</v>
      </c>
      <c r="C34" s="25"/>
      <c r="D34" s="32"/>
      <c r="E34" s="26"/>
      <c r="F34" s="26"/>
      <c r="G34" s="15"/>
    </row>
    <row r="35" spans="1:7" s="11" customFormat="1" ht="21.6" hidden="1" customHeight="1" x14ac:dyDescent="0.2">
      <c r="A35" s="23">
        <v>6</v>
      </c>
      <c r="B35" s="24" t="s">
        <v>31</v>
      </c>
      <c r="C35" s="25"/>
      <c r="D35" s="32"/>
      <c r="E35" s="26"/>
      <c r="F35" s="26"/>
      <c r="G35" s="15"/>
    </row>
    <row r="36" spans="1:7" s="11" customFormat="1" ht="21.6" customHeight="1" x14ac:dyDescent="0.2">
      <c r="A36" s="18" t="s">
        <v>45</v>
      </c>
      <c r="B36" s="22" t="s">
        <v>32</v>
      </c>
      <c r="C36" s="25"/>
      <c r="D36" s="32"/>
      <c r="E36" s="26"/>
      <c r="F36" s="26"/>
      <c r="G36" s="15"/>
    </row>
    <row r="37" spans="1:7" s="11" customFormat="1" ht="21" customHeight="1" x14ac:dyDescent="0.2">
      <c r="A37" s="18" t="s">
        <v>4</v>
      </c>
      <c r="B37" s="35" t="s">
        <v>42</v>
      </c>
      <c r="C37" s="36">
        <v>19482000</v>
      </c>
      <c r="D37" s="36">
        <f>+D38+D39</f>
        <v>26106500</v>
      </c>
      <c r="E37" s="21">
        <f t="shared" si="0"/>
        <v>1.3400318242480238</v>
      </c>
      <c r="F37" s="21">
        <f t="shared" si="1"/>
        <v>1.228121650114909</v>
      </c>
      <c r="G37" s="15">
        <f>+G38+G39</f>
        <v>21257259</v>
      </c>
    </row>
    <row r="38" spans="1:7" s="11" customFormat="1" ht="21" customHeight="1" x14ac:dyDescent="0.2">
      <c r="A38" s="23">
        <v>1</v>
      </c>
      <c r="B38" s="37" t="s">
        <v>43</v>
      </c>
      <c r="C38" s="38">
        <v>11686000</v>
      </c>
      <c r="D38" s="39">
        <v>15608606</v>
      </c>
      <c r="E38" s="26">
        <f t="shared" si="0"/>
        <v>1.335667123053226</v>
      </c>
      <c r="F38" s="26">
        <f t="shared" si="1"/>
        <v>1.1916095257573638</v>
      </c>
      <c r="G38" s="15">
        <f>+'[1]I TTR THU'!$L$74</f>
        <v>13098759</v>
      </c>
    </row>
    <row r="39" spans="1:7" s="11" customFormat="1" ht="21" customHeight="1" x14ac:dyDescent="0.2">
      <c r="A39" s="23">
        <v>2</v>
      </c>
      <c r="B39" s="40" t="s">
        <v>44</v>
      </c>
      <c r="C39" s="25">
        <v>7796000</v>
      </c>
      <c r="D39" s="25">
        <v>10497894</v>
      </c>
      <c r="E39" s="26">
        <f t="shared" si="0"/>
        <v>1.3465743971267317</v>
      </c>
      <c r="F39" s="26">
        <f t="shared" si="1"/>
        <v>1.2867431513145799</v>
      </c>
      <c r="G39" s="15">
        <f>+'[1]I TTR THU'!$L$73</f>
        <v>8158500</v>
      </c>
    </row>
    <row r="40" spans="1:7" ht="15.95" customHeight="1" x14ac:dyDescent="0.3">
      <c r="A40" s="41"/>
      <c r="B40" s="41"/>
      <c r="C40" s="41"/>
      <c r="D40" s="41"/>
      <c r="E40" s="41"/>
      <c r="F40" s="41"/>
    </row>
    <row r="41" spans="1:7" ht="22.5" customHeight="1" x14ac:dyDescent="0.3">
      <c r="A41" s="16"/>
      <c r="B41" s="9"/>
      <c r="C41" s="5"/>
      <c r="D41" s="5"/>
      <c r="E41" s="8"/>
      <c r="F41" s="8"/>
    </row>
    <row r="42" spans="1:7" ht="18.75" x14ac:dyDescent="0.3">
      <c r="A42" s="16"/>
      <c r="B42" s="9"/>
      <c r="C42" s="5"/>
      <c r="D42" s="5"/>
      <c r="E42" s="8"/>
      <c r="F42" s="8"/>
    </row>
    <row r="43" spans="1:7" ht="18.75" x14ac:dyDescent="0.3">
      <c r="A43" s="17"/>
      <c r="B43" s="9"/>
      <c r="C43" s="5"/>
      <c r="D43" s="5"/>
      <c r="E43" s="8"/>
      <c r="F43" s="8"/>
    </row>
    <row r="44" spans="1:7" ht="18.75" x14ac:dyDescent="0.3">
      <c r="A44" s="17"/>
      <c r="B44" s="9"/>
      <c r="C44" s="5"/>
      <c r="D44" s="5"/>
      <c r="E44" s="8"/>
      <c r="F44" s="8"/>
    </row>
  </sheetData>
  <mergeCells count="13">
    <mergeCell ref="A40:F40"/>
    <mergeCell ref="D1:F1"/>
    <mergeCell ref="A4:F4"/>
    <mergeCell ref="A5:C5"/>
    <mergeCell ref="A6:A7"/>
    <mergeCell ref="B6:B7"/>
    <mergeCell ref="C6:C7"/>
    <mergeCell ref="D6:D7"/>
    <mergeCell ref="E6:F6"/>
    <mergeCell ref="A2:B2"/>
    <mergeCell ref="A1:B1"/>
    <mergeCell ref="D5:F5"/>
    <mergeCell ref="A3:F3"/>
  </mergeCells>
  <printOptions horizontalCentered="1"/>
  <pageMargins left="0.45" right="0.45" top="0.75" bottom="0.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D8F4B8-431D-405A-A3DA-9B0A09334702}">
  <ds:schemaRefs>
    <ds:schemaRef ds:uri="http://schemas.microsoft.com/sharepoint/v3/contenttype/forms"/>
  </ds:schemaRefs>
</ds:datastoreItem>
</file>

<file path=customXml/itemProps2.xml><?xml version="1.0" encoding="utf-8"?>
<ds:datastoreItem xmlns:ds="http://schemas.openxmlformats.org/officeDocument/2006/customXml" ds:itemID="{4A30A6D7-0488-40F9-B77B-374E39E38BF3}">
  <ds:schemaRef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 ds:uri="http://purl.org/dc/terms/"/>
    <ds:schemaRef ds:uri="http://schemas.microsoft.com/office/2006/metadata/properties"/>
    <ds:schemaRef ds:uri="http://schemas.microsoft.com/office/2006/documentManagement/types"/>
  </ds:schemaRefs>
</ds:datastoreItem>
</file>

<file path=customXml/itemProps3.xml><?xml version="1.0" encoding="utf-8"?>
<ds:datastoreItem xmlns:ds="http://schemas.openxmlformats.org/officeDocument/2006/customXml" ds:itemID="{67230E28-E86D-41C4-A64B-1F69DF75D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2022-01-05T08:45:21Z</cp:lastPrinted>
  <dcterms:created xsi:type="dcterms:W3CDTF">2018-08-22T07:49:45Z</dcterms:created>
  <dcterms:modified xsi:type="dcterms:W3CDTF">2022-01-05T08:47:34Z</dcterms:modified>
</cp:coreProperties>
</file>