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HUNG\Google Drive\NĂM 2022\CÔNG KHAI\THUC HIEN DU TOAN\QUY I\"/>
    </mc:Choice>
  </mc:AlternateContent>
  <bookViews>
    <workbookView xWindow="0" yWindow="0" windowWidth="20490" windowHeight="7755"/>
  </bookViews>
  <sheets>
    <sheet name="TH-2022-Q1-B60-TT343-75" sheetId="2" r:id="rId1"/>
  </sheets>
  <externalReferences>
    <externalReference r:id="rId2"/>
    <externalReference r:id="rId3"/>
  </externalReferences>
  <definedNames>
    <definedName name="_xlnm.Print_Titles" localSheetId="0">'TH-2022-Q1-B60-TT343-75'!$6:$7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F8" i="2" s="1"/>
  <c r="F38" i="2"/>
  <c r="F37" i="2"/>
  <c r="E37" i="2"/>
  <c r="F28" i="2"/>
  <c r="F23" i="2"/>
  <c r="F24" i="2"/>
  <c r="F25" i="2"/>
  <c r="F26" i="2"/>
  <c r="F22" i="2"/>
  <c r="F11" i="2"/>
  <c r="F12" i="2"/>
  <c r="F13" i="2"/>
  <c r="F14" i="2"/>
  <c r="F15" i="2"/>
  <c r="F16" i="2"/>
  <c r="F17" i="2"/>
  <c r="F18" i="2"/>
  <c r="F19" i="2"/>
  <c r="F20" i="2"/>
  <c r="F10" i="2"/>
  <c r="F9" i="2"/>
  <c r="D17" i="2"/>
  <c r="D9" i="2" s="1"/>
  <c r="D10" i="2"/>
  <c r="C17" i="2"/>
  <c r="C9" i="2"/>
  <c r="C10" i="2"/>
  <c r="H36" i="2"/>
  <c r="H34" i="2"/>
  <c r="H33" i="2"/>
  <c r="H32" i="2"/>
  <c r="H31" i="2"/>
  <c r="H30" i="2"/>
  <c r="H29" i="2"/>
  <c r="H17" i="2"/>
  <c r="H9" i="2" s="1"/>
  <c r="H8" i="2" s="1"/>
  <c r="H10" i="2"/>
  <c r="C36" i="2" l="1"/>
  <c r="E35" i="2"/>
  <c r="E34" i="2"/>
  <c r="E33" i="2"/>
  <c r="E32" i="2"/>
  <c r="E31" i="2"/>
  <c r="E30" i="2"/>
  <c r="E29" i="2"/>
  <c r="E27" i="2"/>
  <c r="E15" i="2" l="1"/>
  <c r="E28" i="2"/>
  <c r="E14" i="2"/>
  <c r="E21" i="2"/>
  <c r="E25" i="2"/>
  <c r="E13" i="2"/>
  <c r="E22" i="2"/>
  <c r="E24" i="2"/>
  <c r="E19" i="2"/>
  <c r="E11" i="2"/>
  <c r="E16" i="2"/>
  <c r="E26" i="2"/>
  <c r="E23" i="2"/>
  <c r="E10" i="2"/>
  <c r="E12" i="2"/>
  <c r="E18" i="2"/>
  <c r="E20" i="2"/>
  <c r="C8" i="2"/>
  <c r="E9" i="2" l="1"/>
  <c r="E17" i="2"/>
  <c r="E8" i="2" l="1"/>
  <c r="E38" i="2"/>
  <c r="D36" i="2"/>
  <c r="E36" i="2" l="1"/>
  <c r="F36" i="2"/>
</calcChain>
</file>

<file path=xl/sharedStrings.xml><?xml version="1.0" encoding="utf-8"?>
<sst xmlns="http://schemas.openxmlformats.org/spreadsheetml/2006/main" count="60" uniqueCount="50">
  <si>
    <t>ĐVT: triệu đồng</t>
  </si>
  <si>
    <t>STT</t>
  </si>
  <si>
    <t>NỘI DUNG</t>
  </si>
  <si>
    <t>DỰ TOÁN NĂM</t>
  </si>
  <si>
    <t>A</t>
  </si>
  <si>
    <t>B</t>
  </si>
  <si>
    <t>TỔNG THU CÂN ĐỐI NGÂN SÁCH TRÊN ĐỊA BÀN</t>
  </si>
  <si>
    <t>I</t>
  </si>
  <si>
    <t>Thu nội địa</t>
  </si>
  <si>
    <t>Thu từ dầu thô</t>
  </si>
  <si>
    <t>Thu từ hoạt động xuất nhập khẩu</t>
  </si>
  <si>
    <t>Thu viện trợ</t>
  </si>
  <si>
    <t>II</t>
  </si>
  <si>
    <t>Biểu số 60/CK-NSNN</t>
  </si>
  <si>
    <t>Thu từ khu vực DNNN</t>
  </si>
  <si>
    <t>Thu từ khu vực doanh nghiệp có vốn đầu tư nước ngoài</t>
  </si>
  <si>
    <t>Thu từ khu vực kinh tế ngoài quốc doanh</t>
  </si>
  <si>
    <t>Thuế thu nhập cá nhân</t>
  </si>
  <si>
    <t>Thuế bảo vệ môi trường</t>
  </si>
  <si>
    <t>Lệ phí trước bạ</t>
  </si>
  <si>
    <t>Thu phí lệ phí</t>
  </si>
  <si>
    <t>Các khoản thu về nhà đất</t>
  </si>
  <si>
    <t>-</t>
  </si>
  <si>
    <t>Thuế sử dụng đất phi nông nghiệp</t>
  </si>
  <si>
    <t>Thu tiền sử dụng đất</t>
  </si>
  <si>
    <t>Tiền cho thuê đất, thuê mặt nước</t>
  </si>
  <si>
    <t>Tiền cho thuê và tiền bán nhà ở thuộc sở hữu nhà nước</t>
  </si>
  <si>
    <t>Thu tiền cấp quyền khai thác khoáng sản</t>
  </si>
  <si>
    <t>Thu hồi vốn, thu cổ tức, lợi nhuận đươc chia của nhà nước và lợi nhuận sau thuế còn lại sau khi trích lập các quỹ của nhà nước</t>
  </si>
  <si>
    <t>Thu từ hoạt động xổ số kiến thiết</t>
  </si>
  <si>
    <t xml:space="preserve">Thu từ quỹ đất công ích và thu hoa lợi công sản khác </t>
  </si>
  <si>
    <t>Thu khác ngân sách</t>
  </si>
  <si>
    <t>III</t>
  </si>
  <si>
    <t>Thuế giá trị gia tăng thu từ hàng hóa nhập khẩu</t>
  </si>
  <si>
    <t>Thuế xuất khẩu</t>
  </si>
  <si>
    <t>Thuế nhập khẩu</t>
  </si>
  <si>
    <t>Thuế tiêu thụ đặc biệt thu từ hàng hóa nhập khẩu</t>
  </si>
  <si>
    <t>Thuế bảo vệ môi trường thu từ hàng hóa nhập khẩu</t>
  </si>
  <si>
    <t>Thu khác</t>
  </si>
  <si>
    <t>IV</t>
  </si>
  <si>
    <t>THU NSĐP ĐƯỢC HƯỞNG THEO PHÂN CẤP</t>
  </si>
  <si>
    <t>Từ các khoản phân chia</t>
  </si>
  <si>
    <t>Các khoản thu NSĐP hưởng 100%</t>
  </si>
  <si>
    <t>UBND TỈNH ĐỒNG NAI</t>
  </si>
  <si>
    <t>SỞ TÀI CHÍNH</t>
  </si>
  <si>
    <t>SO SÁNH THỰC HIỆN VỚI (%)</t>
  </si>
  <si>
    <t xml:space="preserve"> THỰC HIỆN THU NGÂN SÁCH NHÀ NƯỚC QUÝ I/2021</t>
  </si>
  <si>
    <t>CÙNG KỲ NĂM TRƯỚC</t>
  </si>
  <si>
    <t>(Đính kèm công văn số            /STC-QLNS ngày       /04/2022 của Sở Tài chính)</t>
  </si>
  <si>
    <t xml:space="preserve"> THỰC HIỆN QUÝ I/2022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</si>
</sst>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9" fontId="9" fillId="0" borderId="2" xfId="3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9" fontId="8" fillId="0" borderId="0" xfId="3" applyFont="1" applyAlignment="1">
      <alignment horizontal="center" vertical="center"/>
    </xf>
    <xf numFmtId="9" fontId="8" fillId="0" borderId="2" xfId="3" applyFont="1" applyBorder="1" applyAlignment="1">
      <alignment horizontal="center" vertical="center"/>
    </xf>
    <xf numFmtId="9" fontId="9" fillId="0" borderId="2" xfId="3" applyFont="1" applyBorder="1" applyAlignment="1">
      <alignment horizontal="center" vertical="center"/>
    </xf>
    <xf numFmtId="164" fontId="2" fillId="0" borderId="0" xfId="4" applyNumberFormat="1" applyFont="1" applyAlignment="1">
      <alignment vertical="center"/>
    </xf>
    <xf numFmtId="164" fontId="3" fillId="0" borderId="2" xfId="4" applyNumberFormat="1" applyFont="1" applyBorder="1" applyAlignment="1">
      <alignment vertical="center"/>
    </xf>
    <xf numFmtId="164" fontId="2" fillId="0" borderId="2" xfId="4" applyNumberFormat="1" applyFont="1" applyBorder="1" applyAlignment="1">
      <alignment vertical="center"/>
    </xf>
    <xf numFmtId="164" fontId="0" fillId="0" borderId="0" xfId="4" applyNumberFormat="1" applyFont="1"/>
    <xf numFmtId="0" fontId="0" fillId="0" borderId="0" xfId="0" applyAlignment="1"/>
    <xf numFmtId="164" fontId="9" fillId="0" borderId="1" xfId="4" applyNumberFormat="1" applyFont="1" applyBorder="1" applyAlignment="1">
      <alignment horizontal="center" vertical="center" wrapText="1"/>
    </xf>
    <xf numFmtId="164" fontId="9" fillId="0" borderId="3" xfId="4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6" xfId="1"/>
    <cellStyle name="Percent" xfId="3" builtinId="5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2</xdr:row>
      <xdr:rowOff>0</xdr:rowOff>
    </xdr:from>
    <xdr:to>
      <xdr:col>1</xdr:col>
      <xdr:colOff>1419225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171575" y="419100"/>
          <a:ext cx="638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UNG/Google%20Drive/N&#258;M%202021/C&#212;NG%20KHAI%20NG&#194;N%20S&#193;CH/C&#212;NG%20KHAI%20QU&#221;/QU&#221;%20I/B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HUNG/Google%20Drive/N&#258;M%202020/C&#212;NG%20KHAI%20NG&#194;N%20S&#193;CH/C&#212;NG%20KHAI%20QU&#221;/QU&#221;%20I/TH-2020-Q1-B60-TT343-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8">
          <cell r="I148">
            <v>32096014189</v>
          </cell>
        </row>
        <row r="149">
          <cell r="I149">
            <v>468169640833</v>
          </cell>
        </row>
        <row r="150">
          <cell r="I150">
            <v>63480392</v>
          </cell>
        </row>
        <row r="151">
          <cell r="I151">
            <v>3923330612834</v>
          </cell>
        </row>
        <row r="157">
          <cell r="I157">
            <v>31181025070</v>
          </cell>
        </row>
        <row r="158">
          <cell r="I158">
            <v>4724769786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-2020-Q1-B60-TT343-75"/>
    </sheetNames>
    <sheetDataSet>
      <sheetData sheetId="0">
        <row r="12">
          <cell r="D12">
            <v>16103312.243152229</v>
          </cell>
        </row>
        <row r="40">
          <cell r="D40">
            <v>8392725.4750309419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H1" sqref="H1:H1048576"/>
    </sheetView>
  </sheetViews>
  <sheetFormatPr defaultRowHeight="15" x14ac:dyDescent="0.25"/>
  <cols>
    <col min="1" max="1" width="5.85546875" customWidth="1"/>
    <col min="2" max="2" width="41.28515625" customWidth="1"/>
    <col min="3" max="3" width="13.140625" style="19" customWidth="1"/>
    <col min="4" max="4" width="15" style="19" customWidth="1"/>
    <col min="5" max="5" width="11.140625" style="8" customWidth="1"/>
    <col min="6" max="6" width="9.85546875" style="13" customWidth="1"/>
    <col min="8" max="8" width="12.7109375" hidden="1" customWidth="1"/>
  </cols>
  <sheetData>
    <row r="1" spans="1:8" ht="16.5" x14ac:dyDescent="0.25">
      <c r="A1" s="26" t="s">
        <v>43</v>
      </c>
      <c r="B1" s="26"/>
      <c r="C1" s="16"/>
      <c r="D1" s="16"/>
      <c r="E1" s="7" t="s">
        <v>13</v>
      </c>
    </row>
    <row r="2" spans="1:8" ht="16.5" x14ac:dyDescent="0.25">
      <c r="A2" s="27" t="s">
        <v>44</v>
      </c>
      <c r="B2" s="27"/>
      <c r="C2" s="16"/>
      <c r="D2" s="16"/>
      <c r="E2" s="1"/>
    </row>
    <row r="3" spans="1:8" s="20" customFormat="1" ht="27.75" customHeight="1" x14ac:dyDescent="0.3">
      <c r="A3" s="24" t="s">
        <v>46</v>
      </c>
      <c r="B3" s="24"/>
      <c r="C3" s="24"/>
      <c r="D3" s="24"/>
      <c r="E3" s="24"/>
      <c r="F3" s="24"/>
    </row>
    <row r="4" spans="1:8" ht="19.5" customHeight="1" x14ac:dyDescent="0.25">
      <c r="A4" s="25" t="s">
        <v>48</v>
      </c>
      <c r="B4" s="25"/>
      <c r="C4" s="25"/>
      <c r="D4" s="25"/>
      <c r="E4" s="25"/>
      <c r="F4" s="25"/>
    </row>
    <row r="5" spans="1:8" ht="15.75" x14ac:dyDescent="0.25">
      <c r="A5" s="1"/>
      <c r="B5" s="2"/>
      <c r="C5" s="16"/>
      <c r="D5" s="16"/>
      <c r="E5" s="7" t="s">
        <v>0</v>
      </c>
    </row>
    <row r="6" spans="1:8" ht="39" customHeight="1" x14ac:dyDescent="0.25">
      <c r="A6" s="28" t="s">
        <v>1</v>
      </c>
      <c r="B6" s="28" t="s">
        <v>2</v>
      </c>
      <c r="C6" s="21" t="s">
        <v>3</v>
      </c>
      <c r="D6" s="21" t="s">
        <v>49</v>
      </c>
      <c r="E6" s="23" t="s">
        <v>45</v>
      </c>
      <c r="F6" s="23"/>
    </row>
    <row r="7" spans="1:8" ht="53.25" customHeight="1" x14ac:dyDescent="0.25">
      <c r="A7" s="29"/>
      <c r="B7" s="29"/>
      <c r="C7" s="22"/>
      <c r="D7" s="22"/>
      <c r="E7" s="12" t="s">
        <v>3</v>
      </c>
      <c r="F7" s="9" t="s">
        <v>47</v>
      </c>
    </row>
    <row r="8" spans="1:8" ht="36.75" customHeight="1" x14ac:dyDescent="0.25">
      <c r="A8" s="4" t="s">
        <v>4</v>
      </c>
      <c r="B8" s="5" t="s">
        <v>6</v>
      </c>
      <c r="C8" s="17">
        <f>+C9+C27+C28+C35</f>
        <v>55241000</v>
      </c>
      <c r="D8" s="17">
        <f>+D9+D27+D28+D35</f>
        <v>19276600</v>
      </c>
      <c r="E8" s="10">
        <f>+IFERROR(D8/C8,"")</f>
        <v>0.34895458083669739</v>
      </c>
      <c r="F8" s="15">
        <f>+D8/H8</f>
        <v>0.84898264206925111</v>
      </c>
      <c r="H8" s="17">
        <f>+H9+H27+H28+H35</f>
        <v>22705529</v>
      </c>
    </row>
    <row r="9" spans="1:8" ht="22.5" customHeight="1" x14ac:dyDescent="0.25">
      <c r="A9" s="4" t="s">
        <v>7</v>
      </c>
      <c r="B9" s="5" t="s">
        <v>8</v>
      </c>
      <c r="C9" s="17">
        <f>+SUM(C10:C17,C22:C26)</f>
        <v>38741000</v>
      </c>
      <c r="D9" s="17">
        <f>+SUM(D10:D17,D22:D26)</f>
        <v>12950079</v>
      </c>
      <c r="E9" s="10">
        <f t="shared" ref="E9:E38" si="0">+IFERROR(D9/C9,"")</f>
        <v>0.33427322474897397</v>
      </c>
      <c r="F9" s="15">
        <f>+D9/H9</f>
        <v>0.71072250346660337</v>
      </c>
      <c r="H9" s="17">
        <f>+SUM(H10:H17,H22:H26)+347</f>
        <v>18221006</v>
      </c>
    </row>
    <row r="10" spans="1:8" ht="30" customHeight="1" x14ac:dyDescent="0.25">
      <c r="A10" s="3">
        <v>1</v>
      </c>
      <c r="B10" s="6" t="s">
        <v>14</v>
      </c>
      <c r="C10" s="18">
        <f>1900000+2200000</f>
        <v>4100000</v>
      </c>
      <c r="D10" s="18">
        <f>500293+551287</f>
        <v>1051580</v>
      </c>
      <c r="E10" s="11">
        <f t="shared" si="0"/>
        <v>0.25648292682926827</v>
      </c>
      <c r="F10" s="14">
        <f>+D10/H10</f>
        <v>0.97998795959942375</v>
      </c>
      <c r="H10" s="18">
        <f>504585+568469</f>
        <v>1073054</v>
      </c>
    </row>
    <row r="11" spans="1:8" ht="39.75" customHeight="1" x14ac:dyDescent="0.25">
      <c r="A11" s="3">
        <v>2</v>
      </c>
      <c r="B11" s="6" t="s">
        <v>15</v>
      </c>
      <c r="C11" s="18">
        <v>13698000</v>
      </c>
      <c r="D11" s="18">
        <v>4239483</v>
      </c>
      <c r="E11" s="11">
        <f t="shared" si="0"/>
        <v>0.30949649583880856</v>
      </c>
      <c r="F11" s="14">
        <f t="shared" ref="F11:F20" si="1">+D11/H11</f>
        <v>0.8034683362652133</v>
      </c>
      <c r="H11" s="18">
        <v>5276478</v>
      </c>
    </row>
    <row r="12" spans="1:8" ht="30" customHeight="1" x14ac:dyDescent="0.25">
      <c r="A12" s="3">
        <v>3</v>
      </c>
      <c r="B12" s="6" t="s">
        <v>16</v>
      </c>
      <c r="C12" s="18">
        <v>5500000</v>
      </c>
      <c r="D12" s="18">
        <v>2008349</v>
      </c>
      <c r="E12" s="11">
        <f t="shared" si="0"/>
        <v>0.36515436363636361</v>
      </c>
      <c r="F12" s="14">
        <f t="shared" si="1"/>
        <v>0.44216932670722997</v>
      </c>
      <c r="H12" s="18">
        <v>4542036</v>
      </c>
    </row>
    <row r="13" spans="1:8" ht="30" customHeight="1" x14ac:dyDescent="0.25">
      <c r="A13" s="3">
        <v>4</v>
      </c>
      <c r="B13" s="6" t="s">
        <v>17</v>
      </c>
      <c r="C13" s="18">
        <v>6500000</v>
      </c>
      <c r="D13" s="18">
        <v>2339081</v>
      </c>
      <c r="E13" s="11">
        <f t="shared" si="0"/>
        <v>0.35985861538461539</v>
      </c>
      <c r="F13" s="14">
        <f t="shared" si="1"/>
        <v>0.92659513235511415</v>
      </c>
      <c r="H13" s="18">
        <v>2524383</v>
      </c>
    </row>
    <row r="14" spans="1:8" ht="30" customHeight="1" x14ac:dyDescent="0.25">
      <c r="A14" s="3">
        <v>5</v>
      </c>
      <c r="B14" s="6" t="s">
        <v>18</v>
      </c>
      <c r="C14" s="18">
        <v>900000</v>
      </c>
      <c r="D14" s="18">
        <v>204305</v>
      </c>
      <c r="E14" s="11">
        <f t="shared" si="0"/>
        <v>0.22700555555555554</v>
      </c>
      <c r="F14" s="14">
        <f t="shared" si="1"/>
        <v>0.83736705125315081</v>
      </c>
      <c r="H14" s="18">
        <v>243985</v>
      </c>
    </row>
    <row r="15" spans="1:8" ht="30" customHeight="1" x14ac:dyDescent="0.25">
      <c r="A15" s="3">
        <v>6</v>
      </c>
      <c r="B15" s="6" t="s">
        <v>19</v>
      </c>
      <c r="C15" s="18">
        <v>1200000</v>
      </c>
      <c r="D15" s="18">
        <v>415476</v>
      </c>
      <c r="E15" s="11">
        <f t="shared" si="0"/>
        <v>0.34622999999999998</v>
      </c>
      <c r="F15" s="14">
        <f t="shared" si="1"/>
        <v>1.1214804937498482</v>
      </c>
      <c r="H15" s="18">
        <v>370471</v>
      </c>
    </row>
    <row r="16" spans="1:8" ht="30" customHeight="1" x14ac:dyDescent="0.25">
      <c r="A16" s="3">
        <v>7</v>
      </c>
      <c r="B16" s="6" t="s">
        <v>20</v>
      </c>
      <c r="C16" s="18">
        <v>500000</v>
      </c>
      <c r="D16" s="18">
        <v>153594</v>
      </c>
      <c r="E16" s="11">
        <f t="shared" si="0"/>
        <v>0.30718800000000002</v>
      </c>
      <c r="F16" s="14">
        <f t="shared" si="1"/>
        <v>1.0246772740918644</v>
      </c>
      <c r="H16" s="18">
        <v>149895</v>
      </c>
    </row>
    <row r="17" spans="1:8" ht="30" customHeight="1" x14ac:dyDescent="0.25">
      <c r="A17" s="3">
        <v>8</v>
      </c>
      <c r="B17" s="6" t="s">
        <v>21</v>
      </c>
      <c r="C17" s="18">
        <f>SUM(C18:C21)</f>
        <v>3662000</v>
      </c>
      <c r="D17" s="18">
        <f>SUM(D18:D21)+89</f>
        <v>1783434</v>
      </c>
      <c r="E17" s="11">
        <f t="shared" si="0"/>
        <v>0.48701092299290005</v>
      </c>
      <c r="F17" s="14">
        <f t="shared" si="1"/>
        <v>0.60556467812715187</v>
      </c>
      <c r="H17" s="18">
        <f>+SUM(H18:H21)</f>
        <v>2945076</v>
      </c>
    </row>
    <row r="18" spans="1:8" ht="30" customHeight="1" x14ac:dyDescent="0.25">
      <c r="A18" s="3" t="s">
        <v>22</v>
      </c>
      <c r="B18" s="6" t="s">
        <v>23</v>
      </c>
      <c r="C18" s="18">
        <v>62000</v>
      </c>
      <c r="D18" s="18">
        <v>39764</v>
      </c>
      <c r="E18" s="11">
        <f t="shared" si="0"/>
        <v>0.64135483870967747</v>
      </c>
      <c r="F18" s="14">
        <f t="shared" si="1"/>
        <v>2.1895270084246463</v>
      </c>
      <c r="H18" s="18">
        <v>18161</v>
      </c>
    </row>
    <row r="19" spans="1:8" ht="30" customHeight="1" x14ac:dyDescent="0.25">
      <c r="A19" s="3" t="s">
        <v>22</v>
      </c>
      <c r="B19" s="6" t="s">
        <v>24</v>
      </c>
      <c r="C19" s="18">
        <v>2500000</v>
      </c>
      <c r="D19" s="18">
        <v>1530441</v>
      </c>
      <c r="E19" s="11">
        <f t="shared" si="0"/>
        <v>0.61217639999999995</v>
      </c>
      <c r="F19" s="14">
        <f t="shared" si="1"/>
        <v>0.65378679107534876</v>
      </c>
      <c r="H19" s="18">
        <v>2340887</v>
      </c>
    </row>
    <row r="20" spans="1:8" ht="30" customHeight="1" x14ac:dyDescent="0.25">
      <c r="A20" s="3" t="s">
        <v>22</v>
      </c>
      <c r="B20" s="6" t="s">
        <v>25</v>
      </c>
      <c r="C20" s="18">
        <v>1100000</v>
      </c>
      <c r="D20" s="18">
        <v>213092</v>
      </c>
      <c r="E20" s="11">
        <f t="shared" si="0"/>
        <v>0.19372</v>
      </c>
      <c r="F20" s="14">
        <f t="shared" si="1"/>
        <v>0.36362085088084528</v>
      </c>
      <c r="H20" s="18">
        <v>586028</v>
      </c>
    </row>
    <row r="21" spans="1:8" ht="39" customHeight="1" x14ac:dyDescent="0.25">
      <c r="A21" s="3" t="s">
        <v>22</v>
      </c>
      <c r="B21" s="6" t="s">
        <v>26</v>
      </c>
      <c r="C21" s="18">
        <v>0</v>
      </c>
      <c r="D21" s="18">
        <v>48</v>
      </c>
      <c r="E21" s="11" t="str">
        <f t="shared" si="0"/>
        <v/>
      </c>
      <c r="F21" s="14"/>
      <c r="H21" s="18">
        <v>0</v>
      </c>
    </row>
    <row r="22" spans="1:8" ht="30" customHeight="1" x14ac:dyDescent="0.25">
      <c r="A22" s="3">
        <v>9</v>
      </c>
      <c r="B22" s="6" t="s">
        <v>27</v>
      </c>
      <c r="C22" s="18">
        <v>150000</v>
      </c>
      <c r="D22" s="18">
        <v>10940</v>
      </c>
      <c r="E22" s="11">
        <f t="shared" si="0"/>
        <v>7.2933333333333336E-2</v>
      </c>
      <c r="F22" s="14">
        <f>+D22/H22</f>
        <v>0.6731065034147542</v>
      </c>
      <c r="H22" s="18">
        <v>16253</v>
      </c>
    </row>
    <row r="23" spans="1:8" ht="52.5" customHeight="1" x14ac:dyDescent="0.25">
      <c r="A23" s="3">
        <v>10</v>
      </c>
      <c r="B23" s="6" t="s">
        <v>28</v>
      </c>
      <c r="C23" s="18">
        <v>380000</v>
      </c>
      <c r="D23" s="18">
        <v>118326</v>
      </c>
      <c r="E23" s="11">
        <f t="shared" si="0"/>
        <v>0.31138421052631576</v>
      </c>
      <c r="F23" s="14">
        <f t="shared" ref="F23:F26" si="2">+D23/H23</f>
        <v>1.2965243688639552</v>
      </c>
      <c r="H23" s="18">
        <v>91264</v>
      </c>
    </row>
    <row r="24" spans="1:8" ht="30" customHeight="1" x14ac:dyDescent="0.25">
      <c r="A24" s="3">
        <v>11</v>
      </c>
      <c r="B24" s="6" t="s">
        <v>29</v>
      </c>
      <c r="C24" s="18">
        <v>1600000</v>
      </c>
      <c r="D24" s="18">
        <v>447184</v>
      </c>
      <c r="E24" s="11">
        <f t="shared" si="0"/>
        <v>0.27949000000000002</v>
      </c>
      <c r="F24" s="14">
        <f t="shared" si="2"/>
        <v>0.52531024015712879</v>
      </c>
      <c r="H24" s="18">
        <v>851276</v>
      </c>
    </row>
    <row r="25" spans="1:8" ht="33.75" customHeight="1" x14ac:dyDescent="0.25">
      <c r="A25" s="3">
        <v>12</v>
      </c>
      <c r="B25" s="6" t="s">
        <v>30</v>
      </c>
      <c r="C25" s="18">
        <v>1000</v>
      </c>
      <c r="D25" s="18">
        <v>14</v>
      </c>
      <c r="E25" s="11">
        <f t="shared" si="0"/>
        <v>1.4E-2</v>
      </c>
      <c r="F25" s="14">
        <f t="shared" si="2"/>
        <v>0.875</v>
      </c>
      <c r="H25" s="18">
        <v>16</v>
      </c>
    </row>
    <row r="26" spans="1:8" ht="30" customHeight="1" x14ac:dyDescent="0.25">
      <c r="A26" s="3">
        <v>13</v>
      </c>
      <c r="B26" s="6" t="s">
        <v>31</v>
      </c>
      <c r="C26" s="18">
        <v>550000</v>
      </c>
      <c r="D26" s="18">
        <v>178313</v>
      </c>
      <c r="E26" s="11">
        <f t="shared" si="0"/>
        <v>0.32420545454545452</v>
      </c>
      <c r="F26" s="14">
        <f t="shared" si="2"/>
        <v>1.3065903628583153</v>
      </c>
      <c r="H26" s="18">
        <v>136472</v>
      </c>
    </row>
    <row r="27" spans="1:8" ht="24.75" customHeight="1" x14ac:dyDescent="0.25">
      <c r="A27" s="4" t="s">
        <v>12</v>
      </c>
      <c r="B27" s="5" t="s">
        <v>9</v>
      </c>
      <c r="C27" s="17">
        <v>0</v>
      </c>
      <c r="D27" s="17">
        <v>0</v>
      </c>
      <c r="E27" s="10" t="str">
        <f t="shared" si="0"/>
        <v/>
      </c>
      <c r="F27" s="14"/>
      <c r="H27" s="17">
        <v>0</v>
      </c>
    </row>
    <row r="28" spans="1:8" ht="30" customHeight="1" x14ac:dyDescent="0.25">
      <c r="A28" s="4" t="s">
        <v>32</v>
      </c>
      <c r="B28" s="5" t="s">
        <v>10</v>
      </c>
      <c r="C28" s="17">
        <v>16500000</v>
      </c>
      <c r="D28" s="17">
        <v>6326521</v>
      </c>
      <c r="E28" s="10">
        <f t="shared" si="0"/>
        <v>0.38342551515151513</v>
      </c>
      <c r="F28" s="15">
        <f>+D28/H28</f>
        <v>1.4107455798531974</v>
      </c>
      <c r="H28" s="17">
        <v>4484523</v>
      </c>
    </row>
    <row r="29" spans="1:8" ht="28.5" hidden="1" customHeight="1" x14ac:dyDescent="0.25">
      <c r="A29" s="3" t="s">
        <v>22</v>
      </c>
      <c r="B29" s="6" t="s">
        <v>33</v>
      </c>
      <c r="C29" s="18"/>
      <c r="D29" s="18"/>
      <c r="E29" s="11" t="str">
        <f t="shared" si="0"/>
        <v/>
      </c>
      <c r="F29" s="14"/>
      <c r="H29" s="18">
        <f>+[1]Sheet1!$I$151/1000000</f>
        <v>3923330.612834</v>
      </c>
    </row>
    <row r="30" spans="1:8" ht="24" hidden="1" customHeight="1" x14ac:dyDescent="0.25">
      <c r="A30" s="3" t="s">
        <v>22</v>
      </c>
      <c r="B30" s="6" t="s">
        <v>34</v>
      </c>
      <c r="C30" s="18"/>
      <c r="D30" s="18"/>
      <c r="E30" s="11" t="str">
        <f t="shared" si="0"/>
        <v/>
      </c>
      <c r="F30" s="14"/>
      <c r="H30" s="18">
        <f>+[1]Sheet1!$I$148/1000000</f>
        <v>32096.014189000001</v>
      </c>
    </row>
    <row r="31" spans="1:8" ht="25.5" hidden="1" customHeight="1" x14ac:dyDescent="0.25">
      <c r="A31" s="3" t="s">
        <v>22</v>
      </c>
      <c r="B31" s="6" t="s">
        <v>35</v>
      </c>
      <c r="C31" s="18"/>
      <c r="D31" s="18"/>
      <c r="E31" s="11" t="str">
        <f t="shared" si="0"/>
        <v/>
      </c>
      <c r="F31" s="14"/>
      <c r="H31" s="18">
        <f>+[1]Sheet1!$I$149/1000000</f>
        <v>468169.64083300001</v>
      </c>
    </row>
    <row r="32" spans="1:8" ht="31.5" hidden="1" x14ac:dyDescent="0.25">
      <c r="A32" s="3" t="s">
        <v>22</v>
      </c>
      <c r="B32" s="6" t="s">
        <v>36</v>
      </c>
      <c r="C32" s="18"/>
      <c r="D32" s="18"/>
      <c r="E32" s="11" t="str">
        <f t="shared" si="0"/>
        <v/>
      </c>
      <c r="F32" s="14"/>
      <c r="H32" s="18">
        <f>+[1]Sheet1!$I$150/1000000</f>
        <v>63.480392000000002</v>
      </c>
    </row>
    <row r="33" spans="1:8" ht="31.5" hidden="1" x14ac:dyDescent="0.25">
      <c r="A33" s="3" t="s">
        <v>22</v>
      </c>
      <c r="B33" s="6" t="s">
        <v>37</v>
      </c>
      <c r="C33" s="18"/>
      <c r="D33" s="18"/>
      <c r="E33" s="11" t="str">
        <f t="shared" si="0"/>
        <v/>
      </c>
      <c r="F33" s="14"/>
      <c r="H33" s="18">
        <f>+[1]Sheet1!$I$157/1000000</f>
        <v>31181.02507</v>
      </c>
    </row>
    <row r="34" spans="1:8" ht="24" hidden="1" customHeight="1" x14ac:dyDescent="0.25">
      <c r="A34" s="3" t="s">
        <v>22</v>
      </c>
      <c r="B34" s="6" t="s">
        <v>38</v>
      </c>
      <c r="C34" s="18"/>
      <c r="D34" s="18"/>
      <c r="E34" s="11" t="str">
        <f t="shared" si="0"/>
        <v/>
      </c>
      <c r="F34" s="14"/>
      <c r="H34" s="18">
        <f>+[1]Sheet1!$I$158/1000000</f>
        <v>4724.7697859999998</v>
      </c>
    </row>
    <row r="35" spans="1:8" ht="22.5" customHeight="1" x14ac:dyDescent="0.25">
      <c r="A35" s="4" t="s">
        <v>39</v>
      </c>
      <c r="B35" s="5" t="s">
        <v>11</v>
      </c>
      <c r="C35" s="17"/>
      <c r="D35" s="17"/>
      <c r="E35" s="10" t="str">
        <f t="shared" si="0"/>
        <v/>
      </c>
      <c r="F35" s="14"/>
      <c r="H35" s="17"/>
    </row>
    <row r="36" spans="1:8" ht="31.5" x14ac:dyDescent="0.25">
      <c r="A36" s="4" t="s">
        <v>5</v>
      </c>
      <c r="B36" s="5" t="s">
        <v>40</v>
      </c>
      <c r="C36" s="17">
        <f>C37+C38</f>
        <v>21257259</v>
      </c>
      <c r="D36" s="17">
        <f>D37+D38</f>
        <v>7401562</v>
      </c>
      <c r="E36" s="10">
        <f t="shared" si="0"/>
        <v>0.34818985834438954</v>
      </c>
      <c r="F36" s="15">
        <f>+D36/'[2]TH-2020-Q1-B60-TT343-75'!$D$40</f>
        <v>0.88190207364940798</v>
      </c>
      <c r="H36" s="17">
        <f>H37+H38</f>
        <v>10827932</v>
      </c>
    </row>
    <row r="37" spans="1:8" ht="22.5" customHeight="1" x14ac:dyDescent="0.25">
      <c r="A37" s="3">
        <v>1</v>
      </c>
      <c r="B37" s="6" t="s">
        <v>41</v>
      </c>
      <c r="C37" s="18">
        <v>13116759</v>
      </c>
      <c r="D37" s="18">
        <v>4380761</v>
      </c>
      <c r="E37" s="11">
        <f>+IFERROR(D37/C37,"")</f>
        <v>0.33398196917394002</v>
      </c>
      <c r="F37" s="14">
        <f>+D37/H37</f>
        <v>0.69003043009622989</v>
      </c>
      <c r="H37" s="18">
        <v>6348649</v>
      </c>
    </row>
    <row r="38" spans="1:8" ht="27" customHeight="1" x14ac:dyDescent="0.25">
      <c r="A38" s="3">
        <v>2</v>
      </c>
      <c r="B38" s="6" t="s">
        <v>42</v>
      </c>
      <c r="C38" s="18">
        <v>8140500</v>
      </c>
      <c r="D38" s="18">
        <v>3020801</v>
      </c>
      <c r="E38" s="11">
        <f t="shared" si="0"/>
        <v>0.37108298016092378</v>
      </c>
      <c r="F38" s="14">
        <f>+D38/H38</f>
        <v>0.6743938706261694</v>
      </c>
      <c r="H38" s="18">
        <v>4479283</v>
      </c>
    </row>
  </sheetData>
  <mergeCells count="9">
    <mergeCell ref="D6:D7"/>
    <mergeCell ref="E6:F6"/>
    <mergeCell ref="A3:F3"/>
    <mergeCell ref="A4:F4"/>
    <mergeCell ref="A1:B1"/>
    <mergeCell ref="A2:B2"/>
    <mergeCell ref="A6:A7"/>
    <mergeCell ref="B6:B7"/>
    <mergeCell ref="C6:C7"/>
  </mergeCells>
  <printOptions horizontalCentered="1"/>
  <pageMargins left="0.45" right="0.2" top="0.5" bottom="0.25" header="0.3" footer="0.3"/>
  <pageSetup paperSize="9" scale="83" orientation="portrait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2536FA-9EF2-494A-9608-1B9D98581A17}"/>
</file>

<file path=customXml/itemProps2.xml><?xml version="1.0" encoding="utf-8"?>
<ds:datastoreItem xmlns:ds="http://schemas.openxmlformats.org/officeDocument/2006/customXml" ds:itemID="{0EFFF23C-81C0-440B-A688-2A0B63DD3725}"/>
</file>

<file path=customXml/itemProps3.xml><?xml version="1.0" encoding="utf-8"?>
<ds:datastoreItem xmlns:ds="http://schemas.openxmlformats.org/officeDocument/2006/customXml" ds:itemID="{4881E65D-5FE3-415F-827F-092FE3126A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TH-2022-Q1-B60-TT343-75</vt:lpstr>
      <vt:lpstr>'TH-2022-Q1-B60-TT343-75'!Print_Titles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Hong Nhung</dc:creator>
  <cp:lastModifiedBy>Nguyen Thi Hong Nhung</cp:lastModifiedBy>
  <cp:lastPrinted>2022-04-06T01:52:05Z</cp:lastPrinted>
  <dcterms:created xsi:type="dcterms:W3CDTF">2020-04-06T08:57:10Z</dcterms:created>
  <dcterms:modified xsi:type="dcterms:W3CDTF">2022-04-06T01:55:48Z</dcterms:modified>
</cp:coreProperties>
</file>