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HUNG\Google Drive\NĂM 2022\CÔNG KHAI\THUC HIEN DU TOAN\QUY II\"/>
    </mc:Choice>
  </mc:AlternateContent>
  <bookViews>
    <workbookView xWindow="0" yWindow="0" windowWidth="20490" windowHeight="7755"/>
  </bookViews>
  <sheets>
    <sheet name="TH-2022-Q2-B60-TT343-75" sheetId="2" r:id="rId1"/>
  </sheets>
  <externalReferences>
    <externalReference r:id="rId2"/>
  </externalReferences>
  <definedNames>
    <definedName name="_xlnm.Print_Titles" localSheetId="0">'TH-2022-Q2-B60-TT343-75'!$6:$7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2" l="1"/>
  <c r="D10" i="2"/>
  <c r="D17" i="2"/>
  <c r="D9" i="2"/>
  <c r="H17" i="2"/>
  <c r="F18" i="2"/>
  <c r="E18" i="2"/>
  <c r="A31" i="2" l="1"/>
  <c r="A32" i="2" s="1"/>
  <c r="A33" i="2" s="1"/>
  <c r="F39" i="2" l="1"/>
  <c r="F38" i="2"/>
  <c r="E38" i="2"/>
  <c r="F29" i="2"/>
  <c r="F24" i="2"/>
  <c r="F25" i="2"/>
  <c r="F26" i="2"/>
  <c r="F27" i="2"/>
  <c r="F23" i="2"/>
  <c r="F11" i="2"/>
  <c r="F12" i="2"/>
  <c r="F13" i="2"/>
  <c r="F14" i="2"/>
  <c r="F15" i="2"/>
  <c r="F16" i="2"/>
  <c r="F19" i="2"/>
  <c r="F20" i="2"/>
  <c r="F21" i="2"/>
  <c r="F10" i="2"/>
  <c r="D8" i="2"/>
  <c r="C17" i="2"/>
  <c r="C9" i="2"/>
  <c r="C10" i="2"/>
  <c r="H9" i="2" l="1"/>
  <c r="H8" i="2" s="1"/>
  <c r="F8" i="2" s="1"/>
  <c r="F17" i="2"/>
  <c r="C37" i="2"/>
  <c r="E36" i="2"/>
  <c r="E35" i="2"/>
  <c r="E34" i="2"/>
  <c r="E33" i="2"/>
  <c r="E32" i="2"/>
  <c r="E31" i="2"/>
  <c r="E30" i="2"/>
  <c r="E28" i="2"/>
  <c r="F9" i="2" l="1"/>
  <c r="E15" i="2"/>
  <c r="E29" i="2"/>
  <c r="E14" i="2"/>
  <c r="E22" i="2"/>
  <c r="E26" i="2"/>
  <c r="E13" i="2"/>
  <c r="E23" i="2"/>
  <c r="E25" i="2"/>
  <c r="E20" i="2"/>
  <c r="E11" i="2"/>
  <c r="E16" i="2"/>
  <c r="E27" i="2"/>
  <c r="E24" i="2"/>
  <c r="E10" i="2"/>
  <c r="E12" i="2"/>
  <c r="E19" i="2"/>
  <c r="E21" i="2"/>
  <c r="C8" i="2"/>
  <c r="E9" i="2" l="1"/>
  <c r="E17" i="2"/>
  <c r="E8" i="2" l="1"/>
  <c r="E39" i="2"/>
  <c r="D37" i="2"/>
  <c r="E37" i="2" l="1"/>
  <c r="F37" i="2"/>
</calcChain>
</file>

<file path=xl/sharedStrings.xml><?xml version="1.0" encoding="utf-8"?>
<sst xmlns="http://schemas.openxmlformats.org/spreadsheetml/2006/main" count="56" uniqueCount="51">
  <si>
    <t>ĐVT: triệu đồng</t>
  </si>
  <si>
    <t>STT</t>
  </si>
  <si>
    <t>NỘI DUNG</t>
  </si>
  <si>
    <t>DỰ TOÁN NĂM</t>
  </si>
  <si>
    <t>A</t>
  </si>
  <si>
    <t>B</t>
  </si>
  <si>
    <t>I</t>
  </si>
  <si>
    <t>Thu nội địa</t>
  </si>
  <si>
    <t>Thu từ dầu thô</t>
  </si>
  <si>
    <t>Thu từ hoạt động xuất nhập khẩu</t>
  </si>
  <si>
    <t>Thu viện trợ</t>
  </si>
  <si>
    <t>II</t>
  </si>
  <si>
    <t>Biểu số 60/CK-NSNN</t>
  </si>
  <si>
    <t>Thu từ khu vực DNNN</t>
  </si>
  <si>
    <t>Thu từ khu vực kinh tế ngoài quốc doanh</t>
  </si>
  <si>
    <t>Thuế thu nhập cá nhân</t>
  </si>
  <si>
    <t>Thuế bảo vệ môi trường</t>
  </si>
  <si>
    <t>Lệ phí trước bạ</t>
  </si>
  <si>
    <t>-</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</si>
  <si>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</si>
  <si>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</si>
  <si>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</si>
  <si>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</si>
  <si>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</si>
  <si>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từ hoạt động xổ số kiến thiết</t>
  </si>
  <si>
    <t>Thu khác ngân sách</t>
  </si>
  <si>
    <t>III</t>
  </si>
  <si>
    <t>Thuế giá trị gia tăng thu từ hàng hóa nhập khẩu</t>
  </si>
  <si>
    <t>Thuế xuất khẩu</t>
  </si>
  <si>
    <t>Thuế nhập khẩu</t>
  </si>
  <si>
    <t>Thuế tiêu thụ đặc biệt thu từ hàng hóa nhập khẩu</t>
  </si>
  <si>
    <t>Thu khác</t>
  </si>
  <si>
    <t>IV</t>
  </si>
  <si>
    <t>THU NSĐP ĐƯỢC HƯỞNG THEO PHÂN CẤP</t>
  </si>
  <si>
    <t>UBND TỈNH ĐỒNG NAI</t>
  </si>
  <si>
    <t>SỞ TÀI CHÍNH</t>
  </si>
  <si>
    <t>SO SÁNH THỰC HIỆN VỚI (%)</t>
  </si>
  <si>
    <t>CÙNG KỲ NĂM TRƯỚC</t>
  </si>
  <si>
    <t>TỔNG THU NSNN TRÊN ĐỊA BÀN</t>
  </si>
  <si>
    <t xml:space="preserve">Thu từ khu vực doanh nghiệp có vốn đầu tư nước ngoài </t>
  </si>
  <si>
    <t xml:space="preserve">Thu phí, lệ phí </t>
  </si>
  <si>
    <t>Các khoản thu về nhà, đất</t>
  </si>
  <si>
    <t>Thuế sử dụng đất nông nghiệp</t>
  </si>
  <si>
    <t>Thu hồi vốn, thu cổ tức, lợi nhuận được chia của Nhà nước và lợi nhuận sau thuế còn lại sau khi trích lập các quỹ của doanh nghiệp nhà nước</t>
  </si>
  <si>
    <t>Thu từ quỹ đất công ích, hoa lợi công sản khác</t>
  </si>
  <si>
    <t>Thuế  bảo vệ môi trường thu từ hàng hóa nhập khẩu</t>
  </si>
  <si>
    <t>Từ các khoản thu phân chia</t>
  </si>
  <si>
    <t>Các khoản thu NSĐP được hưởng 100%</t>
  </si>
  <si>
    <t xml:space="preserve"> THỰC HIỆN THU NGÂN SÁCH NHÀ NƯỚC QUÝ II/2022</t>
  </si>
  <si>
    <t>(Đính kèm công văn số            /STC-QLNS ngày       /07/2022 của Sở Tài chính)</t>
  </si>
  <si>
    <t xml:space="preserve"> THỰC HIỆN QUÝ II/2022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</si>
</sst>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5"/>
      <color theme="1"/>
      <name val="Times New Roman"/>
      <family val="1"/>
    </font>
    <font>
      <sz val="13"/>
      <color theme="1"/>
      <name val="Times New Roman"/>
      <family val="1"/>
    </font>
    <font>
      <b/>
      <sz val="13"/>
      <color theme="1"/>
      <name val="Times New Roman"/>
      <family val="1"/>
    </font>
    <font>
      <i/>
      <sz val="12"/>
      <color theme="1"/>
      <name val="Times New Roman"/>
      <family val="1"/>
    </font>
    <font>
      <sz val="11"/>
      <color theme="1"/>
      <name val="Times New Roman"/>
      <family val="1"/>
    </font>
    <font>
      <b/>
      <sz val="11"/>
      <color theme="1"/>
      <name val="Times New Roman"/>
      <family val="1"/>
    </font>
    <font>
      <b/>
      <sz val="12"/>
      <name val="Times New Roman"/>
      <family val="1"/>
      <charset val="163"/>
    </font>
    <font>
      <b/>
      <sz val="12"/>
      <name val="Times New Roman"/>
      <family val="1"/>
    </font>
    <font>
      <sz val="12"/>
      <name val="Times New Roman"/>
      <family val="1"/>
    </font>
    <font>
      <i/>
      <sz val="12"/>
      <name val="Times New Roman"/>
      <family val="1"/>
    </font>
    <font>
      <i/>
      <sz val="11"/>
      <color theme="1"/>
      <name val="Times New Roman"/>
      <family val="1"/>
    </font>
    <font>
      <sz val="12"/>
      <name val="Times New Roman"/>
      <family val="1"/>
      <charset val="163"/>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7" fillId="0" borderId="0" xfId="1" applyFont="1" applyAlignment="1">
      <alignment horizontal="center" vertical="center"/>
    </xf>
    <xf numFmtId="0" fontId="0" fillId="0" borderId="0" xfId="0" applyAlignment="1">
      <alignment horizontal="center"/>
    </xf>
    <xf numFmtId="9" fontId="9" fillId="0" borderId="2" xfId="3" applyFont="1" applyBorder="1" applyAlignment="1">
      <alignment horizontal="center" vertical="center" wrapText="1"/>
    </xf>
    <xf numFmtId="9" fontId="3" fillId="0" borderId="2" xfId="2" applyFont="1" applyBorder="1" applyAlignment="1">
      <alignment horizontal="center" vertical="center"/>
    </xf>
    <xf numFmtId="9" fontId="2" fillId="0" borderId="2" xfId="2" applyFont="1" applyBorder="1" applyAlignment="1">
      <alignment horizontal="center" vertical="center"/>
    </xf>
    <xf numFmtId="0" fontId="9" fillId="0" borderId="2" xfId="1" applyFont="1" applyBorder="1" applyAlignment="1">
      <alignment horizontal="center" vertical="center" wrapText="1"/>
    </xf>
    <xf numFmtId="9" fontId="8" fillId="0" borderId="0" xfId="3" applyFont="1" applyAlignment="1">
      <alignment horizontal="center" vertical="center"/>
    </xf>
    <xf numFmtId="9" fontId="8" fillId="0" borderId="2" xfId="3" applyFont="1" applyBorder="1" applyAlignment="1">
      <alignment horizontal="center" vertical="center"/>
    </xf>
    <xf numFmtId="9" fontId="9" fillId="0" borderId="2" xfId="3" applyFont="1" applyBorder="1" applyAlignment="1">
      <alignment horizontal="center" vertical="center"/>
    </xf>
    <xf numFmtId="164" fontId="2" fillId="0" borderId="0" xfId="4" applyNumberFormat="1" applyFont="1" applyAlignment="1">
      <alignment vertical="center"/>
    </xf>
    <xf numFmtId="164" fontId="3" fillId="0" borderId="2" xfId="4" applyNumberFormat="1" applyFont="1" applyBorder="1" applyAlignment="1">
      <alignment vertical="center"/>
    </xf>
    <xf numFmtId="164" fontId="2" fillId="0" borderId="2" xfId="4" applyNumberFormat="1" applyFont="1" applyBorder="1" applyAlignment="1">
      <alignment vertical="center"/>
    </xf>
    <xf numFmtId="164" fontId="0" fillId="0" borderId="0" xfId="4" applyNumberFormat="1" applyFont="1"/>
    <xf numFmtId="0" fontId="0" fillId="0" borderId="0" xfId="0" applyAlignment="1"/>
    <xf numFmtId="0" fontId="2" fillId="0" borderId="2" xfId="1" quotePrefix="1" applyFont="1" applyBorder="1" applyAlignment="1">
      <alignment horizontal="center" vertical="center"/>
    </xf>
    <xf numFmtId="164" fontId="7" fillId="0" borderId="2" xfId="4" applyNumberFormat="1" applyFont="1" applyBorder="1" applyAlignment="1">
      <alignment vertical="center"/>
    </xf>
    <xf numFmtId="9" fontId="7" fillId="0" borderId="2" xfId="2" applyFont="1" applyBorder="1" applyAlignment="1">
      <alignment horizontal="center" vertical="center"/>
    </xf>
    <xf numFmtId="9" fontId="14" fillId="0" borderId="2" xfId="3" applyFont="1" applyBorder="1" applyAlignment="1">
      <alignment horizontal="center" vertical="center"/>
    </xf>
    <xf numFmtId="0" fontId="10" fillId="0" borderId="2" xfId="0" applyNumberFormat="1" applyFont="1" applyFill="1" applyBorder="1" applyAlignment="1">
      <alignment horizontal="left" vertical="center" wrapText="1"/>
    </xf>
    <xf numFmtId="0" fontId="12" fillId="0" borderId="2" xfId="0" applyFont="1" applyFill="1" applyBorder="1" applyAlignment="1">
      <alignment vertical="center"/>
    </xf>
    <xf numFmtId="0" fontId="12" fillId="0" borderId="2" xfId="0" applyFont="1" applyFill="1" applyBorder="1" applyAlignment="1">
      <alignment vertical="center" wrapText="1"/>
    </xf>
    <xf numFmtId="0" fontId="13" fillId="0" borderId="2" xfId="0" applyFont="1" applyFill="1" applyBorder="1" applyAlignment="1">
      <alignment vertical="center"/>
    </xf>
    <xf numFmtId="0" fontId="13" fillId="0" borderId="2" xfId="0" applyFont="1" applyFill="1" applyBorder="1" applyAlignment="1">
      <alignment vertical="center" wrapText="1"/>
    </xf>
    <xf numFmtId="0" fontId="12" fillId="0" borderId="2" xfId="0" applyFont="1" applyFill="1" applyBorder="1" applyAlignment="1">
      <alignment horizontal="justify" vertical="center" wrapText="1"/>
    </xf>
    <xf numFmtId="0" fontId="12" fillId="0" borderId="2" xfId="0" applyFont="1" applyFill="1" applyBorder="1" applyAlignment="1">
      <alignment horizontal="center" vertical="center"/>
    </xf>
    <xf numFmtId="0" fontId="11" fillId="0" borderId="2" xfId="0" applyFont="1" applyFill="1" applyBorder="1" applyAlignment="1">
      <alignment vertical="center"/>
    </xf>
    <xf numFmtId="0" fontId="10" fillId="0" borderId="2" xfId="0" applyNumberFormat="1" applyFont="1" applyFill="1" applyBorder="1" applyAlignment="1">
      <alignment vertical="center" wrapText="1"/>
    </xf>
    <xf numFmtId="0" fontId="15" fillId="0" borderId="2" xfId="0" applyNumberFormat="1" applyFont="1" applyFill="1" applyBorder="1" applyAlignment="1">
      <alignment horizontal="left" vertical="center" wrapText="1"/>
    </xf>
    <xf numFmtId="0" fontId="15" fillId="0" borderId="2" xfId="0" applyNumberFormat="1" applyFont="1" applyFill="1" applyBorder="1" applyAlignment="1">
      <alignment vertical="center" wrapText="1"/>
    </xf>
    <xf numFmtId="164" fontId="9" fillId="0" borderId="1" xfId="4" applyNumberFormat="1" applyFont="1" applyBorder="1" applyAlignment="1">
      <alignment horizontal="center" vertical="center" wrapText="1"/>
    </xf>
    <xf numFmtId="164" fontId="9" fillId="0" borderId="3" xfId="4" applyNumberFormat="1" applyFont="1" applyBorder="1" applyAlignment="1">
      <alignment horizontal="center" vertical="center" wrapText="1"/>
    </xf>
    <xf numFmtId="0" fontId="9" fillId="0" borderId="2" xfId="1" applyFont="1" applyBorder="1" applyAlignment="1">
      <alignment horizontal="center" vertical="center" wrapText="1"/>
    </xf>
    <xf numFmtId="0" fontId="4" fillId="0" borderId="0" xfId="1" applyFont="1" applyAlignment="1">
      <alignment horizontal="center"/>
    </xf>
    <xf numFmtId="0" fontId="7" fillId="0" borderId="0" xfId="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1" xfId="1" applyFont="1" applyBorder="1" applyAlignment="1">
      <alignment horizontal="center" vertical="center" wrapText="1"/>
    </xf>
    <xf numFmtId="0" fontId="9" fillId="0" borderId="3" xfId="1" applyFont="1" applyBorder="1" applyAlignment="1">
      <alignment horizontal="center" vertical="center" wrapText="1"/>
    </xf>
    <xf numFmtId="0" fontId="0" fillId="0" borderId="0" xfId="0" applyAlignment="1">
      <alignment vertical="center"/>
    </xf>
  </cellXfs>
  <cellStyles count="5">
    <cellStyle name="Comma" xfId="4" builtinId="3"/>
    <cellStyle name="Normal" xfId="0" builtinId="0"/>
    <cellStyle name="Normal 26" xfId="1"/>
    <cellStyle name="Percent" xfId="3" builtinId="5"/>
    <cellStyle name="Percent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781050</xdr:colOff>
      <xdr:row>2</xdr:row>
      <xdr:rowOff>0</xdr:rowOff>
    </xdr:from>
    <xdr:to>
      <xdr:col>1</xdr:col>
      <xdr:colOff>1419225</xdr:colOff>
      <xdr:row>2</xdr:row>
      <xdr:rowOff>0</xdr:rowOff>
    </xdr:to>
    <xdr:cxnSp macro="">
      <xdr:nvCxnSpPr>
        <xdr:cNvPr id="2" name="Straight Connector 1"/>
        <xdr:cNvCxnSpPr/>
      </xdr:nvCxnSpPr>
      <xdr:spPr>
        <a:xfrm>
          <a:off x="1171575" y="419100"/>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HUNG/Google%20Drive/N&#258;M%202020/C&#212;NG%20KHAI%20NG&#194;N%20S&#193;CH/C&#212;NG%20KHAI%20QU&#221;/QU&#221;%20I/TH-2020-Q1-B60-TT343-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2020-Q1-B60-TT343-75"/>
    </sheetNames>
    <sheetDataSet>
      <sheetData sheetId="0">
        <row r="12">
          <cell r="D12">
            <v>16103312.243152229</v>
          </cell>
        </row>
        <row r="40">
          <cell r="D40">
            <v>8392725.4750309419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abSelected="1" topLeftCell="A39" zoomScaleNormal="100" workbookViewId="0">
      <selection activeCell="B12" sqref="B12"/>
    </sheetView>
  </sheetViews>
  <sheetFormatPr defaultRowHeight="15" x14ac:dyDescent="0.25"/>
  <cols>
    <col min="1" max="1" width="5.85546875" customWidth="1"/>
    <col min="2" max="2" width="43" customWidth="1"/>
    <col min="3" max="3" width="13.140625" style="18" customWidth="1"/>
    <col min="4" max="4" width="15" style="18" customWidth="1"/>
    <col min="5" max="5" width="11.140625" style="7" customWidth="1"/>
    <col min="6" max="6" width="9.85546875" style="12" customWidth="1"/>
    <col min="8" max="8" width="12.7109375" hidden="1" customWidth="1"/>
  </cols>
  <sheetData>
    <row r="1" spans="1:8" ht="16.5" x14ac:dyDescent="0.25">
      <c r="A1" s="40" t="s">
        <v>34</v>
      </c>
      <c r="B1" s="40"/>
      <c r="C1" s="15"/>
      <c r="D1" s="15"/>
      <c r="E1" s="6" t="s">
        <v>12</v>
      </c>
    </row>
    <row r="2" spans="1:8" ht="16.5" x14ac:dyDescent="0.25">
      <c r="A2" s="41" t="s">
        <v>35</v>
      </c>
      <c r="B2" s="41"/>
      <c r="C2" s="15"/>
      <c r="D2" s="15"/>
      <c r="E2" s="1"/>
    </row>
    <row r="3" spans="1:8" s="19" customFormat="1" ht="27.75" customHeight="1" x14ac:dyDescent="0.3">
      <c r="A3" s="38" t="s">
        <v>48</v>
      </c>
      <c r="B3" s="38"/>
      <c r="C3" s="38"/>
      <c r="D3" s="38"/>
      <c r="E3" s="38"/>
      <c r="F3" s="38"/>
    </row>
    <row r="4" spans="1:8" ht="19.5" customHeight="1" x14ac:dyDescent="0.25">
      <c r="A4" s="39" t="s">
        <v>49</v>
      </c>
      <c r="B4" s="39"/>
      <c r="C4" s="39"/>
      <c r="D4" s="39"/>
      <c r="E4" s="39"/>
      <c r="F4" s="39"/>
    </row>
    <row r="5" spans="1:8" ht="15.75" x14ac:dyDescent="0.25">
      <c r="A5" s="1"/>
      <c r="B5" s="2"/>
      <c r="C5" s="15"/>
      <c r="D5" s="15"/>
      <c r="E5" s="6" t="s">
        <v>0</v>
      </c>
    </row>
    <row r="6" spans="1:8" ht="39" customHeight="1" x14ac:dyDescent="0.25">
      <c r="A6" s="42" t="s">
        <v>1</v>
      </c>
      <c r="B6" s="42" t="s">
        <v>2</v>
      </c>
      <c r="C6" s="35" t="s">
        <v>3</v>
      </c>
      <c r="D6" s="35" t="s">
        <v>50</v>
      </c>
      <c r="E6" s="37" t="s">
        <v>36</v>
      </c>
      <c r="F6" s="37"/>
    </row>
    <row r="7" spans="1:8" ht="53.25" customHeight="1" x14ac:dyDescent="0.25">
      <c r="A7" s="43"/>
      <c r="B7" s="43"/>
      <c r="C7" s="36"/>
      <c r="D7" s="36"/>
      <c r="E7" s="11" t="s">
        <v>3</v>
      </c>
      <c r="F7" s="8" t="s">
        <v>37</v>
      </c>
    </row>
    <row r="8" spans="1:8" ht="27.75" customHeight="1" x14ac:dyDescent="0.25">
      <c r="A8" s="4" t="s">
        <v>4</v>
      </c>
      <c r="B8" s="24" t="s">
        <v>38</v>
      </c>
      <c r="C8" s="16">
        <f>+C9+C28+C29+C36</f>
        <v>55241000</v>
      </c>
      <c r="D8" s="16">
        <f>+D9+D28+D29+D36</f>
        <v>35433247</v>
      </c>
      <c r="E8" s="9">
        <f>+IFERROR(D8/C8,"")</f>
        <v>0.64143022392787963</v>
      </c>
      <c r="F8" s="14">
        <f>+D8/H8</f>
        <v>0.91429021804533062</v>
      </c>
      <c r="H8" s="16">
        <f>+H9+H28+H29+H36</f>
        <v>38754923</v>
      </c>
    </row>
    <row r="9" spans="1:8" s="44" customFormat="1" ht="22.5" customHeight="1" x14ac:dyDescent="0.25">
      <c r="A9" s="4" t="s">
        <v>6</v>
      </c>
      <c r="B9" s="31" t="s">
        <v>7</v>
      </c>
      <c r="C9" s="16">
        <f>+SUM(C10:C17,C23:C27)</f>
        <v>38741000</v>
      </c>
      <c r="D9" s="16">
        <f>+SUM(D10:D17,D23:D27)</f>
        <v>23013310</v>
      </c>
      <c r="E9" s="9">
        <f t="shared" ref="E9:E39" si="0">+IFERROR(D9/C9,"")</f>
        <v>0.59402983918845664</v>
      </c>
      <c r="F9" s="14">
        <f>+D9/H9</f>
        <v>0.80625585576899594</v>
      </c>
      <c r="H9" s="16">
        <f>+SUM(H10:H17,H23:H27)</f>
        <v>28543433</v>
      </c>
    </row>
    <row r="10" spans="1:8" ht="20.25" customHeight="1" x14ac:dyDescent="0.25">
      <c r="A10" s="3">
        <v>1</v>
      </c>
      <c r="B10" s="25" t="s">
        <v>13</v>
      </c>
      <c r="C10" s="17">
        <f>1900000+2200000</f>
        <v>4100000</v>
      </c>
      <c r="D10" s="17">
        <f>820496+1017961+2</f>
        <v>1838459</v>
      </c>
      <c r="E10" s="10">
        <f t="shared" si="0"/>
        <v>0.44840463414634146</v>
      </c>
      <c r="F10" s="13">
        <f>+D10/H10</f>
        <v>0.98108808483706156</v>
      </c>
      <c r="H10" s="17">
        <v>1873898</v>
      </c>
    </row>
    <row r="11" spans="1:8" ht="39.75" customHeight="1" x14ac:dyDescent="0.25">
      <c r="A11" s="3">
        <v>2</v>
      </c>
      <c r="B11" s="26" t="s">
        <v>39</v>
      </c>
      <c r="C11" s="17">
        <v>13698000</v>
      </c>
      <c r="D11" s="17">
        <v>7280966</v>
      </c>
      <c r="E11" s="10">
        <f t="shared" si="0"/>
        <v>0.53153496860855598</v>
      </c>
      <c r="F11" s="13">
        <f t="shared" ref="F11:F21" si="1">+D11/H11</f>
        <v>0.83817321820878521</v>
      </c>
      <c r="H11" s="17">
        <v>8686708</v>
      </c>
    </row>
    <row r="12" spans="1:8" ht="24" customHeight="1" x14ac:dyDescent="0.25">
      <c r="A12" s="3">
        <v>3</v>
      </c>
      <c r="B12" s="25" t="s">
        <v>14</v>
      </c>
      <c r="C12" s="17">
        <v>5500000</v>
      </c>
      <c r="D12" s="17">
        <v>3187982</v>
      </c>
      <c r="E12" s="10">
        <f t="shared" si="0"/>
        <v>0.57963309090909088</v>
      </c>
      <c r="F12" s="13">
        <f t="shared" si="1"/>
        <v>0.55613409955135706</v>
      </c>
      <c r="H12" s="17">
        <v>5732398</v>
      </c>
    </row>
    <row r="13" spans="1:8" ht="24" customHeight="1" x14ac:dyDescent="0.25">
      <c r="A13" s="3">
        <v>4</v>
      </c>
      <c r="B13" s="25" t="s">
        <v>15</v>
      </c>
      <c r="C13" s="17">
        <v>6500000</v>
      </c>
      <c r="D13" s="17">
        <v>3893925</v>
      </c>
      <c r="E13" s="10">
        <f t="shared" si="0"/>
        <v>0.59906538461538461</v>
      </c>
      <c r="F13" s="13">
        <f t="shared" si="1"/>
        <v>0.93414330763630082</v>
      </c>
      <c r="H13" s="17">
        <v>4168445</v>
      </c>
    </row>
    <row r="14" spans="1:8" ht="22.5" customHeight="1" x14ac:dyDescent="0.25">
      <c r="A14" s="3">
        <v>5</v>
      </c>
      <c r="B14" s="25" t="s">
        <v>16</v>
      </c>
      <c r="C14" s="17">
        <v>900000</v>
      </c>
      <c r="D14" s="17">
        <v>379442</v>
      </c>
      <c r="E14" s="10">
        <f t="shared" si="0"/>
        <v>0.42160222222222221</v>
      </c>
      <c r="F14" s="13">
        <f t="shared" si="1"/>
        <v>0.75627937383650712</v>
      </c>
      <c r="H14" s="17">
        <v>501722</v>
      </c>
    </row>
    <row r="15" spans="1:8" ht="24.75" customHeight="1" x14ac:dyDescent="0.25">
      <c r="A15" s="3">
        <v>6</v>
      </c>
      <c r="B15" s="25" t="s">
        <v>17</v>
      </c>
      <c r="C15" s="17">
        <v>1200000</v>
      </c>
      <c r="D15" s="17">
        <v>861418</v>
      </c>
      <c r="E15" s="10">
        <f t="shared" si="0"/>
        <v>0.71784833333333331</v>
      </c>
      <c r="F15" s="13">
        <f t="shared" si="1"/>
        <v>1.0494615743543949</v>
      </c>
      <c r="H15" s="17">
        <v>820819</v>
      </c>
    </row>
    <row r="16" spans="1:8" ht="20.25" customHeight="1" x14ac:dyDescent="0.25">
      <c r="A16" s="3">
        <v>7</v>
      </c>
      <c r="B16" s="25" t="s">
        <v>40</v>
      </c>
      <c r="C16" s="17">
        <v>500000</v>
      </c>
      <c r="D16" s="17">
        <v>269166</v>
      </c>
      <c r="E16" s="10">
        <f t="shared" si="0"/>
        <v>0.53833200000000003</v>
      </c>
      <c r="F16" s="13">
        <f t="shared" si="1"/>
        <v>0.99017425883893662</v>
      </c>
      <c r="H16" s="17">
        <v>271837</v>
      </c>
    </row>
    <row r="17" spans="1:8" ht="24" customHeight="1" x14ac:dyDescent="0.25">
      <c r="A17" s="3">
        <v>8</v>
      </c>
      <c r="B17" s="25" t="s">
        <v>41</v>
      </c>
      <c r="C17" s="17">
        <f>SUM(C19:C22)</f>
        <v>3662000</v>
      </c>
      <c r="D17" s="17">
        <f>SUM(D18:D22)</f>
        <v>3707343</v>
      </c>
      <c r="E17" s="10">
        <f t="shared" si="0"/>
        <v>1.0123820316766794</v>
      </c>
      <c r="F17" s="13">
        <f t="shared" si="1"/>
        <v>0.77455673421769899</v>
      </c>
      <c r="H17" s="17">
        <f>+SUM(H18:H22)</f>
        <v>4786406</v>
      </c>
    </row>
    <row r="18" spans="1:8" ht="30" customHeight="1" x14ac:dyDescent="0.25">
      <c r="A18" s="20" t="s">
        <v>18</v>
      </c>
      <c r="B18" s="27" t="s">
        <v>42</v>
      </c>
      <c r="C18" s="21"/>
      <c r="D18" s="21">
        <v>87</v>
      </c>
      <c r="E18" s="10" t="str">
        <f t="shared" si="0"/>
        <v/>
      </c>
      <c r="F18" s="13">
        <f t="shared" si="1"/>
        <v>0.23138297872340424</v>
      </c>
      <c r="H18" s="17">
        <v>376</v>
      </c>
    </row>
    <row r="19" spans="1:8" ht="30" customHeight="1" x14ac:dyDescent="0.25">
      <c r="A19" s="3" t="s">
        <v>18</v>
      </c>
      <c r="B19" s="27" t="s">
        <v>19</v>
      </c>
      <c r="C19" s="21">
        <v>62000</v>
      </c>
      <c r="D19" s="21">
        <v>83325</v>
      </c>
      <c r="E19" s="22">
        <f t="shared" si="0"/>
        <v>1.3439516129032258</v>
      </c>
      <c r="F19" s="23">
        <f t="shared" si="1"/>
        <v>1.8880857427716848</v>
      </c>
      <c r="H19" s="17">
        <v>44132</v>
      </c>
    </row>
    <row r="20" spans="1:8" ht="30" customHeight="1" x14ac:dyDescent="0.25">
      <c r="A20" s="3" t="s">
        <v>18</v>
      </c>
      <c r="B20" s="27" t="s">
        <v>20</v>
      </c>
      <c r="C20" s="21">
        <v>2500000</v>
      </c>
      <c r="D20" s="21">
        <v>3182049</v>
      </c>
      <c r="E20" s="22">
        <f t="shared" si="0"/>
        <v>1.2728196000000001</v>
      </c>
      <c r="F20" s="23">
        <f t="shared" si="1"/>
        <v>0.81622267607129495</v>
      </c>
      <c r="H20" s="17">
        <v>3898506</v>
      </c>
    </row>
    <row r="21" spans="1:8" ht="30" customHeight="1" x14ac:dyDescent="0.25">
      <c r="A21" s="3" t="s">
        <v>18</v>
      </c>
      <c r="B21" s="27" t="s">
        <v>21</v>
      </c>
      <c r="C21" s="21">
        <v>1100000</v>
      </c>
      <c r="D21" s="21">
        <v>441834</v>
      </c>
      <c r="E21" s="22">
        <f t="shared" si="0"/>
        <v>0.40166727272727271</v>
      </c>
      <c r="F21" s="23">
        <f t="shared" si="1"/>
        <v>0.52387739034754899</v>
      </c>
      <c r="H21" s="17">
        <v>843392</v>
      </c>
    </row>
    <row r="22" spans="1:8" ht="39" customHeight="1" x14ac:dyDescent="0.25">
      <c r="A22" s="3" t="s">
        <v>18</v>
      </c>
      <c r="B22" s="28" t="s">
        <v>22</v>
      </c>
      <c r="C22" s="21">
        <v>0</v>
      </c>
      <c r="D22" s="21">
        <v>48</v>
      </c>
      <c r="E22" s="22" t="str">
        <f t="shared" si="0"/>
        <v/>
      </c>
      <c r="F22" s="23"/>
      <c r="H22" s="17">
        <v>0</v>
      </c>
    </row>
    <row r="23" spans="1:8" ht="30" customHeight="1" x14ac:dyDescent="0.25">
      <c r="A23" s="3">
        <v>9</v>
      </c>
      <c r="B23" s="25" t="s">
        <v>23</v>
      </c>
      <c r="C23" s="17">
        <v>150000</v>
      </c>
      <c r="D23" s="17">
        <v>181221</v>
      </c>
      <c r="E23" s="10">
        <f t="shared" si="0"/>
        <v>1.20814</v>
      </c>
      <c r="F23" s="13">
        <f>+D23/H23</f>
        <v>1.8006319366473575</v>
      </c>
      <c r="H23" s="17">
        <v>100643</v>
      </c>
    </row>
    <row r="24" spans="1:8" ht="52.5" customHeight="1" x14ac:dyDescent="0.25">
      <c r="A24" s="3">
        <v>10</v>
      </c>
      <c r="B24" s="29" t="s">
        <v>43</v>
      </c>
      <c r="C24" s="17">
        <v>380000</v>
      </c>
      <c r="D24" s="17">
        <v>118326</v>
      </c>
      <c r="E24" s="10">
        <f t="shared" si="0"/>
        <v>0.31138421052631576</v>
      </c>
      <c r="F24" s="13">
        <f t="shared" ref="F24:F27" si="2">+D24/H24</f>
        <v>1.292841221974564</v>
      </c>
      <c r="H24" s="17">
        <v>91524</v>
      </c>
    </row>
    <row r="25" spans="1:8" ht="23.25" customHeight="1" x14ac:dyDescent="0.25">
      <c r="A25" s="3">
        <v>11</v>
      </c>
      <c r="B25" s="25" t="s">
        <v>24</v>
      </c>
      <c r="C25" s="17">
        <v>1600000</v>
      </c>
      <c r="D25" s="17">
        <v>815658</v>
      </c>
      <c r="E25" s="10">
        <f t="shared" si="0"/>
        <v>0.50978625</v>
      </c>
      <c r="F25" s="13">
        <f t="shared" si="2"/>
        <v>0.67532091193302246</v>
      </c>
      <c r="H25" s="17">
        <v>1207808</v>
      </c>
    </row>
    <row r="26" spans="1:8" ht="26.25" customHeight="1" x14ac:dyDescent="0.25">
      <c r="A26" s="3">
        <v>12</v>
      </c>
      <c r="B26" s="25" t="s">
        <v>44</v>
      </c>
      <c r="C26" s="17">
        <v>1000</v>
      </c>
      <c r="D26" s="17">
        <v>23844</v>
      </c>
      <c r="E26" s="10">
        <f t="shared" si="0"/>
        <v>23.844000000000001</v>
      </c>
      <c r="F26" s="13">
        <f t="shared" si="2"/>
        <v>64.443243243243245</v>
      </c>
      <c r="H26" s="17">
        <v>370</v>
      </c>
    </row>
    <row r="27" spans="1:8" ht="22.5" customHeight="1" x14ac:dyDescent="0.25">
      <c r="A27" s="3">
        <v>13</v>
      </c>
      <c r="B27" s="25" t="s">
        <v>25</v>
      </c>
      <c r="C27" s="17">
        <v>550000</v>
      </c>
      <c r="D27" s="17">
        <v>455560</v>
      </c>
      <c r="E27" s="10">
        <f t="shared" si="0"/>
        <v>0.82829090909090908</v>
      </c>
      <c r="F27" s="13">
        <f t="shared" si="2"/>
        <v>1.5142178125675159</v>
      </c>
      <c r="H27" s="17">
        <v>300855</v>
      </c>
    </row>
    <row r="28" spans="1:8" ht="24.75" customHeight="1" x14ac:dyDescent="0.25">
      <c r="A28" s="4" t="s">
        <v>11</v>
      </c>
      <c r="B28" s="5" t="s">
        <v>8</v>
      </c>
      <c r="C28" s="16">
        <v>0</v>
      </c>
      <c r="D28" s="16">
        <v>0</v>
      </c>
      <c r="E28" s="9" t="str">
        <f t="shared" si="0"/>
        <v/>
      </c>
      <c r="F28" s="13"/>
      <c r="H28" s="16"/>
    </row>
    <row r="29" spans="1:8" ht="30" customHeight="1" x14ac:dyDescent="0.25">
      <c r="A29" s="4" t="s">
        <v>26</v>
      </c>
      <c r="B29" s="5" t="s">
        <v>9</v>
      </c>
      <c r="C29" s="16">
        <v>16500000</v>
      </c>
      <c r="D29" s="16">
        <v>12419937</v>
      </c>
      <c r="E29" s="9">
        <f t="shared" si="0"/>
        <v>0.75272345454545453</v>
      </c>
      <c r="F29" s="14">
        <f>+D29/H29</f>
        <v>1.2162707890817108</v>
      </c>
      <c r="H29" s="16">
        <v>10211490</v>
      </c>
    </row>
    <row r="30" spans="1:8" ht="28.5" hidden="1" customHeight="1" x14ac:dyDescent="0.25">
      <c r="A30" s="30">
        <v>1</v>
      </c>
      <c r="B30" s="25" t="s">
        <v>27</v>
      </c>
      <c r="C30" s="17"/>
      <c r="D30" s="17"/>
      <c r="E30" s="10" t="str">
        <f t="shared" si="0"/>
        <v/>
      </c>
      <c r="F30" s="13"/>
      <c r="H30" s="17"/>
    </row>
    <row r="31" spans="1:8" ht="24" hidden="1" customHeight="1" x14ac:dyDescent="0.25">
      <c r="A31" s="30">
        <f>A30+1</f>
        <v>2</v>
      </c>
      <c r="B31" s="25" t="s">
        <v>28</v>
      </c>
      <c r="C31" s="17"/>
      <c r="D31" s="17"/>
      <c r="E31" s="10" t="str">
        <f t="shared" si="0"/>
        <v/>
      </c>
      <c r="F31" s="13"/>
      <c r="H31" s="17"/>
    </row>
    <row r="32" spans="1:8" ht="25.5" hidden="1" customHeight="1" x14ac:dyDescent="0.25">
      <c r="A32" s="30">
        <f>A31+1</f>
        <v>3</v>
      </c>
      <c r="B32" s="25" t="s">
        <v>29</v>
      </c>
      <c r="C32" s="17"/>
      <c r="D32" s="17"/>
      <c r="E32" s="10" t="str">
        <f t="shared" si="0"/>
        <v/>
      </c>
      <c r="F32" s="13"/>
      <c r="H32" s="17"/>
    </row>
    <row r="33" spans="1:8" ht="15.75" hidden="1" x14ac:dyDescent="0.25">
      <c r="A33" s="30">
        <f>A32+1</f>
        <v>4</v>
      </c>
      <c r="B33" s="25" t="s">
        <v>30</v>
      </c>
      <c r="C33" s="17"/>
      <c r="D33" s="17"/>
      <c r="E33" s="10" t="str">
        <f t="shared" si="0"/>
        <v/>
      </c>
      <c r="F33" s="13"/>
      <c r="H33" s="17"/>
    </row>
    <row r="34" spans="1:8" ht="31.5" hidden="1" x14ac:dyDescent="0.25">
      <c r="A34" s="30">
        <v>5</v>
      </c>
      <c r="B34" s="26" t="s">
        <v>45</v>
      </c>
      <c r="C34" s="17"/>
      <c r="D34" s="17"/>
      <c r="E34" s="10" t="str">
        <f t="shared" si="0"/>
        <v/>
      </c>
      <c r="F34" s="13"/>
      <c r="H34" s="17"/>
    </row>
    <row r="35" spans="1:8" ht="24" hidden="1" customHeight="1" x14ac:dyDescent="0.25">
      <c r="A35" s="30">
        <v>6</v>
      </c>
      <c r="B35" s="25" t="s">
        <v>31</v>
      </c>
      <c r="C35" s="17"/>
      <c r="D35" s="17"/>
      <c r="E35" s="10" t="str">
        <f t="shared" si="0"/>
        <v/>
      </c>
      <c r="F35" s="13"/>
      <c r="H35" s="17"/>
    </row>
    <row r="36" spans="1:8" ht="22.5" customHeight="1" x14ac:dyDescent="0.25">
      <c r="A36" s="4" t="s">
        <v>32</v>
      </c>
      <c r="B36" s="31" t="s">
        <v>10</v>
      </c>
      <c r="C36" s="16"/>
      <c r="D36" s="16"/>
      <c r="E36" s="9" t="str">
        <f t="shared" si="0"/>
        <v/>
      </c>
      <c r="F36" s="13"/>
      <c r="H36" s="16"/>
    </row>
    <row r="37" spans="1:8" ht="31.5" x14ac:dyDescent="0.25">
      <c r="A37" s="4" t="s">
        <v>5</v>
      </c>
      <c r="B37" s="32" t="s">
        <v>33</v>
      </c>
      <c r="C37" s="16">
        <f>C38+C39</f>
        <v>21257259</v>
      </c>
      <c r="D37" s="16">
        <f>D38+D39</f>
        <v>13600575</v>
      </c>
      <c r="E37" s="9">
        <f t="shared" si="0"/>
        <v>0.63980850023984748</v>
      </c>
      <c r="F37" s="14">
        <f>+D37/'[1]TH-2020-Q1-B60-TT343-75'!$D$40</f>
        <v>1.6205194653945068</v>
      </c>
      <c r="H37" s="16">
        <f>+H38+H39</f>
        <v>17089992</v>
      </c>
    </row>
    <row r="38" spans="1:8" ht="22.5" customHeight="1" x14ac:dyDescent="0.25">
      <c r="A38" s="3">
        <v>1</v>
      </c>
      <c r="B38" s="33" t="s">
        <v>46</v>
      </c>
      <c r="C38" s="17">
        <v>13116759</v>
      </c>
      <c r="D38" s="17">
        <v>7343147</v>
      </c>
      <c r="E38" s="10">
        <f>+IFERROR(D38/C38,"")</f>
        <v>0.55982937553400192</v>
      </c>
      <c r="F38" s="13">
        <f>+D38/H38</f>
        <v>0.75746041799259989</v>
      </c>
      <c r="H38" s="17">
        <v>9694430</v>
      </c>
    </row>
    <row r="39" spans="1:8" ht="27" customHeight="1" x14ac:dyDescent="0.25">
      <c r="A39" s="3">
        <v>2</v>
      </c>
      <c r="B39" s="34" t="s">
        <v>47</v>
      </c>
      <c r="C39" s="17">
        <v>8140500</v>
      </c>
      <c r="D39" s="17">
        <v>6257428</v>
      </c>
      <c r="E39" s="10">
        <f t="shared" si="0"/>
        <v>0.76867858239665865</v>
      </c>
      <c r="F39" s="13">
        <f>+D39/H39</f>
        <v>0.84610581318904499</v>
      </c>
      <c r="H39" s="17">
        <v>7395562</v>
      </c>
    </row>
  </sheetData>
  <mergeCells count="9">
    <mergeCell ref="D6:D7"/>
    <mergeCell ref="E6:F6"/>
    <mergeCell ref="A3:F3"/>
    <mergeCell ref="A4:F4"/>
    <mergeCell ref="A1:B1"/>
    <mergeCell ref="A2:B2"/>
    <mergeCell ref="A6:A7"/>
    <mergeCell ref="B6:B7"/>
    <mergeCell ref="C6:C7"/>
  </mergeCells>
  <printOptions horizontalCentered="1"/>
  <pageMargins left="0.45" right="0.2" top="0.4" bottom="0.25" header="0.3" footer="0.3"/>
  <pageSetup paperSize="9" scale="87"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1A67AB-2974-4F68-B5DD-D80C90B6817E}"/>
</file>

<file path=customXml/itemProps2.xml><?xml version="1.0" encoding="utf-8"?>
<ds:datastoreItem xmlns:ds="http://schemas.openxmlformats.org/officeDocument/2006/customXml" ds:itemID="{C808E413-3086-4C68-A58D-747A795781B7}"/>
</file>

<file path=customXml/itemProps3.xml><?xml version="1.0" encoding="utf-8"?>
<ds:datastoreItem xmlns:ds="http://schemas.openxmlformats.org/officeDocument/2006/customXml" ds:itemID="{3D94D5BB-55B7-4C33-86BA-2AA3CC8C8D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TH-2022-Q2-B60-TT343-75</vt:lpstr>
      <vt:lpstr>'TH-2022-Q2-B60-TT343-75'!Print_Titles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2022-07-04T08:58:29Z</cp:lastPrinted>
  <dcterms:created xsi:type="dcterms:W3CDTF">2020-04-06T08:57:10Z</dcterms:created>
  <dcterms:modified xsi:type="dcterms:W3CDTF">2022-07-04T08:58:56Z</dcterms:modified>
</cp:coreProperties>
</file>