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My Drive\NĂM 2024\CÔNG KHAI\THỰC HIỆN DỰ TOÁN\QUY I\"/>
    </mc:Choice>
  </mc:AlternateContent>
  <bookViews>
    <workbookView xWindow="0" yWindow="0" windowWidth="20483" windowHeight="7753"/>
  </bookViews>
  <sheets>
    <sheet name="TH-2024-Q1-TT343-75" sheetId="2" r:id="rId1"/>
  </sheets>
  <externalReferences>
    <externalReference r:id="rId2"/>
    <externalReference r:id="rId3"/>
  </externalReferences>
  <definedNames>
    <definedName name="_xlnm.Print_Titles" localSheetId="0">'TH-2024-Q1-TT343-75'!$6:$7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 i="2" l="1"/>
  <c r="C38" i="2"/>
  <c r="F39" i="2" l="1"/>
  <c r="F38" i="2"/>
  <c r="F17" i="2"/>
  <c r="G17" i="2"/>
  <c r="F10" i="2"/>
  <c r="G10" i="2"/>
  <c r="D10" i="2" l="1"/>
  <c r="C10" i="2"/>
  <c r="F18" i="2" l="1"/>
  <c r="D17" i="2" l="1"/>
  <c r="D9" i="2" l="1"/>
  <c r="D8" i="2" l="1"/>
  <c r="C17" i="2" l="1"/>
  <c r="A31" i="2" l="1"/>
  <c r="A32" i="2" s="1"/>
  <c r="A33" i="2" s="1"/>
  <c r="E38" i="2" l="1"/>
  <c r="C9" i="2"/>
  <c r="C37" i="2" l="1"/>
  <c r="E36" i="2"/>
  <c r="E35" i="2"/>
  <c r="E34" i="2"/>
  <c r="E33" i="2"/>
  <c r="E32" i="2"/>
  <c r="E31" i="2"/>
  <c r="E30" i="2"/>
  <c r="E28" i="2"/>
  <c r="E15" i="2" l="1"/>
  <c r="E29" i="2"/>
  <c r="E14" i="2"/>
  <c r="E22" i="2"/>
  <c r="E26" i="2"/>
  <c r="E13" i="2"/>
  <c r="E23" i="2"/>
  <c r="E25" i="2"/>
  <c r="E20" i="2"/>
  <c r="E11" i="2"/>
  <c r="E16" i="2"/>
  <c r="E27" i="2"/>
  <c r="E24" i="2"/>
  <c r="E10" i="2"/>
  <c r="E12" i="2"/>
  <c r="E19" i="2"/>
  <c r="E21" i="2"/>
  <c r="C8" i="2"/>
  <c r="E9" i="2" l="1"/>
  <c r="E17" i="2"/>
  <c r="E8" i="2" l="1"/>
  <c r="E39" i="2"/>
  <c r="D37" i="2"/>
  <c r="F37" i="2" s="1"/>
  <c r="E37" i="2" l="1"/>
</calcChain>
</file>

<file path=xl/sharedStrings.xml><?xml version="1.0" encoding="utf-8"?>
<sst xmlns="http://schemas.openxmlformats.org/spreadsheetml/2006/main" count="56" uniqueCount="51">
  <si>
    <t>ĐVT: triệu đồng</t>
  </si>
  <si>
    <t>STT</t>
  </si>
  <si>
    <t>NỘI DUNG</t>
  </si>
  <si>
    <t>DỰ TOÁN NĂM</t>
  </si>
  <si>
    <t>A</t>
  </si>
  <si>
    <t>B</t>
  </si>
  <si>
    <t>I</t>
  </si>
  <si>
    <t>Thu nội địa</t>
  </si>
  <si>
    <t>Thu từ dầu thô</t>
  </si>
  <si>
    <t>Thu từ hoạt động xuất nhập khẩu</t>
  </si>
  <si>
    <t>Thu viện trợ</t>
  </si>
  <si>
    <t>II</t>
  </si>
  <si>
    <t>Biểu số 60/CK-NSNN</t>
  </si>
  <si>
    <t>Thu từ khu vực DNNN</t>
  </si>
  <si>
    <t>Thu từ khu vực kinh tế ngoài quốc doanh</t>
  </si>
  <si>
    <t>Thuế thu nhập cá nhân</t>
  </si>
  <si>
    <t>Thuế bảo vệ môi trường</t>
  </si>
  <si>
    <t>Lệ phí trước bạ</t>
  </si>
  <si>
    <t>-</t>
  </si>
  <si>
    <t>Thuế sử dụng đất phi nông nghiệp</t>
  </si>
  <si>
    <t>Thu tiền sử dụng đất</t>
  </si>
  <si>
    <t>Tiền cho thuê đất, thuê mặt nước</t>
  </si>
  <si>
    <t>Tiền cho thuê và tiền bán nhà ở thuộc sở hữu nhà nước</t>
  </si>
  <si>
    <t>Thu tiền cấp quyền khai thác khoáng sản</t>
  </si>
  <si>
    <t>Thu từ hoạt động xổ số kiến thiết</t>
  </si>
  <si>
    <t>Thu khác ngân sách</t>
  </si>
  <si>
    <t>III</t>
  </si>
  <si>
    <t>Thuế giá trị gia tăng thu từ hàng hóa nhập khẩu</t>
  </si>
  <si>
    <t>Thuế xuất khẩu</t>
  </si>
  <si>
    <t>Thuế nhập khẩu</t>
  </si>
  <si>
    <t>Thuế tiêu thụ đặc biệt thu từ hàng hóa nhập khẩu</t>
  </si>
  <si>
    <t>Thu khác</t>
  </si>
  <si>
    <t>IV</t>
  </si>
  <si>
    <t>THU NSĐP ĐƯỢC HƯỞNG THEO PHÂN CẤP</t>
  </si>
  <si>
    <t>UBND TỈNH ĐỒNG NAI</t>
  </si>
  <si>
    <t>SỞ TÀI CHÍNH</t>
  </si>
  <si>
    <t>SO SÁNH THỰC HIỆN VỚI (%)</t>
  </si>
  <si>
    <t>CÙNG KỲ NĂM TRƯỚC</t>
  </si>
  <si>
    <t>TỔNG THU NSNN TRÊN ĐỊA BÀN</t>
  </si>
  <si>
    <t xml:space="preserve">Thu từ khu vực doanh nghiệp có vốn đầu tư nước ngoài </t>
  </si>
  <si>
    <t xml:space="preserve">Thu phí, lệ phí </t>
  </si>
  <si>
    <t>Các khoản thu về nhà, đất</t>
  </si>
  <si>
    <t>Thuế sử dụng đất nông nghiệp</t>
  </si>
  <si>
    <t>Thu hồi vốn, thu cổ tức, lợi nhuận được chia của Nhà nước và lợi nhuận sau thuế còn lại sau khi trích lập các quỹ của doanh nghiệp nhà nước</t>
  </si>
  <si>
    <t>Thu từ quỹ đất công ích, hoa lợi công sản khác</t>
  </si>
  <si>
    <t>Thuế  bảo vệ môi trường thu từ hàng hóa nhập khẩu</t>
  </si>
  <si>
    <t>Từ các khoản thu phân chia</t>
  </si>
  <si>
    <t>Các khoản thu NSĐP được hưởng 100%</t>
  </si>
  <si>
    <t xml:space="preserve"> THỰC HIỆN NĂM 2023</t>
  </si>
  <si>
    <t xml:space="preserve"> THỰC HIỆN THU NGÂN SÁCH NHÀ NƯỚC QUÝ I NĂM 2024</t>
  </si>
  <si>
    <r>
      <t>(Đính kèm công văn số</t>
    </r>
    <r>
      <rPr>
        <i/>
        <sz val="12"/>
        <color theme="2"/>
        <rFont val="Times New Roman"/>
        <family val="1"/>
      </rPr>
      <t xml:space="preserve">     </t>
    </r>
    <r>
      <rPr>
        <i/>
        <sz val="12"/>
        <color theme="1"/>
        <rFont val="Times New Roman"/>
        <family val="1"/>
      </rPr>
      <t xml:space="preserve">        / STC-NSNN ngày </t>
    </r>
    <r>
      <rPr>
        <i/>
        <sz val="12"/>
        <color theme="2"/>
        <rFont val="Times New Roman"/>
        <family val="1"/>
      </rPr>
      <t xml:space="preserve">     </t>
    </r>
    <r>
      <rPr>
        <i/>
        <sz val="12"/>
        <color theme="1"/>
        <rFont val="Times New Roman"/>
        <family val="1"/>
      </rPr>
      <t xml:space="preserve">  tháng </t>
    </r>
    <r>
      <rPr>
        <i/>
        <sz val="12"/>
        <color theme="2"/>
        <rFont val="Times New Roman"/>
        <family val="1"/>
      </rPr>
      <t xml:space="preserve">    </t>
    </r>
    <r>
      <rPr>
        <i/>
        <sz val="12"/>
        <color theme="1"/>
        <rFont val="Times New Roman"/>
        <family val="1"/>
      </rPr>
      <t xml:space="preserve">  năm 2024 của Sở Tài chính)</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</si>
</sst>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20" x14ac:knownFonts="1">
    <font>
      <sz val="11"/>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b/>
      <sz val="15"/>
      <color theme="1"/>
      <name val="Times New Roman"/>
      <family val="1"/>
    </font>
    <font>
      <sz val="13"/>
      <color theme="1"/>
      <name val="Times New Roman"/>
      <family val="1"/>
    </font>
    <font>
      <b/>
      <sz val="13"/>
      <color theme="1"/>
      <name val="Times New Roman"/>
      <family val="1"/>
    </font>
    <font>
      <i/>
      <sz val="12"/>
      <color theme="1"/>
      <name val="Times New Roman"/>
      <family val="1"/>
    </font>
    <font>
      <sz val="11"/>
      <color theme="1"/>
      <name val="Times New Roman"/>
      <family val="1"/>
    </font>
    <font>
      <b/>
      <sz val="11"/>
      <color theme="1"/>
      <name val="Times New Roman"/>
      <family val="1"/>
    </font>
    <font>
      <b/>
      <sz val="12"/>
      <name val="Times New Roman"/>
      <family val="1"/>
      <charset val="163"/>
    </font>
    <font>
      <b/>
      <sz val="12"/>
      <name val="Times New Roman"/>
      <family val="1"/>
    </font>
    <font>
      <sz val="12"/>
      <name val="Times New Roman"/>
      <family val="1"/>
    </font>
    <font>
      <i/>
      <sz val="12"/>
      <name val="Times New Roman"/>
      <family val="1"/>
    </font>
    <font>
      <i/>
      <sz val="11"/>
      <color theme="1"/>
      <name val="Times New Roman"/>
      <family val="1"/>
    </font>
    <font>
      <sz val="12"/>
      <name val="Times New Roman"/>
      <family val="1"/>
      <charset val="163"/>
    </font>
    <font>
      <sz val="11"/>
      <color theme="0"/>
      <name val="Calibri"/>
      <family val="2"/>
      <scheme val="minor"/>
    </font>
    <font>
      <i/>
      <sz val="12"/>
      <color theme="0"/>
      <name val="Times New Roman"/>
      <family val="1"/>
    </font>
    <font>
      <i/>
      <sz val="12"/>
      <color theme="2"/>
      <name val="Times New Roman"/>
      <family val="1"/>
    </font>
    <font>
      <sz val="12"/>
      <color theme="0"/>
      <name val="Times New Roman"/>
      <family val="1"/>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5">
    <xf numFmtId="0" fontId="0"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59">
    <xf numFmtId="0" fontId="0" fillId="0" borderId="0" xfId="0"/>
    <xf numFmtId="0" fontId="2" fillId="0" borderId="0" xfId="1" applyFont="1" applyAlignment="1">
      <alignment horizontal="center" vertical="center"/>
    </xf>
    <xf numFmtId="0" fontId="2" fillId="0" borderId="0" xfId="1" applyFont="1" applyAlignment="1">
      <alignment vertical="center"/>
    </xf>
    <xf numFmtId="0" fontId="2" fillId="0" borderId="2" xfId="1" applyFont="1" applyBorder="1" applyAlignment="1">
      <alignment horizontal="center" vertical="center"/>
    </xf>
    <xf numFmtId="0" fontId="3" fillId="0" borderId="2" xfId="1" applyFont="1" applyBorder="1" applyAlignment="1">
      <alignment horizontal="center" vertical="center"/>
    </xf>
    <xf numFmtId="0" fontId="3" fillId="0" borderId="2" xfId="1" applyFont="1" applyBorder="1" applyAlignment="1">
      <alignment vertical="center" wrapText="1"/>
    </xf>
    <xf numFmtId="0" fontId="7" fillId="0" borderId="0" xfId="1" applyFont="1" applyAlignment="1">
      <alignment horizontal="center" vertical="center"/>
    </xf>
    <xf numFmtId="0" fontId="0" fillId="0" borderId="0" xfId="0" applyAlignment="1">
      <alignment horizontal="center"/>
    </xf>
    <xf numFmtId="9" fontId="9" fillId="0" borderId="2" xfId="3" applyFont="1" applyBorder="1" applyAlignment="1">
      <alignment horizontal="center" vertical="center" wrapText="1"/>
    </xf>
    <xf numFmtId="9" fontId="3" fillId="0" borderId="2" xfId="2" applyFont="1" applyBorder="1" applyAlignment="1">
      <alignment horizontal="center" vertical="center"/>
    </xf>
    <xf numFmtId="9" fontId="2" fillId="0" borderId="2" xfId="2" applyFont="1" applyBorder="1" applyAlignment="1">
      <alignment horizontal="center" vertical="center"/>
    </xf>
    <xf numFmtId="9" fontId="8" fillId="0" borderId="0" xfId="3" applyFont="1" applyAlignment="1">
      <alignment horizontal="center" vertical="center"/>
    </xf>
    <xf numFmtId="9" fontId="8" fillId="0" borderId="2" xfId="3" applyFont="1" applyBorder="1" applyAlignment="1">
      <alignment horizontal="center" vertical="center"/>
    </xf>
    <xf numFmtId="9" fontId="9" fillId="0" borderId="2" xfId="3" applyFont="1" applyBorder="1" applyAlignment="1">
      <alignment horizontal="center" vertical="center"/>
    </xf>
    <xf numFmtId="164" fontId="2" fillId="0" borderId="0" xfId="4" applyNumberFormat="1" applyFont="1" applyAlignment="1">
      <alignment vertical="center"/>
    </xf>
    <xf numFmtId="164" fontId="3" fillId="0" borderId="2" xfId="4" applyNumberFormat="1" applyFont="1" applyBorder="1" applyAlignment="1">
      <alignment vertical="center"/>
    </xf>
    <xf numFmtId="164" fontId="2" fillId="0" borderId="2" xfId="4" applyNumberFormat="1" applyFont="1" applyBorder="1" applyAlignment="1">
      <alignment vertical="center"/>
    </xf>
    <xf numFmtId="164" fontId="0" fillId="0" borderId="0" xfId="4" applyNumberFormat="1" applyFont="1"/>
    <xf numFmtId="0" fontId="0" fillId="0" borderId="0" xfId="0" applyAlignment="1"/>
    <xf numFmtId="0" fontId="9" fillId="0" borderId="2" xfId="1" applyFont="1" applyBorder="1" applyAlignment="1">
      <alignment horizontal="center" vertical="center" wrapText="1"/>
    </xf>
    <xf numFmtId="0" fontId="2" fillId="0" borderId="2" xfId="1" quotePrefix="1" applyFont="1" applyBorder="1" applyAlignment="1">
      <alignment horizontal="center" vertical="center"/>
    </xf>
    <xf numFmtId="164" fontId="7" fillId="0" borderId="2" xfId="4" applyNumberFormat="1" applyFont="1" applyBorder="1" applyAlignment="1">
      <alignment vertical="center"/>
    </xf>
    <xf numFmtId="9" fontId="7" fillId="0" borderId="2" xfId="2" applyFont="1" applyBorder="1" applyAlignment="1">
      <alignment horizontal="center" vertical="center"/>
    </xf>
    <xf numFmtId="9" fontId="14" fillId="0" borderId="2" xfId="3" applyFont="1" applyBorder="1" applyAlignment="1">
      <alignment horizontal="center" vertical="center"/>
    </xf>
    <xf numFmtId="0" fontId="10" fillId="0" borderId="2" xfId="0" applyNumberFormat="1" applyFont="1" applyFill="1" applyBorder="1" applyAlignment="1">
      <alignment horizontal="left" vertical="center" wrapText="1"/>
    </xf>
    <xf numFmtId="0" fontId="12" fillId="0" borderId="2" xfId="0" applyFont="1" applyFill="1" applyBorder="1" applyAlignment="1">
      <alignment vertical="center"/>
    </xf>
    <xf numFmtId="0" fontId="12" fillId="0" borderId="2" xfId="0" applyFont="1" applyFill="1" applyBorder="1" applyAlignment="1">
      <alignment vertical="center" wrapText="1"/>
    </xf>
    <xf numFmtId="0" fontId="13" fillId="0" borderId="2" xfId="0" applyFont="1" applyFill="1" applyBorder="1" applyAlignment="1">
      <alignment vertical="center"/>
    </xf>
    <xf numFmtId="0" fontId="13" fillId="0" borderId="2" xfId="0" applyFont="1" applyFill="1" applyBorder="1" applyAlignment="1">
      <alignment vertical="center" wrapText="1"/>
    </xf>
    <xf numFmtId="0" fontId="12" fillId="0" borderId="2" xfId="0" applyFont="1" applyFill="1" applyBorder="1" applyAlignment="1">
      <alignment horizontal="justify" vertical="center" wrapText="1"/>
    </xf>
    <xf numFmtId="0" fontId="12" fillId="0" borderId="2" xfId="0" applyFont="1" applyFill="1" applyBorder="1" applyAlignment="1">
      <alignment horizontal="center" vertical="center"/>
    </xf>
    <xf numFmtId="0" fontId="11" fillId="0" borderId="2" xfId="0" applyFont="1" applyFill="1" applyBorder="1" applyAlignment="1">
      <alignment vertical="center"/>
    </xf>
    <xf numFmtId="164" fontId="0" fillId="0" borderId="0" xfId="0" applyNumberFormat="1"/>
    <xf numFmtId="164" fontId="16" fillId="0" borderId="0" xfId="0" applyNumberFormat="1" applyFont="1"/>
    <xf numFmtId="0" fontId="3" fillId="0" borderId="2" xfId="1" applyFont="1" applyFill="1" applyBorder="1" applyAlignment="1">
      <alignment horizontal="center" vertical="center"/>
    </xf>
    <xf numFmtId="0" fontId="10" fillId="0" borderId="2" xfId="0" applyNumberFormat="1" applyFont="1" applyFill="1" applyBorder="1" applyAlignment="1">
      <alignment vertical="center" wrapText="1"/>
    </xf>
    <xf numFmtId="164" fontId="3" fillId="0" borderId="2" xfId="4" applyNumberFormat="1" applyFont="1" applyFill="1" applyBorder="1" applyAlignment="1">
      <alignment vertical="center"/>
    </xf>
    <xf numFmtId="9" fontId="3" fillId="0" borderId="2" xfId="2" applyFont="1" applyFill="1" applyBorder="1" applyAlignment="1">
      <alignment horizontal="center" vertical="center"/>
    </xf>
    <xf numFmtId="9" fontId="9" fillId="0" borderId="2" xfId="3" applyFont="1" applyFill="1" applyBorder="1" applyAlignment="1">
      <alignment horizontal="center" vertical="center"/>
    </xf>
    <xf numFmtId="0" fontId="0" fillId="0" borderId="0" xfId="0" applyFill="1"/>
    <xf numFmtId="0" fontId="2" fillId="0" borderId="2" xfId="1" applyFont="1" applyFill="1" applyBorder="1" applyAlignment="1">
      <alignment horizontal="center" vertical="center"/>
    </xf>
    <xf numFmtId="0" fontId="15" fillId="0" borderId="2" xfId="0" applyNumberFormat="1" applyFont="1" applyFill="1" applyBorder="1" applyAlignment="1">
      <alignment horizontal="left" vertical="center" wrapText="1"/>
    </xf>
    <xf numFmtId="164" fontId="2" fillId="0" borderId="2" xfId="4" applyNumberFormat="1" applyFont="1" applyFill="1" applyBorder="1" applyAlignment="1">
      <alignment vertical="center"/>
    </xf>
    <xf numFmtId="9" fontId="2" fillId="0" borderId="2" xfId="2" applyFont="1" applyFill="1" applyBorder="1" applyAlignment="1">
      <alignment horizontal="center" vertical="center"/>
    </xf>
    <xf numFmtId="9" fontId="8" fillId="0" borderId="2" xfId="3" applyFont="1" applyFill="1" applyBorder="1" applyAlignment="1">
      <alignment horizontal="center" vertical="center"/>
    </xf>
    <xf numFmtId="0" fontId="15" fillId="0" borderId="2" xfId="0" applyNumberFormat="1" applyFont="1" applyFill="1" applyBorder="1" applyAlignment="1">
      <alignment vertical="center" wrapText="1"/>
    </xf>
    <xf numFmtId="164" fontId="17" fillId="0" borderId="4" xfId="4" applyNumberFormat="1" applyFont="1" applyBorder="1" applyAlignment="1">
      <alignment vertical="center"/>
    </xf>
    <xf numFmtId="164" fontId="19" fillId="0" borderId="2" xfId="4" applyNumberFormat="1" applyFont="1" applyBorder="1" applyAlignment="1">
      <alignment vertical="center"/>
    </xf>
    <xf numFmtId="0" fontId="0" fillId="0" borderId="0" xfId="0" applyFill="1" applyBorder="1"/>
    <xf numFmtId="164" fontId="19" fillId="0" borderId="0" xfId="4" applyNumberFormat="1" applyFont="1" applyFill="1" applyBorder="1" applyAlignment="1">
      <alignment vertical="center"/>
    </xf>
    <xf numFmtId="164" fontId="9" fillId="0" borderId="1" xfId="4" applyNumberFormat="1" applyFont="1" applyBorder="1" applyAlignment="1">
      <alignment horizontal="center" vertical="center" wrapText="1"/>
    </xf>
    <xf numFmtId="164" fontId="9" fillId="0" borderId="3" xfId="4" applyNumberFormat="1" applyFont="1" applyBorder="1" applyAlignment="1">
      <alignment horizontal="center" vertical="center" wrapText="1"/>
    </xf>
    <xf numFmtId="0" fontId="9" fillId="0" borderId="2" xfId="1" applyFont="1" applyBorder="1" applyAlignment="1">
      <alignment horizontal="center" vertical="center" wrapText="1"/>
    </xf>
    <xf numFmtId="0" fontId="4" fillId="0" borderId="0" xfId="1" applyFont="1" applyAlignment="1">
      <alignment horizontal="center"/>
    </xf>
    <xf numFmtId="0" fontId="7" fillId="0" borderId="0" xfId="1"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9" fillId="0" borderId="1" xfId="1" applyFont="1" applyBorder="1" applyAlignment="1">
      <alignment horizontal="center" vertical="center" wrapText="1"/>
    </xf>
    <xf numFmtId="0" fontId="9" fillId="0" borderId="3" xfId="1" applyFont="1" applyBorder="1" applyAlignment="1">
      <alignment horizontal="center" vertical="center" wrapText="1"/>
    </xf>
  </cellXfs>
  <cellStyles count="5">
    <cellStyle name="Comma" xfId="4" builtinId="3"/>
    <cellStyle name="Normal" xfId="0" builtinId="0"/>
    <cellStyle name="Normal 26" xfId="1"/>
    <cellStyle name="Percent" xfId="3" builtinId="5"/>
    <cellStyle name="Percent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1063683</xdr:colOff>
      <xdr:row>1</xdr:row>
      <xdr:rowOff>207818</xdr:rowOff>
    </xdr:from>
    <xdr:to>
      <xdr:col>1</xdr:col>
      <xdr:colOff>1701858</xdr:colOff>
      <xdr:row>1</xdr:row>
      <xdr:rowOff>207818</xdr:rowOff>
    </xdr:to>
    <xdr:cxnSp macro="">
      <xdr:nvCxnSpPr>
        <xdr:cNvPr id="2" name="Straight Connector 1"/>
        <xdr:cNvCxnSpPr/>
      </xdr:nvCxnSpPr>
      <xdr:spPr>
        <a:xfrm>
          <a:off x="1504258" y="423949"/>
          <a:ext cx="6381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rive/N&#258;M%202023/C&#212;NG%20KHAI/TH&#7920;C%20HI&#7878;N%20D&#7920;%20TO&#193;N/N&#258;M%202022/TH-2022-N-B60-TT343-7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31122_PL.DT2024_Gu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0">
          <cell r="D10">
            <v>3901309</v>
          </cell>
        </row>
        <row r="18">
          <cell r="D18">
            <v>187</v>
          </cell>
        </row>
        <row r="37">
          <cell r="D37">
            <v>25970137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
      <sheetName val="16"/>
      <sheetName val="17"/>
      <sheetName val="30"/>
      <sheetName val="32"/>
      <sheetName val="33"/>
      <sheetName val="37"/>
      <sheetName val="39"/>
      <sheetName val="41"/>
      <sheetName val="42"/>
      <sheetName val="III Chi_Tinh"/>
      <sheetName val="IV Thu_H"/>
      <sheetName val="V Chi_H"/>
      <sheetName val="VI BS_H"/>
      <sheetName val="I TTR THU"/>
      <sheetName val="II TTR CH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77">
          <cell r="H77">
            <v>9111000</v>
          </cell>
        </row>
        <row r="78">
          <cell r="H78">
            <v>14106300</v>
          </cell>
        </row>
      </sheetData>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tabSelected="1" zoomScaleNormal="100" workbookViewId="0">
      <selection activeCell="G38" sqref="G38"/>
    </sheetView>
  </sheetViews>
  <sheetFormatPr defaultRowHeight="14.4" x14ac:dyDescent="0.3"/>
  <cols>
    <col min="1" max="1" width="5.8984375" customWidth="1"/>
    <col min="2" max="2" width="43.8984375" customWidth="1"/>
    <col min="3" max="3" width="13.09765625" style="17" customWidth="1"/>
    <col min="4" max="4" width="15.796875" style="17" customWidth="1"/>
    <col min="5" max="5" width="11.09765625" style="7" customWidth="1"/>
    <col min="6" max="6" width="9.8984375" style="11" customWidth="1"/>
    <col min="7" max="7" width="12.09765625" bestFit="1" customWidth="1"/>
    <col min="8" max="8" width="11" bestFit="1" customWidth="1"/>
  </cols>
  <sheetData>
    <row r="1" spans="1:8" ht="17.3" x14ac:dyDescent="0.3">
      <c r="A1" s="55" t="s">
        <v>34</v>
      </c>
      <c r="B1" s="55"/>
      <c r="C1" s="14"/>
      <c r="D1" s="14"/>
      <c r="E1" s="6" t="s">
        <v>12</v>
      </c>
    </row>
    <row r="2" spans="1:8" ht="16.7" x14ac:dyDescent="0.3">
      <c r="A2" s="56" t="s">
        <v>35</v>
      </c>
      <c r="B2" s="56"/>
      <c r="C2" s="14"/>
      <c r="D2" s="14"/>
      <c r="E2" s="1"/>
    </row>
    <row r="3" spans="1:8" s="18" customFormat="1" ht="27.8" customHeight="1" x14ac:dyDescent="0.35">
      <c r="A3" s="53" t="s">
        <v>49</v>
      </c>
      <c r="B3" s="53"/>
      <c r="C3" s="53"/>
      <c r="D3" s="53"/>
      <c r="E3" s="53"/>
      <c r="F3" s="53"/>
    </row>
    <row r="4" spans="1:8" ht="19.45" customHeight="1" x14ac:dyDescent="0.3">
      <c r="A4" s="54" t="s">
        <v>50</v>
      </c>
      <c r="B4" s="54"/>
      <c r="C4" s="54"/>
      <c r="D4" s="54"/>
      <c r="E4" s="54"/>
      <c r="F4" s="54"/>
    </row>
    <row r="5" spans="1:8" ht="15.55" x14ac:dyDescent="0.3">
      <c r="A5" s="1"/>
      <c r="B5" s="2"/>
      <c r="C5" s="14"/>
      <c r="D5" s="14"/>
      <c r="E5" s="6" t="s">
        <v>0</v>
      </c>
    </row>
    <row r="6" spans="1:8" ht="38.9" customHeight="1" x14ac:dyDescent="0.3">
      <c r="A6" s="57" t="s">
        <v>1</v>
      </c>
      <c r="B6" s="57" t="s">
        <v>2</v>
      </c>
      <c r="C6" s="50" t="s">
        <v>3</v>
      </c>
      <c r="D6" s="50" t="s">
        <v>48</v>
      </c>
      <c r="E6" s="52" t="s">
        <v>36</v>
      </c>
      <c r="F6" s="52"/>
    </row>
    <row r="7" spans="1:8" ht="53.15" customHeight="1" x14ac:dyDescent="0.3">
      <c r="A7" s="58"/>
      <c r="B7" s="58"/>
      <c r="C7" s="51"/>
      <c r="D7" s="51"/>
      <c r="E7" s="19" t="s">
        <v>3</v>
      </c>
      <c r="F7" s="8" t="s">
        <v>37</v>
      </c>
    </row>
    <row r="8" spans="1:8" ht="28.8" customHeight="1" x14ac:dyDescent="0.3">
      <c r="A8" s="4" t="s">
        <v>4</v>
      </c>
      <c r="B8" s="24" t="s">
        <v>38</v>
      </c>
      <c r="C8" s="15">
        <f>+C9+C28+C29+C36</f>
        <v>56170000</v>
      </c>
      <c r="D8" s="15">
        <f>+D9+D28+D29+D36</f>
        <v>15824178</v>
      </c>
      <c r="E8" s="9">
        <f>+IFERROR(D8/C8,"")</f>
        <v>0.28171938757343779</v>
      </c>
      <c r="F8" s="13">
        <v>1.03</v>
      </c>
      <c r="G8" s="32"/>
    </row>
    <row r="9" spans="1:8" ht="18.3" customHeight="1" x14ac:dyDescent="0.3">
      <c r="A9" s="4" t="s">
        <v>6</v>
      </c>
      <c r="B9" s="31" t="s">
        <v>7</v>
      </c>
      <c r="C9" s="15">
        <f>+SUM(C10:C17,C23:C27)</f>
        <v>38370000</v>
      </c>
      <c r="D9" s="15">
        <f>+SUM(D10:D17,D23:D27)</f>
        <v>11448004</v>
      </c>
      <c r="E9" s="9">
        <f t="shared" ref="E9:E39" si="0">+IFERROR(D9/C9,"")</f>
        <v>0.2983581965076883</v>
      </c>
      <c r="F9" s="13">
        <v>1.04</v>
      </c>
      <c r="G9" s="32"/>
    </row>
    <row r="10" spans="1:8" ht="22.9" customHeight="1" x14ac:dyDescent="0.3">
      <c r="A10" s="3">
        <v>1</v>
      </c>
      <c r="B10" s="25" t="s">
        <v>13</v>
      </c>
      <c r="C10" s="16">
        <f>1470000+2230000</f>
        <v>3700000</v>
      </c>
      <c r="D10" s="16">
        <f>436707+549678</f>
        <v>986385</v>
      </c>
      <c r="E10" s="10">
        <f t="shared" si="0"/>
        <v>0.26659054054054054</v>
      </c>
      <c r="F10" s="12">
        <f>+D10/G10</f>
        <v>1.1215994178146445</v>
      </c>
      <c r="G10" s="33">
        <f>324072+555373</f>
        <v>879445</v>
      </c>
      <c r="H10" s="16"/>
    </row>
    <row r="11" spans="1:8" ht="33.450000000000003" customHeight="1" x14ac:dyDescent="0.3">
      <c r="A11" s="3">
        <v>2</v>
      </c>
      <c r="B11" s="26" t="s">
        <v>39</v>
      </c>
      <c r="C11" s="16">
        <v>12874000</v>
      </c>
      <c r="D11" s="16">
        <v>4496264</v>
      </c>
      <c r="E11" s="10">
        <f t="shared" si="0"/>
        <v>0.34925151468075188</v>
      </c>
      <c r="F11" s="12">
        <v>1.1200000000000001</v>
      </c>
    </row>
    <row r="12" spans="1:8" ht="24.95" customHeight="1" x14ac:dyDescent="0.3">
      <c r="A12" s="3">
        <v>3</v>
      </c>
      <c r="B12" s="25" t="s">
        <v>14</v>
      </c>
      <c r="C12" s="16">
        <v>5904000</v>
      </c>
      <c r="D12" s="16">
        <v>1816103</v>
      </c>
      <c r="E12" s="10">
        <f t="shared" si="0"/>
        <v>0.30760552168021682</v>
      </c>
      <c r="F12" s="12">
        <v>1.03</v>
      </c>
    </row>
    <row r="13" spans="1:8" ht="25.5" customHeight="1" x14ac:dyDescent="0.3">
      <c r="A13" s="3">
        <v>4</v>
      </c>
      <c r="B13" s="25" t="s">
        <v>15</v>
      </c>
      <c r="C13" s="16">
        <v>6200000</v>
      </c>
      <c r="D13" s="16">
        <v>2168584</v>
      </c>
      <c r="E13" s="10">
        <f t="shared" si="0"/>
        <v>0.34977161290322578</v>
      </c>
      <c r="F13" s="12">
        <v>1.1100000000000001</v>
      </c>
    </row>
    <row r="14" spans="1:8" ht="22.35" customHeight="1" x14ac:dyDescent="0.3">
      <c r="A14" s="3">
        <v>5</v>
      </c>
      <c r="B14" s="25" t="s">
        <v>16</v>
      </c>
      <c r="C14" s="16">
        <v>550000</v>
      </c>
      <c r="D14" s="16">
        <v>102825</v>
      </c>
      <c r="E14" s="10">
        <f t="shared" si="0"/>
        <v>0.18695454545454546</v>
      </c>
      <c r="F14" s="12">
        <v>1.01</v>
      </c>
    </row>
    <row r="15" spans="1:8" ht="22.35" customHeight="1" x14ac:dyDescent="0.3">
      <c r="A15" s="3">
        <v>6</v>
      </c>
      <c r="B15" s="25" t="s">
        <v>17</v>
      </c>
      <c r="C15" s="16">
        <v>1000000</v>
      </c>
      <c r="D15" s="16">
        <v>236238</v>
      </c>
      <c r="E15" s="10">
        <f t="shared" si="0"/>
        <v>0.236238</v>
      </c>
      <c r="F15" s="12">
        <v>0.8</v>
      </c>
    </row>
    <row r="16" spans="1:8" ht="22.35" customHeight="1" x14ac:dyDescent="0.3">
      <c r="A16" s="3">
        <v>7</v>
      </c>
      <c r="B16" s="25" t="s">
        <v>40</v>
      </c>
      <c r="C16" s="16">
        <v>500000</v>
      </c>
      <c r="D16" s="16">
        <v>191289</v>
      </c>
      <c r="E16" s="10">
        <f t="shared" si="0"/>
        <v>0.38257799999999997</v>
      </c>
      <c r="F16" s="12">
        <v>1.32</v>
      </c>
    </row>
    <row r="17" spans="1:11" ht="22.35" customHeight="1" x14ac:dyDescent="0.3">
      <c r="A17" s="3">
        <v>8</v>
      </c>
      <c r="B17" s="25" t="s">
        <v>41</v>
      </c>
      <c r="C17" s="16">
        <f>SUM(C19:C22)</f>
        <v>4311000</v>
      </c>
      <c r="D17" s="16">
        <f>SUM(D18:D22)</f>
        <v>673681</v>
      </c>
      <c r="E17" s="10">
        <f t="shared" si="0"/>
        <v>0.15627023892368361</v>
      </c>
      <c r="F17" s="12">
        <f>+D17/G17</f>
        <v>0.37776257538502084</v>
      </c>
      <c r="G17" s="47">
        <f>SUM(G19:G22)</f>
        <v>1783345</v>
      </c>
    </row>
    <row r="18" spans="1:11" ht="24.2" customHeight="1" x14ac:dyDescent="0.3">
      <c r="A18" s="20" t="s">
        <v>18</v>
      </c>
      <c r="B18" s="27" t="s">
        <v>42</v>
      </c>
      <c r="C18" s="21"/>
      <c r="D18" s="21"/>
      <c r="E18" s="22"/>
      <c r="F18" s="23">
        <f>+D18/[1]Sheet1!$D$18</f>
        <v>0</v>
      </c>
      <c r="K18">
        <v>25</v>
      </c>
    </row>
    <row r="19" spans="1:11" ht="24.2" customHeight="1" x14ac:dyDescent="0.3">
      <c r="A19" s="20" t="s">
        <v>18</v>
      </c>
      <c r="B19" s="27" t="s">
        <v>19</v>
      </c>
      <c r="C19" s="21">
        <v>100000</v>
      </c>
      <c r="D19" s="21">
        <v>61242</v>
      </c>
      <c r="E19" s="22">
        <f t="shared" si="0"/>
        <v>0.61241999999999996</v>
      </c>
      <c r="F19" s="23">
        <v>1.0900000000000001</v>
      </c>
      <c r="G19" s="46">
        <v>39764</v>
      </c>
    </row>
    <row r="20" spans="1:11" ht="24.2" customHeight="1" x14ac:dyDescent="0.3">
      <c r="A20" s="20" t="s">
        <v>18</v>
      </c>
      <c r="B20" s="27" t="s">
        <v>20</v>
      </c>
      <c r="C20" s="21">
        <v>3600000</v>
      </c>
      <c r="D20" s="21">
        <v>528676</v>
      </c>
      <c r="E20" s="22">
        <f t="shared" si="0"/>
        <v>0.14685444444444445</v>
      </c>
      <c r="F20" s="23">
        <v>0.75</v>
      </c>
      <c r="G20" s="46">
        <v>1530441</v>
      </c>
    </row>
    <row r="21" spans="1:11" ht="24.2" customHeight="1" x14ac:dyDescent="0.3">
      <c r="A21" s="20" t="s">
        <v>18</v>
      </c>
      <c r="B21" s="27" t="s">
        <v>21</v>
      </c>
      <c r="C21" s="21">
        <v>600000</v>
      </c>
      <c r="D21" s="21">
        <v>83763</v>
      </c>
      <c r="E21" s="22">
        <f t="shared" si="0"/>
        <v>0.13960500000000001</v>
      </c>
      <c r="F21" s="23">
        <v>1.71</v>
      </c>
      <c r="G21" s="46">
        <v>213092</v>
      </c>
    </row>
    <row r="22" spans="1:11" ht="32.15" customHeight="1" x14ac:dyDescent="0.3">
      <c r="A22" s="20" t="s">
        <v>18</v>
      </c>
      <c r="B22" s="28" t="s">
        <v>22</v>
      </c>
      <c r="C22" s="21">
        <v>11000</v>
      </c>
      <c r="D22" s="21">
        <v>0</v>
      </c>
      <c r="E22" s="22">
        <f t="shared" si="0"/>
        <v>0</v>
      </c>
      <c r="F22" s="23">
        <v>0</v>
      </c>
      <c r="G22" s="46">
        <v>48</v>
      </c>
    </row>
    <row r="23" spans="1:11" ht="22.35" customHeight="1" x14ac:dyDescent="0.3">
      <c r="A23" s="3">
        <v>9</v>
      </c>
      <c r="B23" s="25" t="s">
        <v>23</v>
      </c>
      <c r="C23" s="16">
        <v>110000</v>
      </c>
      <c r="D23" s="16">
        <v>19248</v>
      </c>
      <c r="E23" s="10">
        <f t="shared" si="0"/>
        <v>0.17498181818181818</v>
      </c>
      <c r="F23" s="12">
        <v>1.97</v>
      </c>
    </row>
    <row r="24" spans="1:11" ht="48.4" customHeight="1" x14ac:dyDescent="0.3">
      <c r="A24" s="3">
        <v>10</v>
      </c>
      <c r="B24" s="29" t="s">
        <v>43</v>
      </c>
      <c r="C24" s="16">
        <v>600000</v>
      </c>
      <c r="D24" s="16">
        <v>175282</v>
      </c>
      <c r="E24" s="10">
        <f t="shared" si="0"/>
        <v>0.29213666666666666</v>
      </c>
      <c r="F24" s="12">
        <v>0.69</v>
      </c>
    </row>
    <row r="25" spans="1:11" ht="22.35" customHeight="1" x14ac:dyDescent="0.3">
      <c r="A25" s="3">
        <v>11</v>
      </c>
      <c r="B25" s="25" t="s">
        <v>24</v>
      </c>
      <c r="C25" s="16">
        <v>1870000</v>
      </c>
      <c r="D25" s="16">
        <v>359732</v>
      </c>
      <c r="E25" s="10">
        <f t="shared" si="0"/>
        <v>0.19237005347593583</v>
      </c>
      <c r="F25" s="12">
        <v>0.68</v>
      </c>
    </row>
    <row r="26" spans="1:11" ht="22.35" customHeight="1" x14ac:dyDescent="0.3">
      <c r="A26" s="3">
        <v>12</v>
      </c>
      <c r="B26" s="25" t="s">
        <v>44</v>
      </c>
      <c r="C26" s="16">
        <v>1000</v>
      </c>
      <c r="D26" s="16">
        <v>49</v>
      </c>
      <c r="E26" s="10">
        <f t="shared" si="0"/>
        <v>4.9000000000000002E-2</v>
      </c>
      <c r="F26" s="12">
        <v>0.69</v>
      </c>
    </row>
    <row r="27" spans="1:11" ht="22.35" customHeight="1" x14ac:dyDescent="0.3">
      <c r="A27" s="3">
        <v>13</v>
      </c>
      <c r="B27" s="25" t="s">
        <v>25</v>
      </c>
      <c r="C27" s="16">
        <v>750000</v>
      </c>
      <c r="D27" s="16">
        <v>222324</v>
      </c>
      <c r="E27" s="10">
        <f t="shared" si="0"/>
        <v>0.29643199999999997</v>
      </c>
      <c r="F27" s="12">
        <v>0.79</v>
      </c>
    </row>
    <row r="28" spans="1:11" ht="17.75" customHeight="1" x14ac:dyDescent="0.3">
      <c r="A28" s="4" t="s">
        <v>11</v>
      </c>
      <c r="B28" s="5" t="s">
        <v>8</v>
      </c>
      <c r="C28" s="15">
        <v>0</v>
      </c>
      <c r="D28" s="15">
        <v>0</v>
      </c>
      <c r="E28" s="9" t="str">
        <f t="shared" si="0"/>
        <v/>
      </c>
      <c r="F28" s="12"/>
    </row>
    <row r="29" spans="1:11" ht="22.35" customHeight="1" x14ac:dyDescent="0.3">
      <c r="A29" s="4" t="s">
        <v>26</v>
      </c>
      <c r="B29" s="5" t="s">
        <v>9</v>
      </c>
      <c r="C29" s="15">
        <v>17800000</v>
      </c>
      <c r="D29" s="15">
        <v>4376174</v>
      </c>
      <c r="E29" s="9">
        <f t="shared" si="0"/>
        <v>0.24585247191011236</v>
      </c>
      <c r="F29" s="13">
        <v>1.02</v>
      </c>
    </row>
    <row r="30" spans="1:11" ht="19.05" hidden="1" customHeight="1" x14ac:dyDescent="0.3">
      <c r="A30" s="30">
        <v>1</v>
      </c>
      <c r="B30" s="25" t="s">
        <v>27</v>
      </c>
      <c r="C30" s="16"/>
      <c r="D30" s="16"/>
      <c r="E30" s="10" t="str">
        <f t="shared" si="0"/>
        <v/>
      </c>
      <c r="F30" s="12"/>
    </row>
    <row r="31" spans="1:11" ht="20.3" hidden="1" customHeight="1" x14ac:dyDescent="0.3">
      <c r="A31" s="30">
        <f>A30+1</f>
        <v>2</v>
      </c>
      <c r="B31" s="25" t="s">
        <v>28</v>
      </c>
      <c r="C31" s="16"/>
      <c r="D31" s="16"/>
      <c r="E31" s="10" t="str">
        <f t="shared" si="0"/>
        <v/>
      </c>
      <c r="F31" s="12"/>
    </row>
    <row r="32" spans="1:11" ht="20.3" hidden="1" customHeight="1" x14ac:dyDescent="0.3">
      <c r="A32" s="30">
        <f>A31+1</f>
        <v>3</v>
      </c>
      <c r="B32" s="25" t="s">
        <v>29</v>
      </c>
      <c r="C32" s="16"/>
      <c r="D32" s="16"/>
      <c r="E32" s="10" t="str">
        <f t="shared" si="0"/>
        <v/>
      </c>
      <c r="F32" s="12"/>
    </row>
    <row r="33" spans="1:7" ht="20.3" hidden="1" customHeight="1" x14ac:dyDescent="0.3">
      <c r="A33" s="30">
        <f>A32+1</f>
        <v>4</v>
      </c>
      <c r="B33" s="25" t="s">
        <v>30</v>
      </c>
      <c r="C33" s="16"/>
      <c r="D33" s="16"/>
      <c r="E33" s="10" t="str">
        <f t="shared" si="0"/>
        <v/>
      </c>
      <c r="F33" s="12"/>
    </row>
    <row r="34" spans="1:7" ht="20.3" hidden="1" customHeight="1" x14ac:dyDescent="0.3">
      <c r="A34" s="30">
        <v>5</v>
      </c>
      <c r="B34" s="25" t="s">
        <v>45</v>
      </c>
      <c r="C34" s="16"/>
      <c r="D34" s="16"/>
      <c r="E34" s="10" t="str">
        <f t="shared" si="0"/>
        <v/>
      </c>
      <c r="F34" s="12"/>
    </row>
    <row r="35" spans="1:7" ht="20.3" hidden="1" customHeight="1" x14ac:dyDescent="0.3">
      <c r="A35" s="30">
        <v>6</v>
      </c>
      <c r="B35" s="25" t="s">
        <v>31</v>
      </c>
      <c r="C35" s="16"/>
      <c r="D35" s="16"/>
      <c r="E35" s="10" t="str">
        <f t="shared" si="0"/>
        <v/>
      </c>
      <c r="F35" s="12"/>
    </row>
    <row r="36" spans="1:7" ht="22.65" customHeight="1" x14ac:dyDescent="0.3">
      <c r="A36" s="4" t="s">
        <v>32</v>
      </c>
      <c r="B36" s="31" t="s">
        <v>10</v>
      </c>
      <c r="C36" s="15"/>
      <c r="D36" s="15"/>
      <c r="E36" s="9" t="str">
        <f t="shared" si="0"/>
        <v/>
      </c>
      <c r="F36" s="12"/>
    </row>
    <row r="37" spans="1:7" s="39" customFormat="1" ht="30.85" customHeight="1" x14ac:dyDescent="0.3">
      <c r="A37" s="34" t="s">
        <v>5</v>
      </c>
      <c r="B37" s="35" t="s">
        <v>33</v>
      </c>
      <c r="C37" s="36">
        <f>C38+C39</f>
        <v>23217300</v>
      </c>
      <c r="D37" s="36">
        <f>D38+D39</f>
        <v>6491560</v>
      </c>
      <c r="E37" s="37">
        <f t="shared" si="0"/>
        <v>0.27960012576828486</v>
      </c>
      <c r="F37" s="38">
        <f>+D37/[1]Sheet1!$D$37</f>
        <v>0.24996248575816138</v>
      </c>
      <c r="G37" s="48"/>
    </row>
    <row r="38" spans="1:7" s="39" customFormat="1" ht="18.3" customHeight="1" x14ac:dyDescent="0.3">
      <c r="A38" s="40">
        <v>1</v>
      </c>
      <c r="B38" s="41" t="s">
        <v>46</v>
      </c>
      <c r="C38" s="42">
        <f>+'[2]I TTR THU'!$H$78</f>
        <v>14106300</v>
      </c>
      <c r="D38" s="42">
        <v>4779132</v>
      </c>
      <c r="E38" s="43">
        <f>+IFERROR(D38/C38,"")</f>
        <v>0.33879415580272643</v>
      </c>
      <c r="F38" s="44">
        <f>+D38/G38</f>
        <v>1.1040389985979855</v>
      </c>
      <c r="G38" s="49">
        <v>4328771</v>
      </c>
    </row>
    <row r="39" spans="1:7" s="39" customFormat="1" ht="19.05" customHeight="1" x14ac:dyDescent="0.3">
      <c r="A39" s="40">
        <v>2</v>
      </c>
      <c r="B39" s="45" t="s">
        <v>47</v>
      </c>
      <c r="C39" s="42">
        <f>+'[2]I TTR THU'!$H$77</f>
        <v>9111000</v>
      </c>
      <c r="D39" s="42">
        <v>1712428</v>
      </c>
      <c r="E39" s="43">
        <f t="shared" si="0"/>
        <v>0.18795170672813083</v>
      </c>
      <c r="F39" s="44">
        <f>+D39/G39</f>
        <v>0.76286999079617124</v>
      </c>
      <c r="G39" s="49">
        <v>2244718</v>
      </c>
    </row>
  </sheetData>
  <mergeCells count="9">
    <mergeCell ref="D6:D7"/>
    <mergeCell ref="E6:F6"/>
    <mergeCell ref="A3:F3"/>
    <mergeCell ref="A4:F4"/>
    <mergeCell ref="A1:B1"/>
    <mergeCell ref="A2:B2"/>
    <mergeCell ref="A6:A7"/>
    <mergeCell ref="B6:B7"/>
    <mergeCell ref="C6:C7"/>
  </mergeCells>
  <printOptions horizontalCentered="1"/>
  <pageMargins left="0" right="0" top="0.75" bottom="0.25" header="0.3" footer="0.3"/>
  <pageSetup paperSize="9" scale="84" orientation="portrait" r:id="rId1"/>
  <colBreaks count="1" manualBreakCount="1">
    <brk id="6"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326BADA-5054-40C5-864D-D887778CA983}"/>
</file>

<file path=customXml/itemProps2.xml><?xml version="1.0" encoding="utf-8"?>
<ds:datastoreItem xmlns:ds="http://schemas.openxmlformats.org/officeDocument/2006/customXml" ds:itemID="{2639929E-1E45-4A25-A5A3-E4D464662528}"/>
</file>

<file path=customXml/itemProps3.xml><?xml version="1.0" encoding="utf-8"?>
<ds:datastoreItem xmlns:ds="http://schemas.openxmlformats.org/officeDocument/2006/customXml" ds:itemID="{1AEE2ECB-07F6-4975-A46D-780DBB145FE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TH-2024-Q1-TT343-75</vt:lpstr>
      <vt:lpstr>'TH-2024-Q1-TT343-75'!Print_Titles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Thi Hong Nhung</dc:creator>
  <cp:lastModifiedBy>Nguyen Thi Hong Nhung</cp:lastModifiedBy>
  <cp:lastPrinted>2024-04-05T04:42:33Z</cp:lastPrinted>
  <dcterms:created xsi:type="dcterms:W3CDTF">2020-04-06T08:57:10Z</dcterms:created>
  <dcterms:modified xsi:type="dcterms:W3CDTF">2024-04-05T09:16:08Z</dcterms:modified>
</cp:coreProperties>
</file>